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DieseArbeitsmappe" defaultThemeVersion="124226"/>
  <mc:AlternateContent xmlns:mc="http://schemas.openxmlformats.org/markup-compatibility/2006">
    <mc:Choice Requires="x15">
      <x15ac:absPath xmlns:x15ac="http://schemas.microsoft.com/office/spreadsheetml/2010/11/ac" url="M:\BAAR Laufwerk M\ISB\Intensivierung\DT 2022\Auswertungsmasken\Masken Jgst. 8\"/>
    </mc:Choice>
  </mc:AlternateContent>
  <xr:revisionPtr revIDLastSave="0" documentId="13_ncr:1_{2C6D295A-30B5-4D29-9614-14BD3B47FDFA}" xr6:coauthVersionLast="36" xr6:coauthVersionMax="36" xr10:uidLastSave="{00000000-0000-0000-0000-000000000000}"/>
  <bookViews>
    <workbookView xWindow="-15" yWindow="-15" windowWidth="8415" windowHeight="4065" tabRatio="957" activeTab="7"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9" r:id="rId8"/>
    <sheet name="Tabelle1" sheetId="10" r:id="rId9"/>
  </sheets>
  <externalReferences>
    <externalReference r:id="rId10"/>
  </externalReferences>
  <definedNames>
    <definedName name="_xlnm.Print_Area" localSheetId="4">Aufgabenauswertung!$A$1:$X$179</definedName>
    <definedName name="_xlnm.Print_Area" localSheetId="0">Datenerfassung!$A$1:$X$44</definedName>
    <definedName name="_xlnm.Print_Area" localSheetId="1">Datenübermittlung!$A$1:$K$30</definedName>
    <definedName name="_xlnm.Print_Area" localSheetId="5">'individuelles Aufgabenprofil'!$A$1:$Q$31</definedName>
    <definedName name="OLE_LINK1" localSheetId="2">Schlüssel!$A$2</definedName>
  </definedNames>
  <calcPr calcId="191029"/>
</workbook>
</file>

<file path=xl/calcChain.xml><?xml version="1.0" encoding="utf-8"?>
<calcChain xmlns="http://schemas.openxmlformats.org/spreadsheetml/2006/main">
  <c r="X39" i="1" l="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X4" i="1"/>
  <c r="I152" i="3" l="1"/>
  <c r="I150" i="3"/>
  <c r="I116" i="3"/>
  <c r="I114" i="3"/>
  <c r="I115" i="3" s="1"/>
  <c r="G80" i="3"/>
  <c r="G78" i="3"/>
  <c r="G79" i="3" s="1"/>
  <c r="F79" i="3"/>
  <c r="H56" i="3"/>
  <c r="H54" i="3"/>
  <c r="H55" i="3" s="1"/>
  <c r="G44" i="3"/>
  <c r="G42" i="3"/>
  <c r="G43" i="3" s="1"/>
  <c r="B43" i="3"/>
  <c r="G32" i="3"/>
  <c r="G30" i="3"/>
  <c r="G31" i="3" s="1"/>
  <c r="I18" i="4"/>
  <c r="I15" i="4"/>
  <c r="G12" i="4"/>
  <c r="H10" i="4"/>
  <c r="G9" i="4"/>
  <c r="G8" i="4"/>
  <c r="I164" i="3"/>
  <c r="I162" i="3"/>
  <c r="H128" i="3"/>
  <c r="H126" i="3"/>
  <c r="H127" i="3" s="1"/>
  <c r="G20" i="3"/>
  <c r="G18" i="3"/>
  <c r="I19" i="4"/>
  <c r="H16" i="4"/>
  <c r="G7" i="4"/>
  <c r="F7" i="4"/>
  <c r="H164" i="3"/>
  <c r="H162" i="3"/>
  <c r="G164" i="3"/>
  <c r="G162" i="3"/>
  <c r="H140" i="3"/>
  <c r="H138" i="3"/>
  <c r="G115" i="3"/>
  <c r="H68" i="3"/>
  <c r="H66" i="3"/>
  <c r="H67" i="3" s="1"/>
  <c r="H19" i="4"/>
  <c r="G19" i="4"/>
  <c r="H17" i="4"/>
  <c r="G16" i="4"/>
  <c r="H15" i="4"/>
  <c r="H11" i="4"/>
  <c r="G176" i="3"/>
  <c r="G174" i="3"/>
  <c r="G175" i="3" s="1"/>
  <c r="G140" i="3"/>
  <c r="G138" i="3"/>
  <c r="G92" i="3"/>
  <c r="G90" i="3"/>
  <c r="G91" i="3" s="1"/>
  <c r="G20" i="4"/>
  <c r="G17" i="4"/>
  <c r="G13" i="4"/>
  <c r="G9" i="6"/>
  <c r="F9" i="6"/>
  <c r="E9" i="6"/>
  <c r="D9" i="6"/>
  <c r="Q9" i="5"/>
  <c r="P9" i="5"/>
  <c r="O9" i="5"/>
  <c r="N9" i="5"/>
  <c r="M9" i="5"/>
  <c r="L9" i="5"/>
  <c r="K9" i="5"/>
  <c r="J9" i="5"/>
  <c r="I9" i="5"/>
  <c r="H9" i="5"/>
  <c r="G9" i="5"/>
  <c r="F9" i="5"/>
  <c r="E9" i="5"/>
  <c r="D9" i="5"/>
  <c r="C9" i="5"/>
  <c r="C176" i="3"/>
  <c r="D176" i="3"/>
  <c r="E176" i="3"/>
  <c r="F176" i="3"/>
  <c r="B176" i="3"/>
  <c r="C164" i="3"/>
  <c r="D164" i="3"/>
  <c r="E164" i="3"/>
  <c r="F164" i="3"/>
  <c r="B164" i="3"/>
  <c r="C152" i="3"/>
  <c r="D152" i="3"/>
  <c r="E152" i="3"/>
  <c r="F152" i="3"/>
  <c r="G152" i="3"/>
  <c r="H152" i="3"/>
  <c r="B152" i="3"/>
  <c r="C140" i="3"/>
  <c r="D140" i="3"/>
  <c r="E140" i="3"/>
  <c r="F140" i="3"/>
  <c r="B140" i="3"/>
  <c r="C128" i="3"/>
  <c r="D128" i="3"/>
  <c r="E128" i="3"/>
  <c r="F128" i="3"/>
  <c r="G128" i="3"/>
  <c r="B128" i="3"/>
  <c r="C116" i="3"/>
  <c r="D116" i="3"/>
  <c r="E116" i="3"/>
  <c r="F116" i="3"/>
  <c r="G116" i="3"/>
  <c r="H116" i="3"/>
  <c r="B116" i="3"/>
  <c r="C104" i="3"/>
  <c r="D104" i="3"/>
  <c r="E104" i="3"/>
  <c r="F104" i="3"/>
  <c r="G104" i="3"/>
  <c r="B104" i="3"/>
  <c r="C92" i="3"/>
  <c r="D92" i="3"/>
  <c r="E92" i="3"/>
  <c r="F92" i="3"/>
  <c r="B92" i="3"/>
  <c r="C80" i="3"/>
  <c r="D80" i="3"/>
  <c r="E80" i="3"/>
  <c r="F80" i="3"/>
  <c r="B80" i="3"/>
  <c r="C68" i="3"/>
  <c r="D68" i="3"/>
  <c r="E68" i="3"/>
  <c r="F68" i="3"/>
  <c r="G68" i="3"/>
  <c r="B68" i="3"/>
  <c r="C56" i="3"/>
  <c r="D56" i="3"/>
  <c r="E56" i="3"/>
  <c r="F56" i="3"/>
  <c r="G56" i="3"/>
  <c r="B56" i="3"/>
  <c r="C44" i="3"/>
  <c r="D44" i="3"/>
  <c r="E44" i="3"/>
  <c r="F44" i="3"/>
  <c r="B44" i="3"/>
  <c r="C32" i="3"/>
  <c r="D32" i="3"/>
  <c r="E32" i="3"/>
  <c r="F32" i="3"/>
  <c r="B32" i="3"/>
  <c r="C20" i="3"/>
  <c r="D20" i="3"/>
  <c r="E20" i="3"/>
  <c r="F20" i="3"/>
  <c r="B20" i="3"/>
  <c r="C8" i="3"/>
  <c r="D8" i="3"/>
  <c r="E8" i="3"/>
  <c r="F8" i="3"/>
  <c r="G8" i="3"/>
  <c r="B8" i="3"/>
  <c r="F20" i="4"/>
  <c r="H114" i="3"/>
  <c r="H115" i="3" s="1"/>
  <c r="G102" i="3"/>
  <c r="G103" i="3" s="1"/>
  <c r="G14" i="4"/>
  <c r="S2" i="1"/>
  <c r="B162" i="3"/>
  <c r="C162" i="3"/>
  <c r="D162" i="3"/>
  <c r="I163" i="3" s="1"/>
  <c r="E162" i="3"/>
  <c r="F162" i="3"/>
  <c r="B138" i="3"/>
  <c r="H139" i="3" s="1"/>
  <c r="C138" i="3"/>
  <c r="D138" i="3"/>
  <c r="E138" i="3"/>
  <c r="F138" i="3"/>
  <c r="B102" i="3"/>
  <c r="F103" i="3" s="1"/>
  <c r="C102" i="3"/>
  <c r="D102" i="3"/>
  <c r="E102" i="3"/>
  <c r="F102" i="3"/>
  <c r="G6" i="3"/>
  <c r="G7" i="3" s="1"/>
  <c r="B6" i="3"/>
  <c r="C6" i="3"/>
  <c r="D6" i="3"/>
  <c r="N3" i="3" s="1"/>
  <c r="N4" i="3" s="1"/>
  <c r="E6" i="3"/>
  <c r="E7" i="3" s="1"/>
  <c r="F6" i="3"/>
  <c r="G6" i="4"/>
  <c r="B174" i="3"/>
  <c r="B175" i="3" s="1"/>
  <c r="C174" i="3"/>
  <c r="D174" i="3"/>
  <c r="E174" i="3"/>
  <c r="F174" i="3"/>
  <c r="D175" i="3" s="1"/>
  <c r="B114" i="3"/>
  <c r="C114" i="3"/>
  <c r="D114" i="3"/>
  <c r="E114" i="3"/>
  <c r="F114" i="3"/>
  <c r="E115" i="3" s="1"/>
  <c r="G114" i="3"/>
  <c r="B66" i="3"/>
  <c r="C66" i="3"/>
  <c r="C67" i="3" s="1"/>
  <c r="D66" i="3"/>
  <c r="D67" i="3" s="1"/>
  <c r="E66" i="3"/>
  <c r="F66" i="3"/>
  <c r="G66" i="3"/>
  <c r="B18" i="3"/>
  <c r="C18" i="3"/>
  <c r="D18" i="3"/>
  <c r="E18" i="3"/>
  <c r="D19" i="3" s="1"/>
  <c r="F18" i="3"/>
  <c r="B150" i="3"/>
  <c r="C150" i="3"/>
  <c r="D150" i="3"/>
  <c r="E150" i="3"/>
  <c r="F150" i="3"/>
  <c r="G150" i="3"/>
  <c r="H150" i="3"/>
  <c r="B42" i="3"/>
  <c r="C42" i="3"/>
  <c r="D42" i="3"/>
  <c r="E42" i="3"/>
  <c r="E43" i="3" s="1"/>
  <c r="F42" i="3"/>
  <c r="B30" i="3"/>
  <c r="B31" i="3" s="1"/>
  <c r="C30" i="3"/>
  <c r="D30" i="3"/>
  <c r="D31" i="3" s="1"/>
  <c r="E30" i="3"/>
  <c r="F30" i="3"/>
  <c r="N173" i="3"/>
  <c r="N161" i="3"/>
  <c r="B126" i="3"/>
  <c r="C126" i="3"/>
  <c r="D126" i="3"/>
  <c r="E126" i="3"/>
  <c r="C127" i="3" s="1"/>
  <c r="F126" i="3"/>
  <c r="G126" i="3"/>
  <c r="B54" i="3"/>
  <c r="C54" i="3"/>
  <c r="D54" i="3"/>
  <c r="D55" i="3" s="1"/>
  <c r="E54" i="3"/>
  <c r="F54" i="3"/>
  <c r="G54" i="3"/>
  <c r="G55" i="3" s="1"/>
  <c r="N5" i="3"/>
  <c r="S1" i="3"/>
  <c r="B90" i="3"/>
  <c r="B91" i="3" s="1"/>
  <c r="C90" i="3"/>
  <c r="D90" i="3"/>
  <c r="D91" i="3" s="1"/>
  <c r="E90" i="3"/>
  <c r="F90" i="3"/>
  <c r="B78" i="3"/>
  <c r="C78" i="3"/>
  <c r="D78" i="3"/>
  <c r="E78" i="3"/>
  <c r="F78" i="3"/>
  <c r="N39" i="3"/>
  <c r="N40" i="3" s="1"/>
  <c r="N149" i="3"/>
  <c r="N137" i="3"/>
  <c r="N125" i="3"/>
  <c r="N113" i="3"/>
  <c r="N101" i="3"/>
  <c r="N89" i="3"/>
  <c r="N77" i="3"/>
  <c r="N65" i="3"/>
  <c r="N53" i="3"/>
  <c r="N41" i="3"/>
  <c r="N29" i="3"/>
  <c r="B147" i="3"/>
  <c r="B135" i="3"/>
  <c r="B123" i="3"/>
  <c r="B111" i="3"/>
  <c r="B99" i="3"/>
  <c r="B87" i="3"/>
  <c r="B75" i="3"/>
  <c r="B63" i="3"/>
  <c r="B51" i="3"/>
  <c r="B39" i="3"/>
  <c r="N17" i="3"/>
  <c r="B27" i="3"/>
  <c r="B15" i="3"/>
  <c r="B3" i="3"/>
  <c r="Q7" i="5"/>
  <c r="P7" i="5"/>
  <c r="C7" i="5"/>
  <c r="D7" i="5"/>
  <c r="O7" i="5"/>
  <c r="N7" i="5"/>
  <c r="M7" i="5"/>
  <c r="L7" i="5"/>
  <c r="K7" i="5"/>
  <c r="J7" i="5"/>
  <c r="I7" i="5"/>
  <c r="H7" i="5"/>
  <c r="G7" i="5"/>
  <c r="F7" i="5"/>
  <c r="E7" i="5"/>
  <c r="O42" i="1"/>
  <c r="N8" i="5" s="1"/>
  <c r="N42" i="1"/>
  <c r="M8" i="5"/>
  <c r="L42" i="1"/>
  <c r="K8" i="5" s="1"/>
  <c r="K42" i="1"/>
  <c r="J8" i="5" s="1"/>
  <c r="J42" i="1"/>
  <c r="I8" i="5" s="1"/>
  <c r="I42" i="1"/>
  <c r="H8" i="5"/>
  <c r="E42" i="1"/>
  <c r="D8" i="5" s="1"/>
  <c r="D42" i="1"/>
  <c r="C8" i="5" s="1"/>
  <c r="F42" i="1"/>
  <c r="E8" i="5" s="1"/>
  <c r="G42" i="1"/>
  <c r="F8" i="5"/>
  <c r="H42" i="1"/>
  <c r="G8" i="5" s="1"/>
  <c r="M42" i="1"/>
  <c r="L8" i="5" s="1"/>
  <c r="P42" i="1"/>
  <c r="O8" i="5" s="1"/>
  <c r="Q42" i="1"/>
  <c r="P8" i="5"/>
  <c r="R42" i="1"/>
  <c r="Q8" i="5" s="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U9" i="1"/>
  <c r="W8" i="1"/>
  <c r="V8" i="1"/>
  <c r="V41" i="1" s="1"/>
  <c r="E7" i="6" s="1"/>
  <c r="U8" i="1"/>
  <c r="W7" i="1"/>
  <c r="V7" i="1"/>
  <c r="U7" i="1"/>
  <c r="W6" i="1"/>
  <c r="V6" i="1"/>
  <c r="U6" i="1"/>
  <c r="W5" i="1"/>
  <c r="W41" i="1" s="1"/>
  <c r="F7" i="6" s="1"/>
  <c r="V5" i="1"/>
  <c r="U5" i="1"/>
  <c r="U4" i="1"/>
  <c r="V4" i="1"/>
  <c r="W4" i="1"/>
  <c r="X41" i="1"/>
  <c r="G7" i="6"/>
  <c r="R40" i="1"/>
  <c r="Q40" i="1"/>
  <c r="P40" i="1"/>
  <c r="K18" i="4" s="1"/>
  <c r="O40" i="1"/>
  <c r="N40" i="1"/>
  <c r="K16" i="4" s="1"/>
  <c r="M40" i="1"/>
  <c r="K40" i="1"/>
  <c r="L40" i="1"/>
  <c r="K14" i="4" s="1"/>
  <c r="C44" i="1"/>
  <c r="R48" i="1" s="1"/>
  <c r="R47" i="1"/>
  <c r="Q47" i="1"/>
  <c r="P47" i="1"/>
  <c r="O47" i="1"/>
  <c r="N47" i="1"/>
  <c r="M47" i="1"/>
  <c r="L47" i="1"/>
  <c r="K47" i="1"/>
  <c r="J47" i="1"/>
  <c r="I47" i="1"/>
  <c r="H47" i="1"/>
  <c r="G47" i="1"/>
  <c r="F47" i="1"/>
  <c r="E47" i="1"/>
  <c r="D47" i="1"/>
  <c r="Q45" i="1"/>
  <c r="C43" i="1"/>
  <c r="R45" i="1"/>
  <c r="P45" i="1"/>
  <c r="O45" i="1"/>
  <c r="N45" i="1"/>
  <c r="M45" i="1"/>
  <c r="L45" i="1"/>
  <c r="K45" i="1"/>
  <c r="J45" i="1"/>
  <c r="I45" i="1"/>
  <c r="H45" i="1"/>
  <c r="G45" i="1"/>
  <c r="F45" i="1"/>
  <c r="E45" i="1"/>
  <c r="D45" i="1"/>
  <c r="R41" i="1"/>
  <c r="Q41" i="1"/>
  <c r="P41" i="1"/>
  <c r="O41" i="1"/>
  <c r="N41" i="1"/>
  <c r="M41" i="1"/>
  <c r="L41" i="1"/>
  <c r="K41" i="1"/>
  <c r="J41" i="1"/>
  <c r="I41" i="1"/>
  <c r="H41" i="1"/>
  <c r="G41" i="1"/>
  <c r="F41" i="1"/>
  <c r="E41" i="1"/>
  <c r="D41" i="1"/>
  <c r="S39" i="1"/>
  <c r="S38" i="1"/>
  <c r="S37" i="1"/>
  <c r="S36" i="1"/>
  <c r="S35" i="1"/>
  <c r="S34" i="1"/>
  <c r="D40" i="1"/>
  <c r="J40" i="1"/>
  <c r="I40" i="1"/>
  <c r="K11" i="4" s="1"/>
  <c r="H40" i="1"/>
  <c r="G40" i="1"/>
  <c r="K9" i="4" s="1"/>
  <c r="F40" i="1"/>
  <c r="E40" i="1"/>
  <c r="S8" i="1"/>
  <c r="S18" i="1"/>
  <c r="S10" i="1"/>
  <c r="S9" i="1"/>
  <c r="S5" i="1"/>
  <c r="S4" i="1"/>
  <c r="S33" i="1"/>
  <c r="S32" i="1"/>
  <c r="S31" i="1"/>
  <c r="S30" i="1"/>
  <c r="S29" i="1"/>
  <c r="S28" i="1"/>
  <c r="S27" i="1"/>
  <c r="S26" i="1"/>
  <c r="S25" i="1"/>
  <c r="S24" i="1"/>
  <c r="S23" i="1"/>
  <c r="S22" i="1"/>
  <c r="S21" i="1"/>
  <c r="S20" i="1"/>
  <c r="S19" i="1"/>
  <c r="S17" i="1"/>
  <c r="S16" i="1"/>
  <c r="S15" i="1"/>
  <c r="S14" i="1"/>
  <c r="S13" i="1"/>
  <c r="S12" i="1"/>
  <c r="S11" i="1"/>
  <c r="S7" i="1"/>
  <c r="S6" i="1"/>
  <c r="K5" i="2"/>
  <c r="L5" i="2" s="1"/>
  <c r="T5" i="1" s="1"/>
  <c r="I5" i="2"/>
  <c r="J5" i="2"/>
  <c r="K6" i="2"/>
  <c r="L6" i="2" s="1"/>
  <c r="T6" i="1" s="1"/>
  <c r="I6" i="2"/>
  <c r="J6" i="2" s="1"/>
  <c r="K7" i="2"/>
  <c r="L7" i="2" s="1"/>
  <c r="T7" i="1" s="1"/>
  <c r="I7" i="2"/>
  <c r="J7" i="2" s="1"/>
  <c r="K8" i="2"/>
  <c r="L8" i="2" s="1"/>
  <c r="T8" i="1" s="1"/>
  <c r="I8" i="2"/>
  <c r="J8" i="2" s="1"/>
  <c r="K9" i="2"/>
  <c r="L9" i="2" s="1"/>
  <c r="T9" i="1" s="1"/>
  <c r="I9" i="2"/>
  <c r="J9" i="2" s="1"/>
  <c r="K10" i="2"/>
  <c r="L10" i="2" s="1"/>
  <c r="T10" i="1" s="1"/>
  <c r="I10" i="2"/>
  <c r="J10" i="2" s="1"/>
  <c r="K11" i="2"/>
  <c r="L11" i="2"/>
  <c r="T11" i="1" s="1"/>
  <c r="I11" i="2"/>
  <c r="J11" i="2" s="1"/>
  <c r="K12" i="2"/>
  <c r="L12" i="2" s="1"/>
  <c r="T12" i="1" s="1"/>
  <c r="I12" i="2"/>
  <c r="J12" i="2" s="1"/>
  <c r="K13" i="2"/>
  <c r="L13" i="2" s="1"/>
  <c r="T13" i="1" s="1"/>
  <c r="I13" i="2"/>
  <c r="J13" i="2" s="1"/>
  <c r="K14" i="2"/>
  <c r="L14" i="2" s="1"/>
  <c r="T14" i="1" s="1"/>
  <c r="I14" i="2"/>
  <c r="J14" i="2" s="1"/>
  <c r="K15" i="2"/>
  <c r="L15" i="2"/>
  <c r="T15" i="1" s="1"/>
  <c r="I15" i="2"/>
  <c r="J15" i="2" s="1"/>
  <c r="K16" i="2"/>
  <c r="L16" i="2"/>
  <c r="T16" i="1" s="1"/>
  <c r="I16" i="2"/>
  <c r="J16" i="2"/>
  <c r="K17" i="2"/>
  <c r="L17" i="2" s="1"/>
  <c r="T17" i="1" s="1"/>
  <c r="I17" i="2"/>
  <c r="J17" i="2"/>
  <c r="K18" i="2"/>
  <c r="L18" i="2" s="1"/>
  <c r="T18" i="1" s="1"/>
  <c r="I18" i="2"/>
  <c r="J18" i="2" s="1"/>
  <c r="K19" i="2"/>
  <c r="L19" i="2" s="1"/>
  <c r="T19" i="1" s="1"/>
  <c r="K20" i="2"/>
  <c r="L20" i="2" s="1"/>
  <c r="T20" i="1" s="1"/>
  <c r="K21" i="2"/>
  <c r="L21" i="2" s="1"/>
  <c r="T21" i="1" s="1"/>
  <c r="K22" i="2"/>
  <c r="L22" i="2"/>
  <c r="T22" i="1" s="1"/>
  <c r="K23" i="2"/>
  <c r="L23" i="2" s="1"/>
  <c r="T23" i="1" s="1"/>
  <c r="K24" i="2"/>
  <c r="L24" i="2" s="1"/>
  <c r="T24" i="1" s="1"/>
  <c r="K25" i="2"/>
  <c r="L25" i="2" s="1"/>
  <c r="T25" i="1" s="1"/>
  <c r="K26" i="2"/>
  <c r="L26" i="2"/>
  <c r="T26" i="1" s="1"/>
  <c r="K27" i="2"/>
  <c r="L27" i="2"/>
  <c r="T27" i="1" s="1"/>
  <c r="K28" i="2"/>
  <c r="L28" i="2" s="1"/>
  <c r="T28" i="1" s="1"/>
  <c r="K29" i="2"/>
  <c r="L29" i="2" s="1"/>
  <c r="T29" i="1" s="1"/>
  <c r="K30" i="2"/>
  <c r="L30" i="2" s="1"/>
  <c r="T30" i="1" s="1"/>
  <c r="K31" i="2"/>
  <c r="L31" i="2"/>
  <c r="T31" i="1" s="1"/>
  <c r="K32" i="2"/>
  <c r="L32" i="2" s="1"/>
  <c r="T32" i="1" s="1"/>
  <c r="K33" i="2"/>
  <c r="L33" i="2" s="1"/>
  <c r="T33" i="1" s="1"/>
  <c r="K34" i="2"/>
  <c r="L34" i="2" s="1"/>
  <c r="T34" i="1" s="1"/>
  <c r="K35" i="2"/>
  <c r="L35" i="2" s="1"/>
  <c r="T35" i="1" s="1"/>
  <c r="K36" i="2"/>
  <c r="L36" i="2" s="1"/>
  <c r="T36" i="1" s="1"/>
  <c r="K37" i="2"/>
  <c r="L37" i="2" s="1"/>
  <c r="T37" i="1" s="1"/>
  <c r="K38" i="2"/>
  <c r="L38" i="2"/>
  <c r="T38" i="1" s="1"/>
  <c r="K39" i="2"/>
  <c r="L39" i="2" s="1"/>
  <c r="T39" i="1" s="1"/>
  <c r="K4" i="2"/>
  <c r="L4" i="2" s="1"/>
  <c r="T4" i="1" s="1"/>
  <c r="I4" i="2"/>
  <c r="J4" i="2" s="1"/>
  <c r="B6" i="4"/>
  <c r="M6" i="4" s="1"/>
  <c r="B20" i="4"/>
  <c r="M20" i="4" s="1"/>
  <c r="C20" i="4"/>
  <c r="D20" i="4"/>
  <c r="E20" i="4"/>
  <c r="B19" i="4"/>
  <c r="M19" i="4" s="1"/>
  <c r="C19" i="4"/>
  <c r="D19" i="4"/>
  <c r="E19" i="4"/>
  <c r="F19" i="4"/>
  <c r="K20" i="4"/>
  <c r="K19" i="4"/>
  <c r="K17" i="4"/>
  <c r="K15" i="4"/>
  <c r="K13" i="4"/>
  <c r="H18" i="4"/>
  <c r="G18" i="4"/>
  <c r="G10" i="4"/>
  <c r="B18" i="4"/>
  <c r="C18" i="4"/>
  <c r="D18" i="4"/>
  <c r="E18" i="4"/>
  <c r="F18" i="4"/>
  <c r="B17" i="4"/>
  <c r="M17" i="4" s="1"/>
  <c r="C17" i="4"/>
  <c r="D17" i="4"/>
  <c r="E17" i="4"/>
  <c r="F17" i="4"/>
  <c r="B16" i="4"/>
  <c r="M16" i="4" s="1"/>
  <c r="C16" i="4"/>
  <c r="D16" i="4"/>
  <c r="E16" i="4"/>
  <c r="F16" i="4"/>
  <c r="B15" i="4"/>
  <c r="M15" i="4" s="1"/>
  <c r="C15" i="4"/>
  <c r="D15" i="4"/>
  <c r="E15" i="4"/>
  <c r="F15" i="4"/>
  <c r="G15" i="4"/>
  <c r="B14" i="4"/>
  <c r="M14" i="4" s="1"/>
  <c r="C14" i="4"/>
  <c r="D14" i="4"/>
  <c r="E14" i="4"/>
  <c r="F14" i="4"/>
  <c r="B13" i="4"/>
  <c r="C13" i="4"/>
  <c r="D13" i="4"/>
  <c r="M13" i="4"/>
  <c r="E13" i="4"/>
  <c r="F13" i="4"/>
  <c r="B12" i="4"/>
  <c r="M12" i="4" s="1"/>
  <c r="C12" i="4"/>
  <c r="D12" i="4"/>
  <c r="E12" i="4"/>
  <c r="F12" i="4"/>
  <c r="B11" i="4"/>
  <c r="C11" i="4"/>
  <c r="D11" i="4"/>
  <c r="E11" i="4"/>
  <c r="F11" i="4"/>
  <c r="G11" i="4"/>
  <c r="M11" i="4" s="1"/>
  <c r="B10" i="4"/>
  <c r="M10" i="4" s="1"/>
  <c r="C10" i="4"/>
  <c r="D10" i="4"/>
  <c r="E10" i="4"/>
  <c r="F10" i="4"/>
  <c r="B9" i="4"/>
  <c r="M9" i="4" s="1"/>
  <c r="C9" i="4"/>
  <c r="D9" i="4"/>
  <c r="E9" i="4"/>
  <c r="F9" i="4"/>
  <c r="B8" i="4"/>
  <c r="M8" i="4" s="1"/>
  <c r="C8" i="4"/>
  <c r="D8" i="4"/>
  <c r="E8" i="4"/>
  <c r="F8" i="4"/>
  <c r="B7" i="4"/>
  <c r="C7" i="4"/>
  <c r="D7" i="4"/>
  <c r="E7" i="4"/>
  <c r="C6" i="4"/>
  <c r="D6" i="4"/>
  <c r="E6" i="4"/>
  <c r="F6" i="4"/>
  <c r="G1" i="4"/>
  <c r="K6" i="4"/>
  <c r="K12" i="4"/>
  <c r="K10" i="4"/>
  <c r="K8" i="4"/>
  <c r="K7" i="4"/>
  <c r="E77" i="7"/>
  <c r="E76" i="7"/>
  <c r="E75" i="7"/>
  <c r="E74" i="7"/>
  <c r="E73" i="7"/>
  <c r="E72" i="7"/>
  <c r="E70" i="7"/>
  <c r="D4" i="7"/>
  <c r="D63" i="7" s="1"/>
  <c r="D61" i="7"/>
  <c r="I39" i="2"/>
  <c r="J39" i="2" s="1"/>
  <c r="I38" i="2"/>
  <c r="J38" i="2" s="1"/>
  <c r="I37" i="2"/>
  <c r="J37" i="2" s="1"/>
  <c r="I36" i="2"/>
  <c r="J36" i="2" s="1"/>
  <c r="I35" i="2"/>
  <c r="J35" i="2" s="1"/>
  <c r="I34" i="2"/>
  <c r="J34" i="2" s="1"/>
  <c r="I19" i="2"/>
  <c r="J19" i="2" s="1"/>
  <c r="I20" i="2"/>
  <c r="J20" i="2"/>
  <c r="I21" i="2"/>
  <c r="J21" i="2" s="1"/>
  <c r="I22" i="2"/>
  <c r="J22" i="2" s="1"/>
  <c r="I23" i="2"/>
  <c r="J23" i="2" s="1"/>
  <c r="I24" i="2"/>
  <c r="I25" i="2"/>
  <c r="I26" i="2"/>
  <c r="J26" i="2" s="1"/>
  <c r="I27" i="2"/>
  <c r="J27" i="2" s="1"/>
  <c r="I28" i="2"/>
  <c r="I29" i="2"/>
  <c r="J29" i="2" s="1"/>
  <c r="I30" i="2"/>
  <c r="J30" i="2" s="1"/>
  <c r="I31" i="2"/>
  <c r="J31" i="2" s="1"/>
  <c r="I32" i="2"/>
  <c r="J32" i="2" s="1"/>
  <c r="I33" i="2"/>
  <c r="J33" i="2"/>
  <c r="J28" i="2"/>
  <c r="J25" i="2"/>
  <c r="J24" i="2"/>
  <c r="N75" i="3"/>
  <c r="N76" i="3" s="1"/>
  <c r="D43" i="3"/>
  <c r="F7" i="3"/>
  <c r="D139" i="3"/>
  <c r="N135" i="3"/>
  <c r="N136" i="3"/>
  <c r="B139" i="3"/>
  <c r="C7" i="3"/>
  <c r="C43" i="3"/>
  <c r="F139" i="3"/>
  <c r="E139" i="3"/>
  <c r="C139" i="3"/>
  <c r="G139" i="3"/>
  <c r="B127" i="3"/>
  <c r="F175" i="3"/>
  <c r="F127" i="3"/>
  <c r="G127" i="3"/>
  <c r="D115" i="3"/>
  <c r="N111" i="3"/>
  <c r="N112" i="3" s="1"/>
  <c r="F115" i="3"/>
  <c r="C115" i="3"/>
  <c r="B115" i="3"/>
  <c r="C91" i="3"/>
  <c r="E67" i="3"/>
  <c r="E19" i="3"/>
  <c r="M7" i="4"/>
  <c r="F163" i="3"/>
  <c r="H163" i="3"/>
  <c r="B103" i="3"/>
  <c r="N99" i="3"/>
  <c r="N100" i="3" s="1"/>
  <c r="C103" i="3"/>
  <c r="E79" i="3"/>
  <c r="D79" i="3"/>
  <c r="C79" i="3"/>
  <c r="B79" i="3"/>
  <c r="B55" i="3"/>
  <c r="F43" i="3"/>
  <c r="N27" i="3" l="1"/>
  <c r="N28" i="3" s="1"/>
  <c r="N51" i="3"/>
  <c r="N52" i="3" s="1"/>
  <c r="B163" i="3"/>
  <c r="G19" i="3"/>
  <c r="F67" i="3"/>
  <c r="F31" i="3"/>
  <c r="D103" i="3"/>
  <c r="C175" i="3"/>
  <c r="N15" i="3"/>
  <c r="N16" i="3" s="1"/>
  <c r="N123" i="3"/>
  <c r="N124" i="3" s="1"/>
  <c r="E127" i="3"/>
  <c r="N87" i="3"/>
  <c r="N88" i="3" s="1"/>
  <c r="C31" i="3"/>
  <c r="E103" i="3"/>
  <c r="C19" i="3"/>
  <c r="E163" i="3"/>
  <c r="N171" i="3"/>
  <c r="N172" i="3" s="1"/>
  <c r="E91" i="3"/>
  <c r="N159" i="3"/>
  <c r="N160" i="3" s="1"/>
  <c r="B7" i="3"/>
  <c r="E55" i="3"/>
  <c r="U41" i="1"/>
  <c r="D7" i="6" s="1"/>
  <c r="F55" i="3"/>
  <c r="B19" i="3"/>
  <c r="F19" i="3"/>
  <c r="C55" i="3"/>
  <c r="C163" i="3"/>
  <c r="E175" i="3"/>
  <c r="G67" i="3"/>
  <c r="F91" i="3"/>
  <c r="D127" i="3"/>
  <c r="G163" i="3"/>
  <c r="D7" i="3"/>
  <c r="D33" i="7"/>
  <c r="B67" i="3"/>
  <c r="E31" i="3"/>
  <c r="D163" i="3"/>
  <c r="N63" i="3"/>
  <c r="N64" i="3" s="1"/>
  <c r="F151" i="3"/>
  <c r="C151" i="3"/>
  <c r="H48" i="1"/>
  <c r="M48" i="1"/>
  <c r="N46" i="1"/>
  <c r="R46" i="1"/>
  <c r="E48" i="1"/>
  <c r="K48" i="1"/>
  <c r="G46" i="1"/>
  <c r="O46" i="1"/>
  <c r="F48" i="1"/>
  <c r="N48" i="1"/>
  <c r="Q48" i="1"/>
  <c r="E46" i="1"/>
  <c r="I46" i="1"/>
  <c r="M46" i="1"/>
  <c r="J48" i="1"/>
  <c r="K46" i="1"/>
  <c r="Q46" i="1"/>
  <c r="I48" i="1"/>
  <c r="S40" i="1"/>
  <c r="D48" i="1"/>
  <c r="G48" i="1"/>
  <c r="L48" i="1"/>
  <c r="O48" i="1"/>
  <c r="P46" i="1"/>
  <c r="H46" i="1"/>
  <c r="L46" i="1"/>
  <c r="D46" i="1"/>
  <c r="F46" i="1"/>
  <c r="J46" i="1"/>
  <c r="P48" i="1"/>
  <c r="M18" i="4"/>
  <c r="H151" i="3"/>
  <c r="D8" i="7"/>
  <c r="B28" i="4"/>
  <c r="B29" i="4"/>
  <c r="T41" i="1"/>
  <c r="E4" i="7" s="1"/>
  <c r="D10" i="7"/>
  <c r="B24" i="4"/>
  <c r="B27" i="4"/>
  <c r="B26" i="4"/>
  <c r="D6" i="7"/>
  <c r="D11" i="7"/>
  <c r="B25" i="4"/>
  <c r="D7" i="7"/>
  <c r="D9" i="7"/>
  <c r="I151" i="3"/>
  <c r="D151" i="3"/>
  <c r="G151" i="3"/>
  <c r="E151" i="3"/>
  <c r="N147" i="3"/>
  <c r="N148" i="3" s="1"/>
  <c r="B151" i="3"/>
  <c r="I40" i="2"/>
  <c r="K40" i="2"/>
  <c r="E7" i="7" l="1"/>
  <c r="E11" i="7"/>
  <c r="B30" i="4"/>
  <c r="M29" i="4"/>
  <c r="E9" i="7"/>
  <c r="E6" i="7"/>
  <c r="E10" i="7"/>
  <c r="E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U3" authorId="0" shapeId="0" xr:uid="{00000000-0006-0000-0000-000002000000}">
      <text>
        <r>
          <rPr>
            <b/>
            <sz val="8"/>
            <color indexed="81"/>
            <rFont val="Tahoma"/>
            <family val="2"/>
          </rPr>
          <t>Hier sehen Sie die Durchschnittwerte für die Kompetenzbereiche I bis IV.</t>
        </r>
      </text>
    </comment>
    <comment ref="B4" authorId="0" shapeId="0" xr:uid="{00000000-0006-0000-0000-000003000000}">
      <text>
        <r>
          <rPr>
            <b/>
            <sz val="8"/>
            <color indexed="81"/>
            <rFont val="Tahoma"/>
            <family val="2"/>
          </rPr>
          <t>In diese Spalte bitte die Schülernamen oder die Nummern aus der Klassenliste einfügen.</t>
        </r>
      </text>
    </comment>
    <comment ref="C4" authorId="0" shapeId="0" xr:uid="{00000000-0006-0000-0000-000004000000}">
      <text>
        <r>
          <rPr>
            <b/>
            <sz val="8"/>
            <color indexed="81"/>
            <rFont val="Tahoma"/>
            <family val="2"/>
          </rPr>
          <t>Bitte eintragen:
1 = Schüler/-in ohne (Lese-) Rechtschreib-Störung
2 = Schüler/-in mit anerkannter (Lese-)Rechtschreib-Störung
Bei SuS mit anerkannter (L)RS-Störung bitte die Spalten Q und R leer lassen (keine 0 eintragen)!</t>
        </r>
      </text>
    </comment>
    <comment ref="Q4" authorId="1" shapeId="0" xr:uid="{00000000-0006-0000-0000-000005000000}">
      <text>
        <r>
          <rPr>
            <b/>
            <sz val="9"/>
            <color indexed="81"/>
            <rFont val="Tahoma"/>
            <charset val="1"/>
          </rPr>
          <t>Bei SuS mit anerkannter (L)RS-Störung (Spalte C=2) bitte frei lassen (keine Null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beiden Aufgaben werden die SuS mit (L)RS-Störung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9" authorId="1" shapeId="0" xr:uid="{00000000-0006-0000-0100-000003000000}">
      <text>
        <r>
          <rPr>
            <sz val="9"/>
            <color indexed="81"/>
            <rFont val="Tahoma"/>
            <charset val="1"/>
          </rPr>
          <t xml:space="preserve">Hier erscheint die Schülerzahl abzüglich der SuS mit (L)RS-Störung. Falls die Zahl nicht stimmt, bitte kontrollieren, ob Sie bei der Datenerfassung der SuS mit RS-Störung auch die Spalten Q und R frei gelassen haben (falsch:  0 Punkte eintragen). </t>
        </r>
      </text>
    </comment>
    <comment ref="K29"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2"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6" authorId="0" shapeId="0" xr:uid="{00000000-0006-0000-0500-000003000000}">
      <text>
        <r>
          <rPr>
            <b/>
            <sz val="8"/>
            <color indexed="81"/>
            <rFont val="Tahoma"/>
            <family val="2"/>
          </rPr>
          <t>Hier die Schülerwerte (kopieren aus Tabellenblatt "Datenerfassung", Spalte D bis R) hineinkopieren:
1) Rechtsklick auf der Maus
2) Menüpunkt "Inhalte einfügen" im erscheinenden Menü wählen
3) im oberen Menü den Punkt "Werte" anklicken
4) "OK" klicken</t>
        </r>
      </text>
    </comment>
    <comment ref="C9" authorId="0" shapeId="0" xr:uid="{00000000-0006-0000-0500-000004000000}">
      <text>
        <r>
          <rPr>
            <b/>
            <sz val="8"/>
            <color indexed="81"/>
            <rFont val="Tahoma"/>
            <family val="2"/>
          </rPr>
          <t xml:space="preserve">Die Werte für Bayern , die das ISB errechnet (vgl. isb.bayern.de &gt; Jahrgangsstufenarbeiten Gymnasium &gt; Deutsch 2019) , bitte in das Blatt "Landeswerte" kopieren!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aus dem Datenblatt "Datenerfassung" (im Tabellenblatt "Datenerfassung" Zellen U-X rechts vom Schülernamen kopieren) einfügen: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die Werte eingeben, die von der Fachschaftsleitung ermittelt werden!</t>
        </r>
      </text>
    </comment>
    <comment ref="D9" authorId="0" shapeId="0" xr:uid="{00000000-0006-0000-0600-000005000000}">
      <text>
        <r>
          <rPr>
            <b/>
            <sz val="8"/>
            <color indexed="81"/>
            <rFont val="Tahoma"/>
            <family val="2"/>
          </rPr>
          <t>Die Werte für Bayern , die das ISB errechnet (isb.bayern.de &gt; Jahrgangsstufenarbeiten Gymnasium &gt; Deutsch 2019),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5" authorId="0" shapeId="0" xr:uid="{00000000-0006-0000-0700-00000100000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<sst xmlns="http://schemas.openxmlformats.org/spreadsheetml/2006/main" count="266" uniqueCount="110">
  <si>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</si>
  <si>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</si>
  <si>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</si>
  <si>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</si>
  <si>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</si>
  <si>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</si>
  <si>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</si>
  <si>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</si>
  <si>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</si>
  <si>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</si>
  <si>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</si>
  <si>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</si>
  <si>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</si>
  <si>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</si>
  <si>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</si>
  <si>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</si>
  <si>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</si>
  <si>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</si>
  <si>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</si>
  <si>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</si>
  <si>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Legastheniker</t>
  </si>
  <si>
    <t>L</t>
  </si>
  <si>
    <t>A</t>
  </si>
  <si>
    <t>allgemein</t>
  </si>
  <si>
    <t>K I</t>
  </si>
  <si>
    <t>K II</t>
  </si>
  <si>
    <t>K III</t>
  </si>
  <si>
    <t>K IV</t>
  </si>
  <si>
    <t>0 BE</t>
  </si>
  <si>
    <t>1 BE</t>
  </si>
  <si>
    <t>2 BE</t>
  </si>
  <si>
    <t>3 BE</t>
  </si>
  <si>
    <t>4 BE</t>
  </si>
  <si>
    <t>5 BE</t>
  </si>
  <si>
    <t>6 BE</t>
  </si>
  <si>
    <t>7 BE</t>
  </si>
  <si>
    <t>8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</si>
  <si>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</si>
  <si>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</si>
  <si>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</si>
  <si>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</si>
  <si>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</si>
  <si>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</si>
  <si>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</si>
  <si>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</si>
  <si>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</si>
  <si>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</si>
  <si>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</si>
  <si>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</si>
  <si>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</si>
  <si>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</si>
  <si>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</si>
  <si>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</si>
  <si>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</si>
  <si>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Datenerfassung</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</si>
  <si>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</si>
  <si>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</si>
  <si>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</si>
  <si>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</si>
  <si>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</si>
  <si>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</si>
  <si>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</si>
  <si>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</si>
  <si>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</si>
  <si>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</si>
  <si>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</si>
  <si>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</si>
  <si>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</si>
  <si>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</si>
  <si>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</si>
  <si>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</si>
  <si>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</si>
  <si>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</si>
  <si>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</si>
  <si>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</si>
  <si>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</si>
  <si>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</si>
  <si>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</si>
  <si>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</si>
  <si>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</si>
  <si>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</si>
  <si>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</si>
  <si>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kopiert haben, erscheinen diese automatisch im Diagramm.</t>
  </si>
  <si>
    <t>Sie können den Schutz der Tabellenblätter mit dem Kennwort "test" aufheben. Dies ist aber im Rahmen der gedachten Nutzung der Maske nicht erforderlich.</t>
  </si>
  <si>
    <r>
      <t>Jahrgangsstufe 8</t>
    </r>
    <r>
      <rPr>
        <b/>
        <sz val="10"/>
        <rFont val="Arial"/>
        <family val="2"/>
      </rPr>
      <t xml:space="preserve">
Datenerfassung und Auswertung für LEHRKRÄFTE</t>
    </r>
  </si>
  <si>
    <t>Die landesweiten Werte, die das Referat Deutsch am Gymnasium nach der Auswertung auf seiner Homepage bereitstellt, können hier hineinkopiert werden (Anleitung Zelle C5). Sie werden dann automatisch in alle Tabellenblätter übertragen.</t>
  </si>
  <si>
    <t>Bitte Spalte C ausfüllen, sonst keine Summe/Note möglich!</t>
  </si>
  <si>
    <t>Felder mit roten Markierungen enthalten Hinweise!</t>
  </si>
  <si>
    <t>individuelles Aufgabenprofil</t>
  </si>
  <si>
    <t>individuelles Kompetenzprofil</t>
  </si>
  <si>
    <t>Textverständnis</t>
  </si>
  <si>
    <t>keine 0 Punkte  eintragen!</t>
  </si>
  <si>
    <t>Sie können den Schutz der Tabellenblätter mit dem Kennwort "test" aufheben.</t>
  </si>
  <si>
    <t>Dies ist aber im Rahmen der gedachten Nutzung der Maske nicht erforderlich.</t>
  </si>
  <si>
    <t xml:space="preserve">Bei Schülerinnen und Schülern mit anerkannter (Lese-)Rechtschreib-Störung (Spalte C=2) die Spalten P bis R frei lassen, </t>
  </si>
  <si>
    <t>davon SuS mit (L)RS-Störung</t>
  </si>
  <si>
    <r>
      <t xml:space="preserve">Summe erreichte Punkte </t>
    </r>
    <r>
      <rPr>
        <b/>
        <sz val="9"/>
        <rFont val="Arial"/>
        <family val="2"/>
      </rPr>
      <t>ohne SuS mit (L)RS-Störung</t>
    </r>
  </si>
  <si>
    <r>
      <t>Lösungsgrad</t>
    </r>
    <r>
      <rPr>
        <b/>
        <sz val="9"/>
        <rFont val="Arial"/>
        <family val="2"/>
      </rPr>
      <t xml:space="preserve"> ohne SuS mit (L)RS-Störung</t>
    </r>
  </si>
  <si>
    <r>
      <t xml:space="preserve">Summe erreichte Punkte </t>
    </r>
    <r>
      <rPr>
        <b/>
        <sz val="9"/>
        <rFont val="Arial"/>
        <family val="2"/>
      </rPr>
      <t xml:space="preserve"> nur SuS mit (L)RS-Störung</t>
    </r>
  </si>
  <si>
    <r>
      <t xml:space="preserve">Lösungsgrad </t>
    </r>
    <r>
      <rPr>
        <b/>
        <sz val="9"/>
        <rFont val="Arial"/>
        <family val="2"/>
      </rPr>
      <t>nur SuS mit (L)RS-Störung</t>
    </r>
  </si>
  <si>
    <t xml:space="preserve">Hier erscheint die Schülerzahl abzüglich der SuS mit (L)RS-Störung. </t>
  </si>
  <si>
    <t xml:space="preserve">Falls die Zahl nicht stimmt, bitte kontrollieren, ob Sie bei der Datenerfassung der SuS mit (L)RS-Störung  </t>
  </si>
  <si>
    <t>auch die Spalten Q und R frei gelassen haben.</t>
  </si>
  <si>
    <t>SuS mit (L)RS-Störung</t>
  </si>
  <si>
    <t>Diese Daten werden an die Fachschaftsleitung übermittelt (vgl. Zelle B6). Die Berechnung erfolgt automatisch.</t>
  </si>
  <si>
    <t>Zum Vergleich von Klasse und Schule benötigen Sie die Daten aus der Maske der Fachschaftsleitung (Tabellenblatt "Datenübermittlung"). Sie können die Daten entweder kopieren oder von Hand eingeben.</t>
  </si>
  <si>
    <t>Jahrgangsstufentest Deutsch 2022 (Jgst. 8)</t>
  </si>
  <si>
    <t>Jahrgangsstufentest Deutsch 2022</t>
  </si>
  <si>
    <t>Zum Vergleich von Klasse und bayernweiten Ergebnissen müssen Sie die landesweiten Werte, die das Referat Deutsch am Gymnasium nach der Auswertung auf seiner Homepage bereitstellt (isb.bayern.de &gt; Jahrgangsstufenarbeiten Gymnasium &gt; Deutsch 2022), in das Tabellenblatt "Landeswerte" (s. u., ganz rechts) hineinkopiert werden. Die Landeswerte werden dann automatisch in alle Tabellenblätter übertragen.</t>
  </si>
  <si>
    <t>vgl. isb.bayern.de &gt; Jahrgangsstufenarbeiten Gymnasium &gt; Deutsch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</si>
</sst>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b/>
      <sz val="14"/>
      <name val="Arial"/>
      <family val="2"/>
    </font>
    <font>
      <b/>
      <sz val="9"/>
      <color indexed="81"/>
      <name val="Tahoma"/>
      <charset val="1"/>
    </font>
    <font>
      <sz val="9"/>
      <color indexed="81"/>
      <name val="Tahoma"/>
      <charset val="1"/>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rgb="FF00FFFF"/>
        <bgColor indexed="64"/>
      </patternFill>
    </fill>
    <fill>
      <patternFill patternType="solid">
        <fgColor rgb="FFFFFF00"/>
        <bgColor indexed="64"/>
      </patternFill>
    </fill>
    <fill>
      <patternFill patternType="solid">
        <fgColor rgb="FF66FF66"/>
        <bgColor indexed="64"/>
      </patternFill>
    </fill>
  </fills>
  <borders count="6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style="medium">
        <color indexed="64"/>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ck">
        <color indexed="10"/>
      </top>
      <bottom/>
      <diagonal/>
    </border>
    <border>
      <left/>
      <right style="medium">
        <color indexed="64"/>
      </right>
      <top style="thick">
        <color indexed="10"/>
      </top>
      <bottom/>
      <diagonal/>
    </border>
    <border>
      <left/>
      <right/>
      <top style="thick">
        <color indexed="10"/>
      </top>
      <bottom/>
      <diagonal/>
    </border>
  </borders>
  <cellStyleXfs count="2">
    <xf numFmtId="0" fontId="0" fillId="0" borderId="0"/>
    <xf numFmtId="0" fontId="7" fillId="0" borderId="0"/>
  </cellStyleXfs>
  <cellXfs count="325">
    <xf numFmtId="0" fontId="0" fillId="0" borderId="0" xfId="0"/>
    <xf numFmtId="0" fontId="0" fillId="0" borderId="1" xfId="0" applyBorder="1"/>
    <xf numFmtId="0" fontId="0" fillId="0" borderId="2" xfId="0" applyBorder="1"/>
    <xf numFmtId="0" fontId="0" fillId="0" borderId="3" xfId="0" applyBorder="1"/>
    <xf numFmtId="0" fontId="2" fillId="0" borderId="0" xfId="0" applyFont="1" applyBorder="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0" fillId="0" borderId="0" xfId="0"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applyBorder="1"/>
    <xf numFmtId="0" fontId="2" fillId="0" borderId="1" xfId="0" applyFont="1" applyFill="1" applyBorder="1"/>
    <xf numFmtId="0" fontId="0" fillId="0" borderId="2" xfId="0" applyFill="1" applyBorder="1"/>
    <xf numFmtId="0" fontId="2" fillId="3" borderId="9" xfId="0" applyFont="1" applyFill="1" applyBorder="1"/>
    <xf numFmtId="0" fontId="2" fillId="3" borderId="1" xfId="0" applyFont="1" applyFill="1" applyBorder="1"/>
    <xf numFmtId="0" fontId="2" fillId="3" borderId="0" xfId="0" applyFont="1" applyFill="1" applyBorder="1"/>
    <xf numFmtId="0" fontId="0" fillId="3" borderId="5" xfId="0" applyFill="1" applyBorder="1"/>
    <xf numFmtId="164" fontId="0" fillId="2" borderId="5" xfId="0" applyNumberFormat="1" applyFill="1" applyBorder="1"/>
    <xf numFmtId="0" fontId="2" fillId="0" borderId="4" xfId="0" applyFont="1" applyFill="1" applyBorder="1"/>
    <xf numFmtId="0" fontId="2" fillId="0" borderId="0" xfId="0" applyFont="1" applyFill="1" applyBorder="1"/>
    <xf numFmtId="0" fontId="0" fillId="0" borderId="4" xfId="0" applyBorder="1"/>
    <xf numFmtId="0" fontId="5" fillId="0" borderId="0" xfId="0" applyFont="1"/>
    <xf numFmtId="0" fontId="5" fillId="0" borderId="0" xfId="0" applyFont="1" applyProtection="1"/>
    <xf numFmtId="0" fontId="5" fillId="4" borderId="10" xfId="0" applyFont="1" applyFill="1" applyBorder="1" applyProtection="1"/>
    <xf numFmtId="0" fontId="5" fillId="4" borderId="11" xfId="0" applyFont="1" applyFill="1" applyBorder="1"/>
    <xf numFmtId="0" fontId="5" fillId="4" borderId="12" xfId="0" applyFont="1" applyFill="1" applyBorder="1" applyProtection="1"/>
    <xf numFmtId="0" fontId="5" fillId="3" borderId="3" xfId="0" applyFont="1" applyFill="1" applyBorder="1" applyAlignment="1" applyProtection="1"/>
    <xf numFmtId="0" fontId="5" fillId="3" borderId="3" xfId="0" applyFont="1" applyFill="1" applyBorder="1" applyAlignment="1" applyProtection="1">
      <alignment horizontal="center"/>
    </xf>
    <xf numFmtId="0" fontId="5" fillId="4" borderId="13" xfId="0" applyFont="1" applyFill="1" applyBorder="1" applyProtection="1"/>
    <xf numFmtId="0" fontId="5" fillId="5" borderId="13" xfId="0" applyFont="1" applyFill="1" applyBorder="1" applyProtection="1">
      <protection locked="0"/>
    </xf>
    <xf numFmtId="0" fontId="5" fillId="4" borderId="14" xfId="0" applyFont="1" applyFill="1" applyBorder="1" applyProtection="1"/>
    <xf numFmtId="0" fontId="5" fillId="5" borderId="14" xfId="0" applyFont="1" applyFill="1" applyBorder="1" applyProtection="1">
      <protection locked="0"/>
    </xf>
    <xf numFmtId="0" fontId="5" fillId="5" borderId="15" xfId="0" applyFont="1" applyFill="1" applyBorder="1" applyProtection="1">
      <protection locked="0"/>
    </xf>
    <xf numFmtId="0" fontId="4" fillId="3" borderId="16" xfId="0" applyFont="1" applyFill="1" applyBorder="1" applyAlignment="1" applyProtection="1">
      <alignment wrapText="1"/>
    </xf>
    <xf numFmtId="0" fontId="5" fillId="6" borderId="5" xfId="0" applyFont="1" applyFill="1" applyBorder="1" applyAlignment="1" applyProtection="1">
      <alignment wrapText="1"/>
    </xf>
    <xf numFmtId="0" fontId="4" fillId="3" borderId="17" xfId="0" applyFont="1" applyFill="1" applyBorder="1" applyAlignment="1" applyProtection="1">
      <alignment wrapText="1"/>
    </xf>
    <xf numFmtId="0" fontId="5" fillId="3" borderId="17" xfId="0" applyFont="1" applyFill="1" applyBorder="1" applyAlignment="1" applyProtection="1">
      <alignment horizontal="center" wrapText="1"/>
    </xf>
    <xf numFmtId="0" fontId="5" fillId="0" borderId="17" xfId="0" applyFont="1" applyBorder="1" applyAlignment="1" applyProtection="1">
      <alignment wrapText="1"/>
    </xf>
    <xf numFmtId="0" fontId="5" fillId="0" borderId="18" xfId="0" applyFont="1" applyBorder="1" applyProtection="1"/>
    <xf numFmtId="0" fontId="5" fillId="6" borderId="19" xfId="0" applyFont="1" applyFill="1" applyBorder="1" applyAlignment="1" applyProtection="1">
      <alignment wrapText="1"/>
    </xf>
    <xf numFmtId="0" fontId="5" fillId="6" borderId="3" xfId="0" applyFont="1" applyFill="1" applyBorder="1" applyProtection="1"/>
    <xf numFmtId="0" fontId="5" fillId="0" borderId="20" xfId="0" applyFont="1" applyBorder="1" applyAlignment="1" applyProtection="1">
      <alignment wrapText="1"/>
    </xf>
    <xf numFmtId="0" fontId="5" fillId="0" borderId="1" xfId="0" applyFont="1" applyBorder="1" applyProtection="1"/>
    <xf numFmtId="0" fontId="5" fillId="4" borderId="0" xfId="0" applyFont="1" applyFill="1" applyProtection="1"/>
    <xf numFmtId="0" fontId="5" fillId="3" borderId="21" xfId="0" applyFont="1" applyFill="1" applyBorder="1" applyAlignment="1" applyProtection="1">
      <alignment wrapText="1"/>
    </xf>
    <xf numFmtId="0" fontId="4" fillId="6" borderId="22" xfId="0" applyFont="1" applyFill="1" applyBorder="1" applyAlignment="1" applyProtection="1">
      <alignment wrapText="1"/>
    </xf>
    <xf numFmtId="0" fontId="4" fillId="3" borderId="23" xfId="0" applyFont="1" applyFill="1" applyBorder="1" applyAlignment="1" applyProtection="1">
      <alignment wrapText="1"/>
    </xf>
    <xf numFmtId="0" fontId="5" fillId="3" borderId="24" xfId="0" applyFont="1" applyFill="1" applyBorder="1" applyAlignment="1" applyProtection="1">
      <alignment horizontal="center" wrapText="1"/>
    </xf>
    <xf numFmtId="0" fontId="5" fillId="3" borderId="25" xfId="0" applyFont="1" applyFill="1" applyBorder="1" applyAlignment="1" applyProtection="1">
      <alignment horizontal="center"/>
    </xf>
    <xf numFmtId="0" fontId="5" fillId="3" borderId="26" xfId="0" applyFont="1" applyFill="1" applyBorder="1" applyAlignment="1" applyProtection="1">
      <alignment horizontal="center"/>
    </xf>
    <xf numFmtId="0" fontId="5" fillId="3" borderId="27" xfId="0" applyFont="1" applyFill="1" applyBorder="1" applyAlignment="1" applyProtection="1">
      <alignment horizontal="center"/>
    </xf>
    <xf numFmtId="0" fontId="5" fillId="7" borderId="14" xfId="0" applyFont="1" applyFill="1" applyBorder="1" applyAlignment="1" applyProtection="1">
      <alignment horizontal="center"/>
      <protection locked="0"/>
    </xf>
    <xf numFmtId="0" fontId="5" fillId="7" borderId="25"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8" xfId="0" applyFont="1" applyFill="1" applyBorder="1" applyAlignment="1" applyProtection="1">
      <alignment horizontal="center"/>
      <protection locked="0"/>
    </xf>
    <xf numFmtId="0" fontId="5" fillId="4" borderId="0" xfId="0" applyFont="1" applyFill="1" applyBorder="1" applyAlignment="1" applyProtection="1">
      <alignment horizontal="center"/>
    </xf>
    <xf numFmtId="0" fontId="5" fillId="4" borderId="4" xfId="0" applyFont="1" applyFill="1" applyBorder="1" applyAlignment="1" applyProtection="1">
      <alignment horizontal="center"/>
    </xf>
    <xf numFmtId="0" fontId="5" fillId="0" borderId="29" xfId="0" applyFont="1" applyBorder="1" applyAlignment="1" applyProtection="1">
      <alignment horizontal="center"/>
    </xf>
    <xf numFmtId="0" fontId="5" fillId="0" borderId="30" xfId="0" applyFont="1" applyBorder="1" applyAlignment="1" applyProtection="1">
      <alignment horizontal="center"/>
    </xf>
    <xf numFmtId="164" fontId="5" fillId="6" borderId="31" xfId="0" applyNumberFormat="1" applyFont="1" applyFill="1" applyBorder="1" applyAlignment="1" applyProtection="1">
      <alignment horizontal="center"/>
    </xf>
    <xf numFmtId="164" fontId="5" fillId="6" borderId="3" xfId="0" applyNumberFormat="1" applyFont="1" applyFill="1" applyBorder="1" applyAlignment="1" applyProtection="1">
      <alignment horizontal="center"/>
    </xf>
    <xf numFmtId="0" fontId="5" fillId="0" borderId="32" xfId="0" applyFont="1" applyBorder="1" applyAlignment="1" applyProtection="1">
      <alignment horizontal="center"/>
    </xf>
    <xf numFmtId="0" fontId="5" fillId="0" borderId="1" xfId="0" applyFont="1" applyBorder="1" applyAlignment="1" applyProtection="1">
      <alignment horizontal="center"/>
    </xf>
    <xf numFmtId="0" fontId="5" fillId="3" borderId="33" xfId="0" applyFont="1" applyFill="1" applyBorder="1" applyAlignment="1" applyProtection="1">
      <alignment wrapText="1"/>
    </xf>
    <xf numFmtId="0" fontId="5" fillId="3" borderId="34" xfId="0" applyFont="1" applyFill="1" applyBorder="1" applyAlignment="1" applyProtection="1">
      <alignment horizontal="center"/>
    </xf>
    <xf numFmtId="2" fontId="5" fillId="3" borderId="35" xfId="0" applyNumberFormat="1" applyFont="1" applyFill="1" applyBorder="1" applyAlignment="1" applyProtection="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Fill="1" applyBorder="1" applyAlignment="1" applyProtection="1">
      <alignment horizontal="center"/>
    </xf>
    <xf numFmtId="0" fontId="5" fillId="8" borderId="28" xfId="0" applyFont="1" applyFill="1" applyBorder="1" applyAlignment="1" applyProtection="1">
      <alignment horizontal="center"/>
    </xf>
    <xf numFmtId="0" fontId="5" fillId="8" borderId="28" xfId="0" applyFont="1" applyFill="1" applyBorder="1"/>
    <xf numFmtId="1" fontId="0" fillId="0" borderId="3" xfId="0" applyNumberFormat="1" applyFill="1" applyBorder="1"/>
    <xf numFmtId="0" fontId="0" fillId="5" borderId="19" xfId="0" applyFill="1" applyBorder="1" applyAlignment="1">
      <alignment horizontal="center"/>
    </xf>
    <xf numFmtId="0" fontId="0" fillId="5" borderId="33" xfId="0" applyFill="1" applyBorder="1" applyAlignment="1">
      <alignment horizontal="center"/>
    </xf>
    <xf numFmtId="0" fontId="0" fillId="5" borderId="16" xfId="0" applyFill="1" applyBorder="1" applyAlignment="1">
      <alignment horizontal="center"/>
    </xf>
    <xf numFmtId="0" fontId="0" fillId="0" borderId="0" xfId="0" applyFill="1"/>
    <xf numFmtId="0" fontId="0" fillId="0" borderId="0" xfId="0" applyFill="1" applyAlignment="1">
      <alignment horizontal="center"/>
    </xf>
    <xf numFmtId="0" fontId="0" fillId="4" borderId="22" xfId="0" applyFill="1" applyBorder="1" applyAlignment="1">
      <alignment horizontal="center"/>
    </xf>
    <xf numFmtId="0" fontId="0" fillId="6" borderId="16" xfId="0" applyFill="1" applyBorder="1" applyAlignment="1">
      <alignment horizontal="center"/>
    </xf>
    <xf numFmtId="0" fontId="0" fillId="6" borderId="19" xfId="0" applyFill="1" applyBorder="1" applyAlignment="1">
      <alignment horizontal="center"/>
    </xf>
    <xf numFmtId="0" fontId="0" fillId="6" borderId="22" xfId="0" applyFill="1" applyBorder="1" applyAlignment="1">
      <alignment horizontal="center"/>
    </xf>
    <xf numFmtId="0" fontId="0" fillId="6" borderId="8" xfId="0" applyFill="1" applyBorder="1" applyAlignment="1">
      <alignment horizontal="center"/>
    </xf>
    <xf numFmtId="0" fontId="0" fillId="0" borderId="8" xfId="0" applyFill="1" applyBorder="1"/>
    <xf numFmtId="0" fontId="0" fillId="0" borderId="16" xfId="0" applyFill="1" applyBorder="1" applyAlignment="1">
      <alignment horizontal="left" vertical="top" wrapText="1"/>
    </xf>
    <xf numFmtId="0" fontId="0" fillId="0" borderId="33" xfId="0" applyFill="1" applyBorder="1"/>
    <xf numFmtId="0" fontId="0" fillId="0" borderId="16" xfId="0" applyFill="1" applyBorder="1" applyAlignment="1">
      <alignment horizontal="left"/>
    </xf>
    <xf numFmtId="0" fontId="0" fillId="0" borderId="19" xfId="0" applyFill="1" applyBorder="1" applyAlignment="1">
      <alignment horizontal="left" wrapText="1"/>
    </xf>
    <xf numFmtId="0" fontId="0" fillId="0" borderId="16" xfId="0" applyFill="1" applyBorder="1" applyAlignment="1">
      <alignment horizontal="left" wrapText="1"/>
    </xf>
    <xf numFmtId="0" fontId="0" fillId="0" borderId="19" xfId="0" applyFill="1" applyBorder="1" applyAlignment="1">
      <alignment horizontal="center"/>
    </xf>
    <xf numFmtId="0" fontId="0" fillId="0" borderId="16" xfId="0" applyFill="1" applyBorder="1" applyAlignment="1">
      <alignment horizontal="center"/>
    </xf>
    <xf numFmtId="0" fontId="0" fillId="0" borderId="22" xfId="0" applyFill="1" applyBorder="1" applyAlignment="1">
      <alignment horizontal="center"/>
    </xf>
    <xf numFmtId="0" fontId="0" fillId="0" borderId="33" xfId="0" applyFill="1" applyBorder="1" applyAlignment="1">
      <alignment horizontal="center" vertical="top"/>
    </xf>
    <xf numFmtId="0" fontId="0" fillId="0" borderId="19" xfId="0" applyFill="1" applyBorder="1" applyAlignment="1">
      <alignment horizontal="left"/>
    </xf>
    <xf numFmtId="0" fontId="0" fillId="0" borderId="4" xfId="0" applyFill="1" applyBorder="1"/>
    <xf numFmtId="0" fontId="0" fillId="0" borderId="0" xfId="0" applyFill="1" applyBorder="1"/>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applyBorder="1"/>
    <xf numFmtId="0" fontId="9" fillId="0" borderId="3" xfId="0" applyFont="1" applyBorder="1"/>
    <xf numFmtId="0" fontId="10" fillId="0" borderId="0" xfId="0" applyFont="1" applyBorder="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8" xfId="0" applyFont="1" applyFill="1" applyBorder="1" applyAlignment="1" applyProtection="1">
      <alignment horizontal="center" vertical="center" wrapText="1"/>
      <protection locked="0"/>
    </xf>
    <xf numFmtId="1" fontId="5" fillId="3" borderId="25" xfId="0" applyNumberFormat="1" applyFont="1" applyFill="1" applyBorder="1" applyAlignment="1" applyProtection="1">
      <alignment horizontal="center"/>
    </xf>
    <xf numFmtId="1" fontId="5" fillId="3" borderId="14" xfId="0" applyNumberFormat="1" applyFont="1" applyFill="1" applyBorder="1" applyAlignment="1" applyProtection="1">
      <alignment horizontal="center"/>
    </xf>
    <xf numFmtId="0" fontId="5" fillId="3" borderId="8" xfId="0" applyFont="1" applyFill="1" applyBorder="1" applyAlignment="1" applyProtection="1">
      <alignment horizontal="center"/>
    </xf>
    <xf numFmtId="0" fontId="5" fillId="3" borderId="41" xfId="0" applyFont="1" applyFill="1" applyBorder="1" applyAlignment="1" applyProtection="1">
      <alignment horizontal="center"/>
    </xf>
    <xf numFmtId="164" fontId="5" fillId="6" borderId="34" xfId="0" applyNumberFormat="1" applyFont="1" applyFill="1" applyBorder="1" applyAlignment="1" applyProtection="1">
      <alignment horizontal="center"/>
    </xf>
    <xf numFmtId="164" fontId="5" fillId="6" borderId="27" xfId="0" applyNumberFormat="1" applyFont="1" applyFill="1" applyBorder="1" applyAlignment="1" applyProtection="1">
      <alignment horizontal="center"/>
    </xf>
    <xf numFmtId="0" fontId="5" fillId="3" borderId="42" xfId="0" applyFont="1" applyFill="1" applyBorder="1" applyAlignment="1" applyProtection="1">
      <alignment horizontal="center"/>
    </xf>
    <xf numFmtId="2" fontId="5" fillId="3" borderId="8" xfId="0" applyNumberFormat="1" applyFont="1" applyFill="1" applyBorder="1" applyAlignment="1" applyProtection="1">
      <alignment horizontal="center"/>
    </xf>
    <xf numFmtId="0" fontId="5" fillId="3" borderId="6" xfId="0" applyFont="1" applyFill="1" applyBorder="1" applyAlignment="1" applyProtection="1">
      <alignment horizontal="center"/>
    </xf>
    <xf numFmtId="0" fontId="5" fillId="3" borderId="43" xfId="0" applyFont="1" applyFill="1" applyBorder="1" applyAlignment="1" applyProtection="1">
      <alignment horizontal="center"/>
    </xf>
    <xf numFmtId="0" fontId="12" fillId="4" borderId="0" xfId="0" applyFont="1" applyFill="1" applyAlignment="1">
      <alignment horizontal="center"/>
    </xf>
    <xf numFmtId="0" fontId="0" fillId="0" borderId="0" xfId="0" applyFill="1" applyBorder="1" applyAlignment="1">
      <alignment horizontal="left" wrapText="1"/>
    </xf>
    <xf numFmtId="0" fontId="0" fillId="0" borderId="0" xfId="0" applyFill="1" applyBorder="1" applyAlignment="1">
      <alignment horizontal="center"/>
    </xf>
    <xf numFmtId="0" fontId="0" fillId="9" borderId="0" xfId="0" applyFill="1"/>
    <xf numFmtId="0" fontId="0" fillId="9" borderId="0" xfId="0" applyFill="1" applyBorder="1"/>
    <xf numFmtId="0" fontId="0" fillId="9" borderId="0" xfId="0" applyFill="1" applyAlignment="1"/>
    <xf numFmtId="0" fontId="0" fillId="9" borderId="0" xfId="0" applyFill="1" applyBorder="1" applyAlignment="1"/>
    <xf numFmtId="0" fontId="0" fillId="9" borderId="5" xfId="0" applyFill="1" applyBorder="1" applyAlignment="1">
      <alignment horizontal="center"/>
    </xf>
    <xf numFmtId="0" fontId="15" fillId="0" borderId="44" xfId="0" applyFont="1" applyBorder="1" applyAlignment="1">
      <alignment horizontal="center"/>
    </xf>
    <xf numFmtId="0" fontId="15" fillId="0" borderId="21" xfId="0" applyFont="1" applyBorder="1" applyAlignment="1">
      <alignment horizontal="center"/>
    </xf>
    <xf numFmtId="0" fontId="15" fillId="0" borderId="20" xfId="0" applyFont="1" applyBorder="1" applyAlignment="1">
      <alignment horizontal="center"/>
    </xf>
    <xf numFmtId="2" fontId="15" fillId="0" borderId="19" xfId="0" applyNumberFormat="1" applyFont="1" applyBorder="1" applyAlignment="1">
      <alignment horizontal="center"/>
    </xf>
    <xf numFmtId="0" fontId="15" fillId="0" borderId="19" xfId="0" applyFont="1" applyFill="1" applyBorder="1" applyAlignment="1">
      <alignment horizontal="center"/>
    </xf>
    <xf numFmtId="0" fontId="15" fillId="0" borderId="8" xfId="0" applyFont="1" applyFill="1" applyBorder="1" applyAlignment="1">
      <alignment horizontal="center"/>
    </xf>
    <xf numFmtId="0" fontId="15" fillId="0" borderId="16" xfId="0" applyFont="1" applyFill="1" applyBorder="1" applyAlignment="1">
      <alignment horizontal="center"/>
    </xf>
    <xf numFmtId="0" fontId="15" fillId="0" borderId="33" xfId="0" applyFont="1" applyFill="1" applyBorder="1" applyAlignment="1">
      <alignment horizontal="center"/>
    </xf>
    <xf numFmtId="0" fontId="17" fillId="0" borderId="0" xfId="0" applyFont="1" applyAlignment="1"/>
    <xf numFmtId="0" fontId="17" fillId="0" borderId="0" xfId="0" applyFont="1"/>
    <xf numFmtId="0" fontId="5" fillId="4" borderId="0" xfId="0" applyFont="1" applyFill="1" applyAlignment="1" applyProtection="1"/>
    <xf numFmtId="0" fontId="18" fillId="4" borderId="0" xfId="0" applyFont="1" applyFill="1" applyAlignment="1" applyProtection="1">
      <alignment vertical="center"/>
    </xf>
    <xf numFmtId="0" fontId="5" fillId="4" borderId="0" xfId="0" applyFont="1" applyFill="1" applyAlignment="1" applyProtection="1">
      <alignment vertical="center"/>
    </xf>
    <xf numFmtId="0" fontId="16" fillId="4" borderId="0" xfId="0" applyFont="1" applyFill="1" applyAlignment="1">
      <alignment vertical="center"/>
    </xf>
    <xf numFmtId="0" fontId="5" fillId="4" borderId="11" xfId="0" applyFont="1" applyFill="1" applyBorder="1" applyAlignment="1" applyProtection="1">
      <alignment horizontal="center"/>
    </xf>
    <xf numFmtId="0" fontId="15" fillId="0" borderId="22" xfId="0" applyFont="1" applyBorder="1" applyAlignment="1">
      <alignment horizontal="center"/>
    </xf>
    <xf numFmtId="164" fontId="15" fillId="0" borderId="16" xfId="0" applyNumberFormat="1" applyFont="1" applyBorder="1" applyAlignment="1">
      <alignment horizontal="center"/>
    </xf>
    <xf numFmtId="0" fontId="16" fillId="0" borderId="0" xfId="0" applyFont="1" applyAlignment="1">
      <alignment horizontal="center"/>
    </xf>
    <xf numFmtId="0" fontId="0" fillId="7" borderId="16" xfId="0" applyFill="1" applyBorder="1" applyProtection="1">
      <protection locked="0"/>
    </xf>
    <xf numFmtId="0" fontId="0" fillId="7" borderId="22" xfId="0" applyFill="1" applyBorder="1" applyAlignment="1" applyProtection="1">
      <alignment horizontal="center"/>
      <protection locked="0"/>
    </xf>
    <xf numFmtId="0" fontId="0" fillId="7" borderId="16" xfId="0" applyFill="1" applyBorder="1" applyAlignment="1" applyProtection="1">
      <alignment horizontal="center"/>
      <protection locked="0"/>
    </xf>
    <xf numFmtId="164" fontId="0" fillId="0" borderId="16" xfId="0" applyNumberFormat="1" applyFill="1" applyBorder="1" applyAlignment="1">
      <alignment horizontal="center" vertical="center"/>
    </xf>
    <xf numFmtId="164" fontId="1" fillId="0" borderId="20" xfId="0" applyNumberFormat="1" applyFont="1" applyFill="1" applyBorder="1" applyAlignment="1">
      <alignment horizontal="center" vertical="center" wrapText="1"/>
    </xf>
    <xf numFmtId="164" fontId="1" fillId="0" borderId="16" xfId="0" applyNumberFormat="1" applyFont="1" applyFill="1" applyBorder="1" applyAlignment="1">
      <alignment horizontal="center" vertical="center" wrapText="1"/>
    </xf>
    <xf numFmtId="0" fontId="2" fillId="0" borderId="45" xfId="0" applyFont="1" applyFill="1" applyBorder="1"/>
    <xf numFmtId="0" fontId="1" fillId="9" borderId="0" xfId="0" applyFont="1" applyFill="1"/>
    <xf numFmtId="0" fontId="0" fillId="0" borderId="0" xfId="0" applyAlignment="1"/>
    <xf numFmtId="2" fontId="15" fillId="0" borderId="0" xfId="0" applyNumberFormat="1" applyFont="1" applyAlignment="1">
      <alignment horizontal="center"/>
    </xf>
    <xf numFmtId="0" fontId="0" fillId="0" borderId="0" xfId="0" applyFill="1" applyAlignment="1">
      <alignment horizontal="center" vertical="center" wrapText="1"/>
    </xf>
    <xf numFmtId="0" fontId="15" fillId="5" borderId="33" xfId="0" applyFont="1" applyFill="1" applyBorder="1" applyAlignment="1" applyProtection="1">
      <alignment horizontal="center"/>
      <protection locked="0"/>
    </xf>
    <xf numFmtId="164" fontId="5" fillId="6" borderId="46" xfId="0" applyNumberFormat="1" applyFont="1" applyFill="1" applyBorder="1" applyAlignment="1" applyProtection="1">
      <alignment horizontal="center"/>
    </xf>
    <xf numFmtId="0" fontId="5" fillId="4" borderId="1" xfId="0" applyFont="1" applyFill="1" applyBorder="1" applyAlignment="1" applyProtection="1">
      <alignment horizontal="center"/>
    </xf>
    <xf numFmtId="0" fontId="0" fillId="4" borderId="44" xfId="0" applyFill="1" applyBorder="1" applyAlignment="1">
      <alignment horizontal="center"/>
    </xf>
    <xf numFmtId="164" fontId="0" fillId="7" borderId="22" xfId="0" applyNumberFormat="1" applyFill="1" applyBorder="1" applyAlignment="1" applyProtection="1">
      <alignment horizontal="center"/>
      <protection locked="0"/>
    </xf>
    <xf numFmtId="164" fontId="1" fillId="0" borderId="16" xfId="0" applyNumberFormat="1" applyFont="1" applyFill="1" applyBorder="1" applyAlignment="1">
      <alignment horizontal="center" vertical="top" wrapText="1"/>
    </xf>
    <xf numFmtId="164" fontId="1" fillId="7" borderId="16" xfId="0" applyNumberFormat="1" applyFont="1" applyFill="1" applyBorder="1" applyAlignment="1" applyProtection="1">
      <alignment horizontal="center" vertical="top" wrapText="1"/>
      <protection locked="0"/>
    </xf>
    <xf numFmtId="164" fontId="0" fillId="0" borderId="16" xfId="0" applyNumberFormat="1" applyFill="1" applyBorder="1" applyAlignment="1">
      <alignment horizontal="center"/>
    </xf>
    <xf numFmtId="164" fontId="5" fillId="3" borderId="34" xfId="0" applyNumberFormat="1" applyFont="1" applyFill="1" applyBorder="1" applyAlignment="1" applyProtection="1">
      <alignment horizontal="center"/>
    </xf>
    <xf numFmtId="164" fontId="5" fillId="3" borderId="26" xfId="0" applyNumberFormat="1" applyFont="1" applyFill="1" applyBorder="1" applyAlignment="1" applyProtection="1">
      <alignment horizontal="center"/>
    </xf>
    <xf numFmtId="164" fontId="5" fillId="3" borderId="27" xfId="0" applyNumberFormat="1" applyFont="1" applyFill="1" applyBorder="1" applyAlignment="1" applyProtection="1">
      <alignment horizontal="center"/>
    </xf>
    <xf numFmtId="0" fontId="0" fillId="4" borderId="0" xfId="0" applyFill="1" applyBorder="1" applyAlignment="1">
      <alignment horizontal="center"/>
    </xf>
    <xf numFmtId="0" fontId="0" fillId="9" borderId="3" xfId="0" applyFill="1" applyBorder="1"/>
    <xf numFmtId="0" fontId="1" fillId="9" borderId="1" xfId="0" applyFont="1" applyFill="1" applyBorder="1" applyAlignment="1">
      <alignment horizontal="center"/>
    </xf>
    <xf numFmtId="0" fontId="1" fillId="5" borderId="21" xfId="0" applyFont="1" applyFill="1" applyBorder="1" applyAlignment="1">
      <alignment horizontal="center"/>
    </xf>
    <xf numFmtId="0" fontId="1" fillId="6" borderId="21" xfId="0" applyFont="1" applyFill="1" applyBorder="1" applyAlignment="1">
      <alignment horizontal="center"/>
    </xf>
    <xf numFmtId="0" fontId="1" fillId="6" borderId="3" xfId="0" applyFont="1" applyFill="1" applyBorder="1" applyAlignment="1">
      <alignment horizontal="center"/>
    </xf>
    <xf numFmtId="0" fontId="1" fillId="5" borderId="3" xfId="0" applyFont="1" applyFill="1" applyBorder="1" applyAlignment="1">
      <alignment horizontal="center"/>
    </xf>
    <xf numFmtId="0" fontId="1" fillId="6" borderId="0" xfId="0" applyFont="1" applyFill="1" applyBorder="1" applyAlignment="1">
      <alignment horizontal="center"/>
    </xf>
    <xf numFmtId="0" fontId="1" fillId="5" borderId="44"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10" borderId="22" xfId="0" applyFill="1" applyBorder="1" applyAlignment="1">
      <alignment horizontal="center"/>
    </xf>
    <xf numFmtId="2" fontId="0" fillId="11" borderId="19" xfId="0" applyNumberFormat="1" applyFill="1" applyBorder="1" applyAlignment="1" applyProtection="1">
      <alignment horizontal="center"/>
    </xf>
    <xf numFmtId="0" fontId="0" fillId="5" borderId="47" xfId="0" applyFill="1" applyBorder="1" applyAlignment="1">
      <alignment horizontal="center"/>
    </xf>
    <xf numFmtId="0" fontId="0" fillId="5" borderId="48" xfId="0" applyFill="1" applyBorder="1" applyAlignment="1">
      <alignment horizontal="center"/>
    </xf>
    <xf numFmtId="0" fontId="0" fillId="10" borderId="49" xfId="0" applyFill="1" applyBorder="1" applyAlignment="1">
      <alignment horizontal="center"/>
    </xf>
    <xf numFmtId="0" fontId="0" fillId="6" borderId="50" xfId="0" applyFill="1" applyBorder="1" applyAlignment="1">
      <alignment horizontal="center"/>
    </xf>
    <xf numFmtId="0" fontId="0" fillId="10" borderId="51" xfId="0" applyFill="1" applyBorder="1" applyAlignment="1">
      <alignment horizontal="center"/>
    </xf>
    <xf numFmtId="0" fontId="0" fillId="5" borderId="50" xfId="0" applyFill="1" applyBorder="1" applyAlignment="1">
      <alignment horizontal="center"/>
    </xf>
    <xf numFmtId="0" fontId="0" fillId="6" borderId="52" xfId="0" applyFill="1" applyBorder="1" applyAlignment="1">
      <alignment horizontal="center"/>
    </xf>
    <xf numFmtId="0" fontId="0" fillId="5" borderId="52" xfId="0" applyFill="1" applyBorder="1" applyAlignment="1">
      <alignment horizontal="center"/>
    </xf>
    <xf numFmtId="0" fontId="0" fillId="6" borderId="53" xfId="0" applyFill="1" applyBorder="1" applyAlignment="1">
      <alignment horizontal="center"/>
    </xf>
    <xf numFmtId="0" fontId="0" fillId="9" borderId="54" xfId="0" applyFill="1" applyBorder="1"/>
    <xf numFmtId="0" fontId="0" fillId="9" borderId="55" xfId="0" applyFill="1" applyBorder="1"/>
    <xf numFmtId="0" fontId="0" fillId="9" borderId="56" xfId="0" applyFill="1" applyBorder="1"/>
    <xf numFmtId="0" fontId="0" fillId="4" borderId="50" xfId="0" applyFill="1" applyBorder="1" applyAlignment="1">
      <alignment horizontal="center"/>
    </xf>
    <xf numFmtId="0" fontId="0" fillId="6" borderId="57" xfId="0" applyFill="1" applyBorder="1" applyAlignment="1">
      <alignment horizontal="center"/>
    </xf>
    <xf numFmtId="0" fontId="0" fillId="9" borderId="58" xfId="0" applyFill="1" applyBorder="1"/>
    <xf numFmtId="0" fontId="0" fillId="12" borderId="59" xfId="0" applyFill="1" applyBorder="1"/>
    <xf numFmtId="0" fontId="0" fillId="0" borderId="3" xfId="0" applyFill="1" applyBorder="1"/>
    <xf numFmtId="0" fontId="15" fillId="4" borderId="0" xfId="0" applyFont="1" applyFill="1" applyAlignment="1" applyProtection="1">
      <alignment vertical="center"/>
    </xf>
    <xf numFmtId="0" fontId="7" fillId="0" borderId="0" xfId="1"/>
    <xf numFmtId="0" fontId="17" fillId="0" borderId="0" xfId="1" applyFont="1" applyAlignment="1">
      <alignment vertical="center"/>
    </xf>
    <xf numFmtId="0" fontId="17" fillId="0" borderId="0" xfId="1" applyFont="1" applyAlignment="1"/>
    <xf numFmtId="0" fontId="7" fillId="0" borderId="0" xfId="1" applyFont="1" applyAlignment="1">
      <alignment vertical="center"/>
    </xf>
    <xf numFmtId="49" fontId="7" fillId="0" borderId="0" xfId="1" applyNumberFormat="1" applyAlignment="1">
      <alignment wrapText="1"/>
    </xf>
    <xf numFmtId="0" fontId="11" fillId="0" borderId="0" xfId="1" applyFont="1"/>
    <xf numFmtId="0" fontId="11" fillId="4" borderId="60" xfId="1" applyFont="1" applyFill="1" applyBorder="1" applyAlignment="1">
      <alignment horizontal="center"/>
    </xf>
    <xf numFmtId="0" fontId="11" fillId="4" borderId="33" xfId="1" applyFont="1" applyFill="1" applyBorder="1" applyAlignment="1">
      <alignment horizontal="center"/>
    </xf>
    <xf numFmtId="0" fontId="11" fillId="4" borderId="16" xfId="1" applyFont="1" applyFill="1" applyBorder="1" applyAlignment="1">
      <alignment horizontal="center"/>
    </xf>
    <xf numFmtId="0" fontId="11" fillId="5" borderId="60" xfId="1" applyFont="1" applyFill="1" applyBorder="1" applyAlignment="1">
      <alignment horizontal="center"/>
    </xf>
    <xf numFmtId="164" fontId="11" fillId="5" borderId="33" xfId="1" applyNumberFormat="1" applyFont="1" applyFill="1" applyBorder="1" applyAlignment="1" applyProtection="1">
      <alignment horizontal="center"/>
      <protection locked="0"/>
    </xf>
    <xf numFmtId="164" fontId="11" fillId="9" borderId="2" xfId="1" applyNumberFormat="1" applyFont="1" applyFill="1" applyBorder="1" applyAlignment="1" applyProtection="1">
      <alignment horizontal="center"/>
      <protection locked="0"/>
    </xf>
    <xf numFmtId="164" fontId="11" fillId="5" borderId="22" xfId="1" applyNumberFormat="1" applyFont="1" applyFill="1" applyBorder="1" applyAlignment="1" applyProtection="1">
      <alignment horizontal="center"/>
      <protection locked="0"/>
    </xf>
    <xf numFmtId="0" fontId="11" fillId="6" borderId="60" xfId="1" applyFont="1" applyFill="1" applyBorder="1" applyAlignment="1">
      <alignment horizontal="center"/>
    </xf>
    <xf numFmtId="164" fontId="7" fillId="6" borderId="33" xfId="1" applyNumberFormat="1" applyFill="1" applyBorder="1" applyAlignment="1" applyProtection="1">
      <alignment horizontal="center"/>
      <protection locked="0"/>
    </xf>
    <xf numFmtId="164" fontId="7" fillId="6" borderId="16" xfId="1" applyNumberFormat="1" applyFill="1" applyBorder="1" applyAlignment="1" applyProtection="1">
      <alignment horizontal="center"/>
      <protection locked="0"/>
    </xf>
    <xf numFmtId="164" fontId="11" fillId="6" borderId="16" xfId="1" applyNumberFormat="1" applyFont="1" applyFill="1" applyBorder="1" applyAlignment="1" applyProtection="1">
      <alignment horizontal="center"/>
      <protection locked="0"/>
    </xf>
    <xf numFmtId="164" fontId="7" fillId="5" borderId="33" xfId="1" applyNumberFormat="1" applyFill="1" applyBorder="1" applyAlignment="1" applyProtection="1">
      <alignment horizontal="center"/>
      <protection locked="0"/>
    </xf>
    <xf numFmtId="164" fontId="7" fillId="5" borderId="16" xfId="1" applyNumberFormat="1" applyFill="1" applyBorder="1" applyAlignment="1" applyProtection="1">
      <alignment horizontal="center"/>
      <protection locked="0"/>
    </xf>
    <xf numFmtId="164" fontId="7" fillId="9" borderId="5" xfId="1" applyNumberFormat="1" applyFill="1" applyBorder="1" applyAlignment="1" applyProtection="1">
      <alignment horizontal="center"/>
      <protection locked="0"/>
    </xf>
    <xf numFmtId="164" fontId="11" fillId="5" borderId="16" xfId="1" applyNumberFormat="1" applyFont="1" applyFill="1" applyBorder="1" applyAlignment="1" applyProtection="1">
      <alignment horizontal="center"/>
      <protection locked="0"/>
    </xf>
    <xf numFmtId="0" fontId="11" fillId="6" borderId="61" xfId="1" applyFont="1" applyFill="1" applyBorder="1" applyAlignment="1">
      <alignment horizontal="center"/>
    </xf>
    <xf numFmtId="164" fontId="7" fillId="6" borderId="8" xfId="1" applyNumberFormat="1" applyFill="1" applyBorder="1" applyAlignment="1" applyProtection="1">
      <alignment horizontal="center"/>
      <protection locked="0"/>
    </xf>
    <xf numFmtId="164" fontId="7" fillId="6" borderId="19" xfId="1" applyNumberFormat="1" applyFill="1" applyBorder="1" applyAlignment="1" applyProtection="1">
      <alignment horizontal="center"/>
      <protection locked="0"/>
    </xf>
    <xf numFmtId="164" fontId="11" fillId="6" borderId="22" xfId="1" applyNumberFormat="1" applyFont="1" applyFill="1" applyBorder="1" applyAlignment="1" applyProtection="1">
      <alignment horizontal="center"/>
      <protection locked="0"/>
    </xf>
    <xf numFmtId="0" fontId="11" fillId="5" borderId="61" xfId="1" applyFont="1" applyFill="1" applyBorder="1" applyAlignment="1">
      <alignment horizontal="center"/>
    </xf>
    <xf numFmtId="164" fontId="7" fillId="5" borderId="8" xfId="1" applyNumberFormat="1" applyFill="1" applyBorder="1" applyAlignment="1" applyProtection="1">
      <alignment horizontal="center"/>
      <protection locked="0"/>
    </xf>
    <xf numFmtId="164" fontId="7" fillId="5" borderId="19" xfId="1" applyNumberFormat="1" applyFill="1" applyBorder="1" applyAlignment="1" applyProtection="1">
      <alignment horizontal="center"/>
      <protection locked="0"/>
    </xf>
    <xf numFmtId="0" fontId="11" fillId="6" borderId="62" xfId="1" applyFont="1" applyFill="1" applyBorder="1" applyAlignment="1">
      <alignment horizontal="center"/>
    </xf>
    <xf numFmtId="164" fontId="7" fillId="6" borderId="5" xfId="1" applyNumberFormat="1" applyFill="1" applyBorder="1" applyAlignment="1" applyProtection="1">
      <alignment horizontal="center"/>
      <protection locked="0"/>
    </xf>
    <xf numFmtId="164" fontId="7" fillId="6" borderId="22" xfId="1" applyNumberFormat="1" applyFill="1" applyBorder="1" applyAlignment="1" applyProtection="1">
      <alignment horizontal="center"/>
      <protection locked="0"/>
    </xf>
    <xf numFmtId="164" fontId="7" fillId="9" borderId="8" xfId="1" applyNumberFormat="1" applyFill="1" applyBorder="1" applyAlignment="1" applyProtection="1">
      <alignment horizontal="center"/>
      <protection locked="0"/>
    </xf>
    <xf numFmtId="164" fontId="11" fillId="6" borderId="19" xfId="1" applyNumberFormat="1" applyFont="1" applyFill="1" applyBorder="1" applyAlignment="1" applyProtection="1">
      <alignment horizontal="center"/>
      <protection locked="0"/>
    </xf>
    <xf numFmtId="0" fontId="11" fillId="0" borderId="0" xfId="1" applyFont="1" applyBorder="1"/>
    <xf numFmtId="0" fontId="11" fillId="0" borderId="21" xfId="1" applyFont="1" applyBorder="1"/>
    <xf numFmtId="0" fontId="11" fillId="0" borderId="21" xfId="1" applyFont="1" applyBorder="1" applyProtection="1">
      <protection locked="0"/>
    </xf>
    <xf numFmtId="0" fontId="11" fillId="0" borderId="1" xfId="1" applyFont="1" applyBorder="1" applyProtection="1">
      <protection locked="0"/>
    </xf>
    <xf numFmtId="0" fontId="11" fillId="0" borderId="0" xfId="1" applyFont="1" applyProtection="1">
      <protection locked="0"/>
    </xf>
    <xf numFmtId="0" fontId="11" fillId="0" borderId="5" xfId="1" applyFont="1" applyFill="1" applyBorder="1" applyAlignment="1"/>
    <xf numFmtId="0" fontId="11" fillId="4" borderId="16" xfId="1" applyFont="1" applyFill="1" applyBorder="1" applyAlignment="1" applyProtection="1">
      <alignment horizontal="center"/>
      <protection locked="0"/>
    </xf>
    <xf numFmtId="0" fontId="11" fillId="4" borderId="33" xfId="1" applyFont="1" applyFill="1" applyBorder="1" applyAlignment="1" applyProtection="1">
      <alignment horizontal="center"/>
      <protection locked="0"/>
    </xf>
    <xf numFmtId="0" fontId="11" fillId="0" borderId="5" xfId="1" applyFont="1" applyFill="1" applyBorder="1"/>
    <xf numFmtId="164" fontId="11" fillId="5" borderId="19" xfId="1" applyNumberFormat="1" applyFont="1" applyFill="1" applyBorder="1" applyAlignment="1" applyProtection="1">
      <alignment horizontal="center"/>
      <protection locked="0"/>
    </xf>
    <xf numFmtId="164" fontId="11" fillId="5" borderId="8" xfId="1" applyNumberFormat="1" applyFont="1" applyFill="1" applyBorder="1" applyAlignment="1" applyProtection="1">
      <alignment horizontal="center"/>
      <protection locked="0"/>
    </xf>
    <xf numFmtId="0" fontId="11" fillId="5" borderId="16" xfId="1" applyFont="1" applyFill="1" applyBorder="1" applyAlignment="1">
      <alignment horizontal="center"/>
    </xf>
    <xf numFmtId="0" fontId="11" fillId="6" borderId="16" xfId="1" applyFont="1" applyFill="1" applyBorder="1" applyAlignment="1">
      <alignment horizontal="center"/>
    </xf>
    <xf numFmtId="164" fontId="11" fillId="6" borderId="33" xfId="1" applyNumberFormat="1" applyFont="1" applyFill="1" applyBorder="1" applyAlignment="1" applyProtection="1">
      <alignment horizontal="center"/>
      <protection locked="0"/>
    </xf>
    <xf numFmtId="0" fontId="11" fillId="4" borderId="16" xfId="1" applyFont="1" applyFill="1" applyBorder="1" applyProtection="1">
      <protection locked="0"/>
    </xf>
    <xf numFmtId="2" fontId="11" fillId="11" borderId="16" xfId="1" applyNumberFormat="1" applyFont="1" applyFill="1" applyBorder="1" applyAlignment="1" applyProtection="1">
      <alignment horizontal="center"/>
      <protection locked="0"/>
    </xf>
    <xf numFmtId="0" fontId="11" fillId="6" borderId="19" xfId="1" applyFont="1" applyFill="1" applyBorder="1" applyAlignment="1">
      <alignment horizontal="center"/>
    </xf>
    <xf numFmtId="0" fontId="5" fillId="13" borderId="0" xfId="0" applyFont="1" applyFill="1"/>
    <xf numFmtId="0" fontId="0" fillId="9" borderId="0" xfId="0" applyFill="1" applyBorder="1" applyAlignment="1">
      <alignment horizontal="center"/>
    </xf>
    <xf numFmtId="0" fontId="5" fillId="13" borderId="25"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8" xfId="0" applyFont="1" applyFill="1" applyBorder="1" applyAlignment="1" applyProtection="1">
      <alignment horizontal="center"/>
      <protection locked="0"/>
    </xf>
    <xf numFmtId="0" fontId="5" fillId="14" borderId="43" xfId="0" applyFont="1" applyFill="1" applyBorder="1" applyProtection="1"/>
    <xf numFmtId="0" fontId="5" fillId="14" borderId="63" xfId="0" applyFont="1" applyFill="1" applyBorder="1" applyProtection="1"/>
    <xf numFmtId="1" fontId="5" fillId="14" borderId="17"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3" xfId="0" applyNumberFormat="1" applyFont="1" applyFill="1" applyBorder="1" applyAlignment="1" applyProtection="1">
      <alignment horizontal="center"/>
      <protection locked="0"/>
    </xf>
    <xf numFmtId="0" fontId="5" fillId="14" borderId="0" xfId="0" applyFont="1" applyFill="1"/>
    <xf numFmtId="0" fontId="2" fillId="0" borderId="0" xfId="0" applyFont="1" applyFill="1" applyAlignment="1">
      <alignment vertical="justify" wrapText="1"/>
    </xf>
    <xf numFmtId="0" fontId="11" fillId="0" borderId="0" xfId="0" applyFont="1"/>
    <xf numFmtId="0" fontId="7" fillId="13" borderId="0" xfId="0" applyFont="1" applyFill="1" applyAlignment="1">
      <alignment horizontal="center"/>
    </xf>
    <xf numFmtId="0" fontId="0" fillId="9" borderId="4" xfId="0" applyFill="1" applyBorder="1" applyAlignment="1">
      <alignment horizontal="center"/>
    </xf>
    <xf numFmtId="164" fontId="7" fillId="9" borderId="0" xfId="1" applyNumberFormat="1" applyFill="1" applyBorder="1" applyAlignment="1" applyProtection="1">
      <alignment horizontal="center"/>
      <protection locked="0"/>
    </xf>
    <xf numFmtId="164" fontId="7" fillId="9" borderId="4" xfId="1" applyNumberFormat="1" applyFill="1" applyBorder="1" applyAlignment="1" applyProtection="1">
      <alignment horizontal="center"/>
      <protection locked="0"/>
    </xf>
    <xf numFmtId="164" fontId="11" fillId="9" borderId="9" xfId="1" applyNumberFormat="1" applyFont="1" applyFill="1" applyBorder="1" applyAlignment="1" applyProtection="1">
      <alignment horizontal="center"/>
      <protection locked="0"/>
    </xf>
    <xf numFmtId="164" fontId="7" fillId="15" borderId="16" xfId="1" applyNumberFormat="1" applyFill="1" applyBorder="1" applyAlignment="1" applyProtection="1">
      <alignment horizontal="center"/>
      <protection locked="0"/>
    </xf>
    <xf numFmtId="164" fontId="7" fillId="15" borderId="8" xfId="1" applyNumberFormat="1" applyFill="1" applyBorder="1" applyAlignment="1" applyProtection="1">
      <alignment horizontal="center"/>
      <protection locked="0"/>
    </xf>
    <xf numFmtId="164" fontId="7" fillId="9" borderId="3" xfId="1" applyNumberFormat="1" applyFill="1" applyBorder="1" applyAlignment="1" applyProtection="1">
      <alignment horizontal="center"/>
      <protection locked="0"/>
    </xf>
    <xf numFmtId="0" fontId="0" fillId="15" borderId="16" xfId="0" applyFill="1" applyBorder="1" applyAlignment="1">
      <alignment horizontal="center"/>
    </xf>
    <xf numFmtId="0" fontId="0" fillId="9" borderId="66" xfId="0" applyFill="1" applyBorder="1" applyAlignment="1">
      <alignment horizontal="center"/>
    </xf>
    <xf numFmtId="0" fontId="0" fillId="9" borderId="67" xfId="0" applyFill="1" applyBorder="1" applyAlignment="1">
      <alignment horizontal="center"/>
    </xf>
    <xf numFmtId="0" fontId="0" fillId="16" borderId="16" xfId="0" applyFill="1" applyBorder="1" applyAlignment="1">
      <alignment horizontal="center"/>
    </xf>
    <xf numFmtId="0" fontId="0" fillId="15" borderId="22" xfId="0" applyFill="1" applyBorder="1" applyAlignment="1">
      <alignment horizontal="center"/>
    </xf>
    <xf numFmtId="0" fontId="0" fillId="9" borderId="8" xfId="0" applyFill="1" applyBorder="1" applyAlignment="1">
      <alignment horizontal="center"/>
    </xf>
    <xf numFmtId="0" fontId="0" fillId="9" borderId="3" xfId="0" applyFill="1" applyBorder="1" applyAlignment="1">
      <alignment horizontal="center"/>
    </xf>
    <xf numFmtId="0" fontId="0" fillId="5" borderId="8" xfId="0" applyFill="1" applyBorder="1" applyAlignment="1">
      <alignment horizontal="center"/>
    </xf>
    <xf numFmtId="0" fontId="0" fillId="9" borderId="36" xfId="0" applyFill="1" applyBorder="1" applyAlignment="1">
      <alignment horizontal="center"/>
    </xf>
    <xf numFmtId="1" fontId="0" fillId="17" borderId="3" xfId="0" applyNumberFormat="1" applyFill="1" applyBorder="1"/>
    <xf numFmtId="0" fontId="0" fillId="9" borderId="68" xfId="0" applyFill="1" applyBorder="1" applyAlignment="1">
      <alignment horizontal="center"/>
    </xf>
    <xf numFmtId="0" fontId="0" fillId="9" borderId="1" xfId="0" applyFill="1" applyBorder="1" applyAlignment="1">
      <alignment horizontal="center"/>
    </xf>
    <xf numFmtId="164" fontId="11" fillId="9" borderId="1" xfId="1" applyNumberFormat="1" applyFont="1" applyFill="1" applyBorder="1" applyAlignment="1" applyProtection="1">
      <alignment horizontal="center"/>
      <protection locked="0"/>
    </xf>
    <xf numFmtId="164" fontId="7" fillId="9" borderId="36" xfId="1" applyNumberFormat="1" applyFill="1" applyBorder="1" applyAlignment="1" applyProtection="1">
      <alignment horizontal="center"/>
      <protection locked="0"/>
    </xf>
    <xf numFmtId="164" fontId="7" fillId="9" borderId="1" xfId="1" applyNumberFormat="1" applyFill="1" applyBorder="1" applyAlignment="1" applyProtection="1">
      <alignment horizontal="center"/>
      <protection locked="0"/>
    </xf>
    <xf numFmtId="0" fontId="4" fillId="13" borderId="0" xfId="0" applyFont="1" applyFill="1"/>
    <xf numFmtId="0" fontId="4" fillId="14" borderId="0" xfId="0" applyFont="1" applyFill="1"/>
    <xf numFmtId="0" fontId="4" fillId="0" borderId="0" xfId="0" applyFont="1"/>
    <xf numFmtId="0" fontId="7" fillId="0" borderId="0" xfId="0" applyFont="1" applyFill="1" applyAlignment="1">
      <alignment horizontal="center"/>
    </xf>
    <xf numFmtId="0" fontId="18" fillId="4" borderId="39" xfId="0" applyFont="1" applyFill="1" applyBorder="1" applyAlignment="1" applyProtection="1">
      <alignment horizontal="center" vertical="center"/>
    </xf>
    <xf numFmtId="0" fontId="19" fillId="8" borderId="0" xfId="0" applyFont="1" applyFill="1" applyAlignment="1">
      <alignment vertical="justify" wrapText="1"/>
    </xf>
    <xf numFmtId="0" fontId="2" fillId="8" borderId="0" xfId="0" applyFont="1" applyFill="1" applyAlignment="1">
      <alignment vertical="justify" wrapText="1"/>
    </xf>
    <xf numFmtId="0" fontId="11"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6" fillId="0" borderId="44" xfId="0" applyFont="1" applyBorder="1" applyAlignment="1">
      <alignment horizontal="center"/>
    </xf>
    <xf numFmtId="0" fontId="16" fillId="0" borderId="21" xfId="0" applyFont="1" applyBorder="1" applyAlignment="1">
      <alignment horizontal="center"/>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7" fillId="8" borderId="0" xfId="0" applyFont="1" applyFill="1" applyAlignment="1">
      <alignment horizontal="left" vertical="center" wrapText="1"/>
    </xf>
    <xf numFmtId="0" fontId="17" fillId="0" borderId="0" xfId="0" applyFont="1" applyAlignment="1">
      <alignment horizontal="center"/>
    </xf>
    <xf numFmtId="0" fontId="17" fillId="0" borderId="0" xfId="0" applyFont="1" applyAlignment="1">
      <alignment horizontal="left"/>
    </xf>
    <xf numFmtId="0" fontId="7" fillId="0" borderId="0" xfId="0" applyFont="1" applyAlignment="1">
      <alignment horizontal="center"/>
    </xf>
    <xf numFmtId="0" fontId="0" fillId="0" borderId="0" xfId="0" applyAlignment="1">
      <alignment horizontal="center"/>
    </xf>
    <xf numFmtId="0" fontId="17" fillId="0" borderId="0" xfId="1" applyFont="1" applyAlignment="1">
      <alignment horizontal="center" vertical="center"/>
    </xf>
    <xf numFmtId="49" fontId="7" fillId="0" borderId="0" xfId="1" applyNumberFormat="1" applyAlignment="1">
      <alignment wrapText="1"/>
    </xf>
    <xf numFmtId="0" fontId="11" fillId="4" borderId="20" xfId="1" applyFont="1" applyFill="1" applyBorder="1" applyAlignment="1">
      <alignment horizontal="center" wrapText="1"/>
    </xf>
    <xf numFmtId="0" fontId="11" fillId="4" borderId="19" xfId="1" applyFont="1" applyFill="1" applyBorder="1" applyAlignment="1">
      <alignment horizontal="center" wrapText="1"/>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 Notenverteilung
</a:t>
            </a:r>
          </a:p>
        </c:rich>
      </c:tx>
      <c:layout>
        <c:manualLayout>
          <c:xMode val="edge"/>
          <c:yMode val="edge"/>
          <c:x val="6.7677020077287389E-2"/>
          <c:y val="7.1781167979002622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Datenübermittlung!$B$24:$B$29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925-4ACF-A18C-CC2A01ACA896}"/>
            </c:ext>
          </c:extLst>
        </c:ser>
        <c:dLbls>
          <c:showLegendKey val="0"/>
          <c:showVal val="0"/>
          <c:showCatName val="0"/>
          <c:showSerName val="0"/>
          <c:showPercent val="0"/>
          <c:showBubbleSize val="0"/>
        </c:dLbls>
        <c:gapWidth val="150"/>
        <c:axId val="107199872"/>
        <c:axId val="113071616"/>
      </c:barChart>
      <c:catAx>
        <c:axId val="107199872"/>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71616"/>
        <c:crosses val="autoZero"/>
        <c:auto val="1"/>
        <c:lblAlgn val="ctr"/>
        <c:lblOffset val="100"/>
        <c:tickLblSkip val="1"/>
        <c:tickMarkSkip val="1"/>
        <c:noMultiLvlLbl val="0"/>
      </c:catAx>
      <c:valAx>
        <c:axId val="113071616"/>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199872"/>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651246965976352"/>
          <c:w val="0.78176020103859334"/>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32E-445E-A9E8-09CB56615B62}"/>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Aufgabenauswertung!$B$80:$G$80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32E-445E-A9E8-09CB56615B62}"/>
            </c:ext>
          </c:extLst>
        </c:ser>
        <c:dLbls>
          <c:showLegendKey val="0"/>
          <c:showVal val="0"/>
          <c:showCatName val="0"/>
          <c:showSerName val="0"/>
          <c:showPercent val="0"/>
          <c:showBubbleSize val="0"/>
        </c:dLbls>
        <c:gapWidth val="150"/>
        <c:axId val="114465024"/>
        <c:axId val="114475392"/>
      </c:barChart>
      <c:catAx>
        <c:axId val="1144650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75392"/>
        <c:crosses val="autoZero"/>
        <c:auto val="1"/>
        <c:lblAlgn val="ctr"/>
        <c:lblOffset val="100"/>
        <c:tickLblSkip val="1"/>
        <c:tickMarkSkip val="1"/>
        <c:noMultiLvlLbl val="0"/>
      </c:catAx>
      <c:valAx>
        <c:axId val="1144753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65024"/>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465116279069768"/>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Aufgabenauswertung!$B$89:$L$89</c:f>
              <c:numCache>
                <c:formatCode>General</c:formatCode>
                <c:ptCount val="11"/>
                <c:pt idx="0">
                  <c:v>0</c:v>
                </c:pt>
                <c:pt idx="1">
                  <c:v>1</c:v>
                </c:pt>
                <c:pt idx="2">
                  <c:v>2</c:v>
                </c:pt>
                <c:pt idx="3">
                  <c:v>3</c:v>
                </c:pt>
                <c:pt idx="4">
                  <c:v>4</c:v>
                </c:pt>
                <c:pt idx="5">
                  <c:v>5</c:v>
                </c:pt>
              </c:numCache>
            </c:numRef>
          </c:cat>
          <c:val>
            <c:numRef>
              <c:f>Aufgabenauswertung!$B$91:$G$91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90-48B4-ABC6-F151DFA59B27}"/>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val>
            <c:numRef>
              <c:f>Aufgabenauswertung!$B$92:$G$92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90-48B4-ABC6-F151DFA59B27}"/>
            </c:ext>
          </c:extLst>
        </c:ser>
        <c:dLbls>
          <c:showLegendKey val="0"/>
          <c:showVal val="0"/>
          <c:showCatName val="0"/>
          <c:showSerName val="0"/>
          <c:showPercent val="0"/>
          <c:showBubbleSize val="0"/>
        </c:dLbls>
        <c:gapWidth val="150"/>
        <c:axId val="114574464"/>
        <c:axId val="114576384"/>
      </c:barChart>
      <c:catAx>
        <c:axId val="114574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6384"/>
        <c:crosses val="autoZero"/>
        <c:auto val="1"/>
        <c:lblAlgn val="ctr"/>
        <c:lblOffset val="100"/>
        <c:tickLblSkip val="1"/>
        <c:tickMarkSkip val="1"/>
        <c:noMultiLvlLbl val="0"/>
      </c:catAx>
      <c:valAx>
        <c:axId val="114576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574464"/>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47976878612717"/>
          <c:w val="0.78317399617590822"/>
          <c:h val="0.34104046242774566"/>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Aufgabenauswertung!$B$101:$L$101</c:f>
              <c:numCache>
                <c:formatCode>General</c:formatCode>
                <c:ptCount val="11"/>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6C3-4B0C-87E5-16050CE9F3CA}"/>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val>
            <c:numRef>
              <c:f>Aufgabenauswertung!$B$104:$G$104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6C3-4B0C-87E5-16050CE9F3CA}"/>
            </c:ext>
          </c:extLst>
        </c:ser>
        <c:dLbls>
          <c:showLegendKey val="0"/>
          <c:showVal val="0"/>
          <c:showCatName val="0"/>
          <c:showSerName val="0"/>
          <c:showPercent val="0"/>
          <c:showBubbleSize val="0"/>
        </c:dLbls>
        <c:gapWidth val="150"/>
        <c:axId val="114614272"/>
        <c:axId val="114616192"/>
      </c:barChart>
      <c:catAx>
        <c:axId val="11461427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6192"/>
        <c:crosses val="autoZero"/>
        <c:auto val="1"/>
        <c:lblAlgn val="ctr"/>
        <c:lblOffset val="100"/>
        <c:tickLblSkip val="1"/>
        <c:tickMarkSkip val="1"/>
        <c:noMultiLvlLbl val="0"/>
      </c:catAx>
      <c:valAx>
        <c:axId val="114616192"/>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614272"/>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404624277456648"/>
          <c:w val="0.22977414230988114"/>
          <c:h val="0.12716763005780346"/>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651246965976352"/>
          <c:w val="0.7831739961759082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pt idx="7">
                  <c:v>7</c:v>
                </c:pt>
              </c:numCache>
            </c:numRef>
          </c:cat>
          <c:val>
            <c:numRef>
              <c:f>Aufgabenauswertung!$B$115:$I$115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F35-430B-90B3-FF104F0E092E}"/>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Aufgabenauswertung!$B$113:$L$113</c:f>
              <c:numCache>
                <c:formatCode>General</c:formatCode>
                <c:ptCount val="11"/>
                <c:pt idx="0">
                  <c:v>0</c:v>
                </c:pt>
                <c:pt idx="1">
                  <c:v>1</c:v>
                </c:pt>
                <c:pt idx="2">
                  <c:v>2</c:v>
                </c:pt>
                <c:pt idx="3">
                  <c:v>3</c:v>
                </c:pt>
                <c:pt idx="4">
                  <c:v>4</c:v>
                </c:pt>
                <c:pt idx="5">
                  <c:v>5</c:v>
                </c:pt>
                <c:pt idx="6">
                  <c:v>6</c:v>
                </c:pt>
                <c:pt idx="7">
                  <c:v>7</c:v>
                </c:pt>
              </c:numCache>
            </c:numRef>
          </c:cat>
          <c:val>
            <c:numRef>
              <c:f>Aufgabenauswertung!$B$116:$I$116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F35-430B-90B3-FF104F0E092E}"/>
            </c:ext>
          </c:extLst>
        </c:ser>
        <c:dLbls>
          <c:showLegendKey val="0"/>
          <c:showVal val="0"/>
          <c:showCatName val="0"/>
          <c:showSerName val="0"/>
          <c:showPercent val="0"/>
          <c:showBubbleSize val="0"/>
        </c:dLbls>
        <c:gapWidth val="150"/>
        <c:axId val="114657920"/>
        <c:axId val="114676480"/>
      </c:barChart>
      <c:catAx>
        <c:axId val="1146579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76480"/>
        <c:crosses val="autoZero"/>
        <c:auto val="1"/>
        <c:lblAlgn val="ctr"/>
        <c:lblOffset val="100"/>
        <c:tickLblSkip val="1"/>
        <c:tickMarkSkip val="1"/>
        <c:noMultiLvlLbl val="0"/>
      </c:catAx>
      <c:valAx>
        <c:axId val="114676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657920"/>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0.10465116279069768"/>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Aufgabenauswertung!$B$127:$H$127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311-4A96-9D02-EADFF12118EC}"/>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Aufgabenauswertung!$B$125:$L$125</c:f>
              <c:numCache>
                <c:formatCode>General</c:formatCode>
                <c:ptCount val="11"/>
                <c:pt idx="0">
                  <c:v>0</c:v>
                </c:pt>
                <c:pt idx="1">
                  <c:v>1</c:v>
                </c:pt>
                <c:pt idx="2">
                  <c:v>2</c:v>
                </c:pt>
                <c:pt idx="3">
                  <c:v>3</c:v>
                </c:pt>
                <c:pt idx="4">
                  <c:v>4</c:v>
                </c:pt>
                <c:pt idx="5">
                  <c:v>5</c:v>
                </c:pt>
                <c:pt idx="6">
                  <c:v>6</c:v>
                </c:pt>
              </c:numCache>
            </c:numRef>
          </c:cat>
          <c:val>
            <c:numRef>
              <c:f>Aufgabenauswertung!$B$128:$H$128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311-4A96-9D02-EADFF12118EC}"/>
            </c:ext>
          </c:extLst>
        </c:ser>
        <c:dLbls>
          <c:showLegendKey val="0"/>
          <c:showVal val="0"/>
          <c:showCatName val="0"/>
          <c:showSerName val="0"/>
          <c:showPercent val="0"/>
          <c:showBubbleSize val="0"/>
        </c:dLbls>
        <c:gapWidth val="150"/>
        <c:axId val="115029504"/>
        <c:axId val="115031424"/>
      </c:barChart>
      <c:catAx>
        <c:axId val="1150295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31424"/>
        <c:crosses val="autoZero"/>
        <c:auto val="1"/>
        <c:lblAlgn val="ctr"/>
        <c:lblOffset val="100"/>
        <c:tickLblSkip val="1"/>
        <c:tickMarkSkip val="1"/>
        <c:noMultiLvlLbl val="0"/>
      </c:catAx>
      <c:valAx>
        <c:axId val="115031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5029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142938456859535"/>
          <c:w val="0.78317399617590822"/>
          <c:h val="0.3485724011506728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numCache>
            </c:numRef>
          </c:cat>
          <c:val>
            <c:numRef>
              <c:f>Aufgabenauswertung!$B$139:$H$139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05-4759-836F-8A2925F16B1D}"/>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pt idx="6">
                  <c:v>6</c:v>
                </c:pt>
              </c:numCache>
            </c:numRef>
          </c:cat>
          <c:val>
            <c:numRef>
              <c:f>Aufgabenauswertung!$B$140:$G$140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E05-4759-836F-8A2925F16B1D}"/>
            </c:ext>
          </c:extLst>
        </c:ser>
        <c:dLbls>
          <c:showLegendKey val="0"/>
          <c:showVal val="0"/>
          <c:showCatName val="0"/>
          <c:showSerName val="0"/>
          <c:showPercent val="0"/>
          <c:showBubbleSize val="0"/>
        </c:dLbls>
        <c:gapWidth val="150"/>
        <c:axId val="115077504"/>
        <c:axId val="115079424"/>
      </c:barChart>
      <c:catAx>
        <c:axId val="1150775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514732988473525"/>
              <c:y val="0.794288113985751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9424"/>
        <c:crosses val="autoZero"/>
        <c:auto val="1"/>
        <c:lblAlgn val="ctr"/>
        <c:lblOffset val="100"/>
        <c:tickLblSkip val="1"/>
        <c:tickMarkSkip val="1"/>
        <c:noMultiLvlLbl val="0"/>
      </c:catAx>
      <c:valAx>
        <c:axId val="1150794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314297712785901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5077504"/>
        <c:crosses val="autoZero"/>
        <c:crossBetween val="between"/>
      </c:valAx>
      <c:spPr>
        <a:solidFill>
          <a:srgbClr val="C0C0C0"/>
        </a:solidFill>
        <a:ln w="12700">
          <a:solidFill>
            <a:srgbClr val="808080"/>
          </a:solidFill>
          <a:prstDash val="solid"/>
        </a:ln>
      </c:spPr>
    </c:plotArea>
    <c:legend>
      <c:legendPos val="r"/>
      <c:layout>
        <c:manualLayout>
          <c:xMode val="edge"/>
          <c:yMode val="edge"/>
          <c:x val="0.42394957911814424"/>
          <c:y val="0.10285714285714286"/>
          <c:w val="0.22977414230988114"/>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651246965976352"/>
          <c:w val="0.7803278688524589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Aufgabenauswertung!$B$151:$I$151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4AD-4BF1-B921-0B9D52AC9FAF}"/>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Aufgabenauswertung!$B$149:$L$149</c:f>
              <c:numCache>
                <c:formatCode>General</c:formatCode>
                <c:ptCount val="11"/>
                <c:pt idx="0">
                  <c:v>0</c:v>
                </c:pt>
                <c:pt idx="1">
                  <c:v>1</c:v>
                </c:pt>
                <c:pt idx="2">
                  <c:v>2</c:v>
                </c:pt>
                <c:pt idx="3">
                  <c:v>3</c:v>
                </c:pt>
                <c:pt idx="4">
                  <c:v>4</c:v>
                </c:pt>
                <c:pt idx="5">
                  <c:v>5</c:v>
                </c:pt>
                <c:pt idx="6">
                  <c:v>6</c:v>
                </c:pt>
                <c:pt idx="7">
                  <c:v>7</c:v>
                </c:pt>
              </c:numCache>
            </c:numRef>
          </c:cat>
          <c:val>
            <c:numRef>
              <c:f>Aufgabenauswertung!$B$152:$I$152</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24AD-4BF1-B921-0B9D52AC9FAF}"/>
            </c:ext>
          </c:extLst>
        </c:ser>
        <c:dLbls>
          <c:showLegendKey val="0"/>
          <c:showVal val="0"/>
          <c:showCatName val="0"/>
          <c:showSerName val="0"/>
          <c:showPercent val="0"/>
          <c:showBubbleSize val="0"/>
        </c:dLbls>
        <c:gapWidth val="150"/>
        <c:axId val="114801664"/>
        <c:axId val="114803840"/>
      </c:barChart>
      <c:catAx>
        <c:axId val="1148016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3840"/>
        <c:crosses val="autoZero"/>
        <c:auto val="1"/>
        <c:lblAlgn val="ctr"/>
        <c:lblOffset val="100"/>
        <c:tickLblSkip val="1"/>
        <c:tickMarkSkip val="1"/>
        <c:noMultiLvlLbl val="0"/>
      </c:catAx>
      <c:valAx>
        <c:axId val="1148038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01664"/>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465116279069768"/>
          <c:w val="0.23278688524590163"/>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7049180327869"/>
          <c:y val="0.29310509330714185"/>
          <c:w val="0.7803278688524589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Aufgabenauswertung!$B$161:$L$161</c:f>
              <c:numCache>
                <c:formatCode>General</c:formatCode>
                <c:ptCount val="11"/>
                <c:pt idx="0">
                  <c:v>0</c:v>
                </c:pt>
                <c:pt idx="1">
                  <c:v>1</c:v>
                </c:pt>
                <c:pt idx="2">
                  <c:v>2</c:v>
                </c:pt>
                <c:pt idx="3">
                  <c:v>3</c:v>
                </c:pt>
                <c:pt idx="4">
                  <c:v>4</c:v>
                </c:pt>
                <c:pt idx="5">
                  <c:v>5</c:v>
                </c:pt>
                <c:pt idx="6">
                  <c:v>6</c:v>
                </c:pt>
                <c:pt idx="7">
                  <c:v>7</c:v>
                </c:pt>
              </c:numCache>
            </c:numRef>
          </c:cat>
          <c:val>
            <c:numRef>
              <c:f>Aufgabenauswertung!$B$163:$I$163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182-4052-B665-35EEB4F01AF5}"/>
            </c:ext>
          </c:extLst>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Aufgabenauswertung!$B$161:$L$161</c:f>
              <c:numCache>
                <c:formatCode>General</c:formatCode>
                <c:ptCount val="11"/>
                <c:pt idx="0">
                  <c:v>0</c:v>
                </c:pt>
                <c:pt idx="1">
                  <c:v>1</c:v>
                </c:pt>
                <c:pt idx="2">
                  <c:v>2</c:v>
                </c:pt>
                <c:pt idx="3">
                  <c:v>3</c:v>
                </c:pt>
                <c:pt idx="4">
                  <c:v>4</c:v>
                </c:pt>
                <c:pt idx="5">
                  <c:v>5</c:v>
                </c:pt>
                <c:pt idx="6">
                  <c:v>6</c:v>
                </c:pt>
                <c:pt idx="7">
                  <c:v>7</c:v>
                </c:pt>
              </c:numCache>
            </c:numRef>
          </c:cat>
          <c:val>
            <c:numRef>
              <c:f>Aufgabenauswertung!$B$164:$I$164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E182-4052-B665-35EEB4F01AF5}"/>
            </c:ext>
          </c:extLst>
        </c:ser>
        <c:dLbls>
          <c:showLegendKey val="0"/>
          <c:showVal val="0"/>
          <c:showCatName val="0"/>
          <c:showSerName val="0"/>
          <c:showPercent val="0"/>
          <c:showBubbleSize val="0"/>
        </c:dLbls>
        <c:gapWidth val="150"/>
        <c:axId val="114817280"/>
        <c:axId val="114930048"/>
      </c:barChart>
      <c:catAx>
        <c:axId val="114817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08196721311476"/>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930048"/>
        <c:crosses val="autoZero"/>
        <c:auto val="1"/>
        <c:lblAlgn val="ctr"/>
        <c:lblOffset val="100"/>
        <c:tickLblSkip val="1"/>
        <c:tickMarkSkip val="1"/>
        <c:noMultiLvlLbl val="0"/>
      </c:catAx>
      <c:valAx>
        <c:axId val="114930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45901639344262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817280"/>
        <c:crosses val="autoZero"/>
        <c:crossBetween val="between"/>
      </c:valAx>
      <c:spPr>
        <a:solidFill>
          <a:srgbClr val="C0C0C0"/>
        </a:solidFill>
        <a:ln w="12700">
          <a:solidFill>
            <a:srgbClr val="808080"/>
          </a:solidFill>
          <a:prstDash val="solid"/>
        </a:ln>
      </c:spPr>
    </c:plotArea>
    <c:legend>
      <c:legendPos val="r"/>
      <c:layout>
        <c:manualLayout>
          <c:xMode val="edge"/>
          <c:yMode val="edge"/>
          <c:x val="0.41967213114754098"/>
          <c:y val="0.10344887923492323"/>
          <c:w val="0.23278688524590163"/>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96801122733624"/>
          <c:y val="0.29651246965976352"/>
          <c:w val="0.7838722024196737"/>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Aufgabenauswertung!$B$173:$H$173</c:f>
              <c:numCache>
                <c:formatCode>General</c:formatCode>
                <c:ptCount val="7"/>
                <c:pt idx="0">
                  <c:v>0</c:v>
                </c:pt>
                <c:pt idx="1">
                  <c:v>1</c:v>
                </c:pt>
                <c:pt idx="2">
                  <c:v>2</c:v>
                </c:pt>
                <c:pt idx="3">
                  <c:v>3</c:v>
                </c:pt>
                <c:pt idx="4">
                  <c:v>4</c:v>
                </c:pt>
                <c:pt idx="5">
                  <c:v>5</c:v>
                </c:pt>
              </c:numCache>
            </c:numRef>
          </c:cat>
          <c:val>
            <c:numRef>
              <c:f>Aufgabenauswertung!$B$175:$G$175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BB5-427D-8491-6F7BD6E2B85B}"/>
            </c:ext>
          </c:extLst>
        </c:ser>
        <c:ser>
          <c:idx val="1"/>
          <c:order val="1"/>
          <c:tx>
            <c:strRef>
              <c:f>Aufgabenauswertung!$A$176</c:f>
              <c:strCache>
                <c:ptCount val="1"/>
                <c:pt idx="0">
                  <c:v>Bayern</c:v>
                </c:pt>
              </c:strCache>
            </c:strRef>
          </c:tx>
          <c:spPr>
            <a:solidFill>
              <a:srgbClr val="993366"/>
            </a:solidFill>
            <a:ln w="12700">
              <a:solidFill>
                <a:srgbClr val="000000"/>
              </a:solidFill>
              <a:prstDash val="solid"/>
            </a:ln>
          </c:spPr>
          <c:invertIfNegative val="0"/>
          <c:cat>
            <c:numRef>
              <c:f>Aufgabenauswertung!$B$173:$H$173</c:f>
              <c:numCache>
                <c:formatCode>General</c:formatCode>
                <c:ptCount val="7"/>
                <c:pt idx="0">
                  <c:v>0</c:v>
                </c:pt>
                <c:pt idx="1">
                  <c:v>1</c:v>
                </c:pt>
                <c:pt idx="2">
                  <c:v>2</c:v>
                </c:pt>
                <c:pt idx="3">
                  <c:v>3</c:v>
                </c:pt>
                <c:pt idx="4">
                  <c:v>4</c:v>
                </c:pt>
                <c:pt idx="5">
                  <c:v>5</c:v>
                </c:pt>
              </c:numCache>
            </c:numRef>
          </c:cat>
          <c:val>
            <c:numRef>
              <c:f>Aufgabenauswertung!$B$176:$G$176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BB5-427D-8491-6F7BD6E2B85B}"/>
            </c:ext>
          </c:extLst>
        </c:ser>
        <c:dLbls>
          <c:showLegendKey val="0"/>
          <c:showVal val="0"/>
          <c:showCatName val="0"/>
          <c:showSerName val="0"/>
          <c:showPercent val="0"/>
          <c:showBubbleSize val="0"/>
        </c:dLbls>
        <c:gapWidth val="150"/>
        <c:axId val="114943104"/>
        <c:axId val="114945024"/>
      </c:barChart>
      <c:catAx>
        <c:axId val="11494310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54906443146218"/>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5024"/>
        <c:crosses val="autoZero"/>
        <c:auto val="1"/>
        <c:lblAlgn val="ctr"/>
        <c:lblOffset val="100"/>
        <c:tickLblSkip val="1"/>
        <c:tickMarkSkip val="1"/>
        <c:noMultiLvlLbl val="0"/>
      </c:catAx>
      <c:valAx>
        <c:axId val="11494502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1612903225806452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14943104"/>
        <c:crosses val="autoZero"/>
        <c:crossBetween val="between"/>
      </c:valAx>
      <c:spPr>
        <a:solidFill>
          <a:srgbClr val="C0C0C0"/>
        </a:solidFill>
        <a:ln w="12700">
          <a:solidFill>
            <a:srgbClr val="808080"/>
          </a:solidFill>
          <a:prstDash val="solid"/>
        </a:ln>
      </c:spPr>
    </c:plotArea>
    <c:legend>
      <c:legendPos val="r"/>
      <c:layout>
        <c:manualLayout>
          <c:xMode val="edge"/>
          <c:yMode val="edge"/>
          <c:x val="0.4225813224959783"/>
          <c:y val="0.10465116279069768"/>
          <c:w val="0.22903259673186011"/>
          <c:h val="0.12790758713300371"/>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zero"/>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B36-4755-A7C2-F0BBC422E9E5}"/>
            </c:ext>
          </c:extLst>
        </c:ser>
        <c:dLbls>
          <c:showLegendKey val="0"/>
          <c:showVal val="0"/>
          <c:showCatName val="0"/>
          <c:showSerName val="0"/>
          <c:showPercent val="0"/>
          <c:showBubbleSize val="0"/>
        </c:dLbls>
        <c:gapWidth val="150"/>
        <c:axId val="114977792"/>
        <c:axId val="114979968"/>
      </c:barChart>
      <c:catAx>
        <c:axId val="1149777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9968"/>
        <c:crosses val="autoZero"/>
        <c:auto val="1"/>
        <c:lblAlgn val="ctr"/>
        <c:lblOffset val="100"/>
        <c:tickLblSkip val="1"/>
        <c:tickMarkSkip val="1"/>
        <c:noMultiLvlLbl val="0"/>
      </c:catAx>
      <c:valAx>
        <c:axId val="11497996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9777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6420664206642069E-2"/>
          <c:y val="0.10135135135135136"/>
        </c:manualLayout>
      </c:layout>
      <c:overlay val="0"/>
      <c:spPr>
        <a:noFill/>
        <a:ln w="25400">
          <a:noFill/>
        </a:ln>
      </c:spPr>
    </c:title>
    <c:autoTitleDeleted val="0"/>
    <c:plotArea>
      <c:layout>
        <c:manualLayout>
          <c:layoutTarget val="inner"/>
          <c:xMode val="edge"/>
          <c:yMode val="edge"/>
          <c:x val="7.9335793357933573E-2"/>
          <c:y val="0.28716216216216217"/>
          <c:w val="0.80442804428044279"/>
          <c:h val="0.47972972972972971"/>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37E-4CC3-926E-5DE6AA89844D}"/>
            </c:ext>
          </c:extLst>
        </c:ser>
        <c:ser>
          <c:idx val="1"/>
          <c:order val="1"/>
          <c:tx>
            <c:v>Bayern</c:v>
          </c:tx>
          <c:spPr>
            <a:solidFill>
              <a:srgbClr val="993366"/>
            </a:solidFill>
            <a:ln w="12700">
              <a:solidFill>
                <a:srgbClr val="000000"/>
              </a:solidFill>
              <a:prstDash val="solid"/>
            </a:ln>
          </c:spPr>
          <c:invertIfNegative val="0"/>
          <c:val>
            <c:numRef>
              <c:f>Landeswerte!$C$25:$C$30</c:f>
              <c:numCache>
                <c:formatCode>0.0</c:formatCode>
                <c:ptCount val="6"/>
              </c:numCache>
            </c:numRef>
          </c:val>
          <c:extLst>
            <c:ext xmlns:c16="http://schemas.microsoft.com/office/drawing/2014/chart" uri="{C3380CC4-5D6E-409C-BE32-E72D297353CC}">
              <c16:uniqueId val="{00000001-337E-4CC3-926E-5DE6AA89844D}"/>
            </c:ext>
          </c:extLst>
        </c:ser>
        <c:dLbls>
          <c:showLegendKey val="0"/>
          <c:showVal val="0"/>
          <c:showCatName val="0"/>
          <c:showSerName val="0"/>
          <c:showPercent val="0"/>
          <c:showBubbleSize val="0"/>
        </c:dLbls>
        <c:gapWidth val="150"/>
        <c:axId val="113101440"/>
        <c:axId val="113107712"/>
      </c:barChart>
      <c:catAx>
        <c:axId val="113101440"/>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8108108108108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7712"/>
        <c:crosses val="autoZero"/>
        <c:auto val="1"/>
        <c:lblAlgn val="ctr"/>
        <c:lblOffset val="100"/>
        <c:tickLblSkip val="1"/>
        <c:tickMarkSkip val="1"/>
        <c:noMultiLvlLbl val="0"/>
      </c:catAx>
      <c:valAx>
        <c:axId val="113107712"/>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2702702702702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10144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431734317343178"/>
          <c:y val="9.1216216216216214E-2"/>
          <c:w val="0.19003690036900367"/>
          <c:h val="0.108108108108108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293-4965-9D49-554FA7DDCBB0}"/>
            </c:ext>
          </c:extLst>
        </c:ser>
        <c:dLbls>
          <c:showLegendKey val="0"/>
          <c:showVal val="0"/>
          <c:showCatName val="0"/>
          <c:showSerName val="0"/>
          <c:showPercent val="0"/>
          <c:showBubbleSize val="0"/>
        </c:dLbls>
        <c:gapWidth val="150"/>
        <c:axId val="115082368"/>
        <c:axId val="115084288"/>
      </c:barChart>
      <c:catAx>
        <c:axId val="115082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4288"/>
        <c:crosses val="autoZero"/>
        <c:auto val="1"/>
        <c:lblAlgn val="ctr"/>
        <c:lblOffset val="100"/>
        <c:tickLblSkip val="1"/>
        <c:tickMarkSkip val="1"/>
        <c:noMultiLvlLbl val="0"/>
      </c:catAx>
      <c:valAx>
        <c:axId val="11508428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082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81C-4541-A685-4FB75FDDCD34}"/>
            </c:ext>
          </c:extLst>
        </c:ser>
        <c:dLbls>
          <c:showLegendKey val="0"/>
          <c:showVal val="0"/>
          <c:showCatName val="0"/>
          <c:showSerName val="0"/>
          <c:showPercent val="0"/>
          <c:showBubbleSize val="0"/>
        </c:dLbls>
        <c:gapWidth val="150"/>
        <c:axId val="115104768"/>
        <c:axId val="115135616"/>
      </c:barChart>
      <c:catAx>
        <c:axId val="1151047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35616"/>
        <c:crosses val="autoZero"/>
        <c:auto val="1"/>
        <c:lblAlgn val="ctr"/>
        <c:lblOffset val="100"/>
        <c:tickLblSkip val="1"/>
        <c:tickMarkSkip val="1"/>
        <c:noMultiLvlLbl val="0"/>
      </c:catAx>
      <c:valAx>
        <c:axId val="1151356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104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EFB-4267-B4EE-65C6B98ADE54}"/>
            </c:ext>
          </c:extLst>
        </c:ser>
        <c:dLbls>
          <c:showLegendKey val="0"/>
          <c:showVal val="0"/>
          <c:showCatName val="0"/>
          <c:showSerName val="0"/>
          <c:showPercent val="0"/>
          <c:showBubbleSize val="0"/>
        </c:dLbls>
        <c:gapWidth val="150"/>
        <c:axId val="115487872"/>
        <c:axId val="115489792"/>
      </c:barChart>
      <c:catAx>
        <c:axId val="11548787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9792"/>
        <c:crosses val="autoZero"/>
        <c:auto val="1"/>
        <c:lblAlgn val="ctr"/>
        <c:lblOffset val="100"/>
        <c:tickLblSkip val="1"/>
        <c:tickMarkSkip val="1"/>
        <c:noMultiLvlLbl val="0"/>
      </c:catAx>
      <c:valAx>
        <c:axId val="11548979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4878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258-47B1-B2B4-2B25E8F28B3C}"/>
            </c:ext>
          </c:extLst>
        </c:ser>
        <c:dLbls>
          <c:showLegendKey val="0"/>
          <c:showVal val="0"/>
          <c:showCatName val="0"/>
          <c:showSerName val="0"/>
          <c:showPercent val="0"/>
          <c:showBubbleSize val="0"/>
        </c:dLbls>
        <c:gapWidth val="150"/>
        <c:axId val="115514368"/>
        <c:axId val="115528832"/>
      </c:barChart>
      <c:catAx>
        <c:axId val="1155143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28832"/>
        <c:crosses val="autoZero"/>
        <c:auto val="1"/>
        <c:lblAlgn val="ctr"/>
        <c:lblOffset val="100"/>
        <c:tickLblSkip val="1"/>
        <c:tickMarkSkip val="1"/>
        <c:noMultiLvlLbl val="0"/>
      </c:catAx>
      <c:valAx>
        <c:axId val="11552883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5143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Jahrgangsstufentest Deutsch 2022</a:t>
            </a:r>
          </a:p>
        </c:rich>
      </c:tx>
      <c:layout>
        <c:manualLayout>
          <c:xMode val="edge"/>
          <c:yMode val="edge"/>
          <c:x val="9.8375451263537902E-2"/>
          <c:y val="5.6179775280898875E-2"/>
        </c:manualLayout>
      </c:layout>
      <c:overlay val="0"/>
      <c:spPr>
        <a:noFill/>
        <a:ln w="25400">
          <a:noFill/>
        </a:ln>
      </c:spPr>
    </c:title>
    <c:autoTitleDeleted val="0"/>
    <c:plotArea>
      <c:layout>
        <c:manualLayout>
          <c:layoutTarget val="inner"/>
          <c:xMode val="edge"/>
          <c:yMode val="edge"/>
          <c:x val="5.0541538518488811E-2"/>
          <c:y val="0.18258426966292135"/>
          <c:w val="0.93682351753913196"/>
          <c:h val="0.6741573033707865"/>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Aufgabenprofil'!$C$7:$Q$7</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D444-44F3-AA40-24F9539DEEEF}"/>
            </c:ext>
          </c:extLst>
        </c:ser>
        <c:ser>
          <c:idx val="1"/>
          <c:order val="1"/>
          <c:tx>
            <c:v>Klasse</c:v>
          </c:tx>
          <c:spPr>
            <a:solidFill>
              <a:srgbClr val="993366"/>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Aufgabenprofil'!$C$8:$Q$8</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D444-44F3-AA40-24F9539DEEEF}"/>
            </c:ext>
          </c:extLst>
        </c:ser>
        <c:ser>
          <c:idx val="2"/>
          <c:order val="2"/>
          <c:tx>
            <c:v>Bayern</c:v>
          </c:tx>
          <c:spPr>
            <a:solidFill>
              <a:srgbClr val="FFFFCC"/>
            </a:solidFill>
            <a:ln w="12700">
              <a:solidFill>
                <a:srgbClr val="000000"/>
              </a:solidFill>
              <a:prstDash val="solid"/>
            </a:ln>
          </c:spPr>
          <c:invertIfNegative val="0"/>
          <c:cat>
            <c:numRef>
              <c:f>'individuelles Aufgabenprofil'!$C$5:$Q$5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'individuelles Aufgabenprofil'!$C$9:$Q$9</c:f>
              <c:numCache>
                <c:formatCode>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D444-44F3-AA40-24F9539DEEEF}"/>
            </c:ext>
          </c:extLst>
        </c:ser>
        <c:dLbls>
          <c:showLegendKey val="0"/>
          <c:showVal val="0"/>
          <c:showCatName val="0"/>
          <c:showSerName val="0"/>
          <c:showPercent val="0"/>
          <c:showBubbleSize val="0"/>
        </c:dLbls>
        <c:gapWidth val="150"/>
        <c:axId val="112812032"/>
        <c:axId val="112813952"/>
      </c:barChart>
      <c:catAx>
        <c:axId val="11281203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480163355031884"/>
              <c:y val="0.92696629213483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3952"/>
        <c:crosses val="autoZero"/>
        <c:auto val="1"/>
        <c:lblAlgn val="ctr"/>
        <c:lblOffset val="100"/>
        <c:tickLblSkip val="1"/>
        <c:tickMarkSkip val="1"/>
        <c:noMultiLvlLbl val="0"/>
      </c:catAx>
      <c:valAx>
        <c:axId val="11281395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4.5126353790613718E-3"/>
              <c:y val="0.32584269662921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2812032"/>
        <c:crosses val="autoZero"/>
        <c:crossBetween val="between"/>
      </c:valAx>
      <c:spPr>
        <a:solidFill>
          <a:srgbClr val="C0C0C0"/>
        </a:solidFill>
        <a:ln w="12700">
          <a:solidFill>
            <a:srgbClr val="808080"/>
          </a:solidFill>
          <a:prstDash val="solid"/>
        </a:ln>
      </c:spPr>
    </c:plotArea>
    <c:legend>
      <c:legendPos val="r"/>
      <c:layout>
        <c:manualLayout>
          <c:xMode val="edge"/>
          <c:yMode val="edge"/>
          <c:x val="0.62003638534352878"/>
          <c:y val="5.0561797752808987E-2"/>
          <c:w val="0.32400740972360409"/>
          <c:h val="7.0224719101123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2022</a:t>
            </a:r>
          </a:p>
        </c:rich>
      </c:tx>
      <c:layout>
        <c:manualLayout>
          <c:xMode val="edge"/>
          <c:yMode val="edge"/>
          <c:x val="4.9848963490342145E-2"/>
          <c:y val="5.6047507335919296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extLst>
            <c:ext xmlns:c16="http://schemas.microsoft.com/office/drawing/2014/chart" uri="{C3380CC4-5D6E-409C-BE32-E72D297353CC}">
              <c16:uniqueId val="{00000000-B0D4-4018-A4E6-9EABEE11F83F}"/>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B0D4-4018-A4E6-9EABEE11F83F}"/>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B0D4-4018-A4E6-9EABEE11F83F}"/>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B0D4-4018-A4E6-9EABEE11F83F}"/>
            </c:ext>
          </c:extLst>
        </c:ser>
        <c:dLbls>
          <c:showLegendKey val="0"/>
          <c:showVal val="0"/>
          <c:showCatName val="0"/>
          <c:showSerName val="0"/>
          <c:showPercent val="0"/>
          <c:showBubbleSize val="0"/>
        </c:dLbls>
        <c:gapWidth val="150"/>
        <c:axId val="115623424"/>
        <c:axId val="115625344"/>
      </c:barChart>
      <c:catAx>
        <c:axId val="115623424"/>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5344"/>
        <c:crosses val="autoZero"/>
        <c:auto val="1"/>
        <c:lblAlgn val="ctr"/>
        <c:lblOffset val="100"/>
        <c:tickLblSkip val="1"/>
        <c:tickMarkSkip val="1"/>
        <c:noMultiLvlLbl val="0"/>
      </c:catAx>
      <c:valAx>
        <c:axId val="115625344"/>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5623424"/>
        <c:crosses val="autoZero"/>
        <c:crossBetween val="between"/>
      </c:valAx>
      <c:spPr>
        <a:solidFill>
          <a:srgbClr val="C0C0C0"/>
        </a:solidFill>
        <a:ln w="12700">
          <a:solidFill>
            <a:srgbClr val="808080"/>
          </a:solidFill>
          <a:prstDash val="solid"/>
        </a:ln>
      </c:spPr>
    </c:plotArea>
    <c:legend>
      <c:legendPos val="r"/>
      <c:layout>
        <c:manualLayout>
          <c:xMode val="edge"/>
          <c:yMode val="edge"/>
          <c:x val="0.40568862275449102"/>
          <c:y val="3.8348082595870206E-2"/>
          <c:w val="0.56137724550898205"/>
          <c:h val="0.1415932300497835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BBB-48B7-89FB-B316168FAC42}"/>
            </c:ext>
          </c:extLst>
        </c:ser>
        <c:ser>
          <c:idx val="1"/>
          <c:order val="1"/>
          <c:tx>
            <c:v>Schule</c:v>
          </c:tx>
          <c:spPr>
            <a:solidFill>
              <a:srgbClr val="993366"/>
            </a:solidFill>
            <a:ln w="12700">
              <a:solidFill>
                <a:srgbClr val="000000"/>
              </a:solidFill>
              <a:prstDash val="solid"/>
            </a:ln>
          </c:spPr>
          <c:invertIfNegative val="0"/>
          <c:val>
            <c:numRef>
              <c:f>Notenverteilung!$E$72:$E$77</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BB-48B7-89FB-B316168FAC42}"/>
            </c:ext>
          </c:extLst>
        </c:ser>
        <c:dLbls>
          <c:showLegendKey val="0"/>
          <c:showVal val="0"/>
          <c:showCatName val="0"/>
          <c:showSerName val="0"/>
          <c:showPercent val="0"/>
          <c:showBubbleSize val="0"/>
        </c:dLbls>
        <c:gapWidth val="150"/>
        <c:axId val="113883008"/>
        <c:axId val="113885184"/>
      </c:barChart>
      <c:catAx>
        <c:axId val="113883008"/>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184"/>
        <c:crosses val="autoZero"/>
        <c:auto val="1"/>
        <c:lblAlgn val="ctr"/>
        <c:lblOffset val="100"/>
        <c:tickLblSkip val="1"/>
        <c:tickMarkSkip val="1"/>
        <c:noMultiLvlLbl val="0"/>
      </c:catAx>
      <c:valAx>
        <c:axId val="113885184"/>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300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F0-46F5-A11B-FDBCEE94A184}"/>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Aufgabenauswertung!$B$5:$H$5</c:f>
              <c:numCache>
                <c:formatCode>General</c:formatCode>
                <c:ptCount val="7"/>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BF0-46F5-A11B-FDBCEE94A184}"/>
            </c:ext>
          </c:extLst>
        </c:ser>
        <c:dLbls>
          <c:showLegendKey val="0"/>
          <c:showVal val="0"/>
          <c:showCatName val="0"/>
          <c:showSerName val="0"/>
          <c:showPercent val="0"/>
          <c:showBubbleSize val="0"/>
        </c:dLbls>
        <c:gapWidth val="150"/>
        <c:axId val="113944448"/>
        <c:axId val="113954816"/>
      </c:barChart>
      <c:catAx>
        <c:axId val="113944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54816"/>
        <c:crosses val="autoZero"/>
        <c:auto val="1"/>
        <c:lblAlgn val="ctr"/>
        <c:lblOffset val="100"/>
        <c:tickLblSkip val="1"/>
        <c:tickMarkSkip val="1"/>
        <c:noMultiLvlLbl val="0"/>
      </c:catAx>
      <c:valAx>
        <c:axId val="113954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44448"/>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844-45F9-81EB-6B4F7D2C419A}"/>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Aufgabenauswertung!$B$17:$I$17</c:f>
              <c:numCache>
                <c:formatCode>General</c:formatCode>
                <c:ptCount val="8"/>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844-45F9-81EB-6B4F7D2C419A}"/>
            </c:ext>
          </c:extLst>
        </c:ser>
        <c:dLbls>
          <c:showLegendKey val="0"/>
          <c:showVal val="0"/>
          <c:showCatName val="0"/>
          <c:showSerName val="0"/>
          <c:showPercent val="0"/>
          <c:showBubbleSize val="0"/>
        </c:dLbls>
        <c:gapWidth val="150"/>
        <c:axId val="113988352"/>
        <c:axId val="113990272"/>
      </c:barChart>
      <c:catAx>
        <c:axId val="113988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90272"/>
        <c:crosses val="autoZero"/>
        <c:auto val="1"/>
        <c:lblAlgn val="ctr"/>
        <c:lblOffset val="100"/>
        <c:tickLblSkip val="1"/>
        <c:tickMarkSkip val="1"/>
        <c:noMultiLvlLbl val="0"/>
      </c:catAx>
      <c:valAx>
        <c:axId val="1139902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988352"/>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344887923492323"/>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29310509330714185"/>
          <c:w val="0.78176020103859334"/>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46-4A97-82F9-1591E156FCB9}"/>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46-4A97-82F9-1591E156FCB9}"/>
            </c:ext>
          </c:extLst>
        </c:ser>
        <c:dLbls>
          <c:showLegendKey val="0"/>
          <c:showVal val="0"/>
          <c:showCatName val="0"/>
          <c:showSerName val="0"/>
          <c:showPercent val="0"/>
          <c:showBubbleSize val="0"/>
        </c:dLbls>
        <c:gapWidth val="150"/>
        <c:axId val="114015616"/>
        <c:axId val="114021888"/>
      </c:barChart>
      <c:catAx>
        <c:axId val="114015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69046825168"/>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21888"/>
        <c:crosses val="autoZero"/>
        <c:auto val="1"/>
        <c:lblAlgn val="ctr"/>
        <c:lblOffset val="100"/>
        <c:tickLblSkip val="1"/>
        <c:tickMarkSkip val="1"/>
        <c:noMultiLvlLbl val="0"/>
      </c:catAx>
      <c:valAx>
        <c:axId val="114021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26384364821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015616"/>
        <c:crosses val="autoZero"/>
        <c:crossBetween val="between"/>
      </c:valAx>
      <c:spPr>
        <a:solidFill>
          <a:srgbClr val="C0C0C0"/>
        </a:solidFill>
        <a:ln w="12700">
          <a:solidFill>
            <a:srgbClr val="808080"/>
          </a:solidFill>
          <a:prstDash val="solid"/>
        </a:ln>
      </c:spPr>
    </c:plotArea>
    <c:legend>
      <c:legendPos val="r"/>
      <c:layout>
        <c:manualLayout>
          <c:xMode val="edge"/>
          <c:yMode val="edge"/>
          <c:x val="0.42019612369300741"/>
          <c:y val="0.10344887923492323"/>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Aufgabenauswertung!$B$41:$L$41</c:f>
              <c:numCache>
                <c:formatCode>General</c:formatCode>
                <c:ptCount val="11"/>
                <c:pt idx="0">
                  <c:v>0</c:v>
                </c:pt>
                <c:pt idx="1">
                  <c:v>1</c:v>
                </c:pt>
                <c:pt idx="2">
                  <c:v>2</c:v>
                </c:pt>
                <c:pt idx="3">
                  <c:v>3</c:v>
                </c:pt>
                <c:pt idx="4">
                  <c:v>4</c:v>
                </c:pt>
                <c:pt idx="5">
                  <c:v>5</c:v>
                </c:pt>
              </c:numCache>
            </c:numRef>
          </c:cat>
          <c:val>
            <c:numRef>
              <c:f>Aufgabenauswertung!$B$43:$G$43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489-4C07-B890-0B879B8D5B96}"/>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val>
            <c:numRef>
              <c:f>Aufgabenauswertung!$B$44:$G$44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489-4C07-B890-0B879B8D5B96}"/>
            </c:ext>
          </c:extLst>
        </c:ser>
        <c:dLbls>
          <c:showLegendKey val="0"/>
          <c:showVal val="0"/>
          <c:showCatName val="0"/>
          <c:showSerName val="0"/>
          <c:showPercent val="0"/>
          <c:showBubbleSize val="0"/>
        </c:dLbls>
        <c:gapWidth val="150"/>
        <c:axId val="114149248"/>
        <c:axId val="114151424"/>
      </c:barChart>
      <c:catAx>
        <c:axId val="114149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51424"/>
        <c:crosses val="autoZero"/>
        <c:auto val="1"/>
        <c:lblAlgn val="ctr"/>
        <c:lblOffset val="100"/>
        <c:tickLblSkip val="1"/>
        <c:tickMarkSkip val="1"/>
        <c:noMultiLvlLbl val="0"/>
      </c:catAx>
      <c:valAx>
        <c:axId val="114151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149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207792207792205"/>
          <c:y val="0.10465116279069768"/>
          <c:w val="0.23051948051948057"/>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061-4DC6-90EB-3CAD1036D3D8}"/>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1061-4DC6-90EB-3CAD1036D3D8}"/>
            </c:ext>
          </c:extLst>
        </c:ser>
        <c:dLbls>
          <c:showLegendKey val="0"/>
          <c:showVal val="0"/>
          <c:showCatName val="0"/>
          <c:showSerName val="0"/>
          <c:showPercent val="0"/>
          <c:showBubbleSize val="0"/>
        </c:dLbls>
        <c:gapWidth val="150"/>
        <c:axId val="114709248"/>
        <c:axId val="114711168"/>
      </c:barChart>
      <c:catAx>
        <c:axId val="114709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11168"/>
        <c:crosses val="autoZero"/>
        <c:auto val="1"/>
        <c:lblAlgn val="ctr"/>
        <c:lblOffset val="100"/>
        <c:tickLblSkip val="1"/>
        <c:tickMarkSkip val="1"/>
        <c:noMultiLvlLbl val="0"/>
      </c:catAx>
      <c:valAx>
        <c:axId val="114711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709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Aufgabenauswertung!$B$65:$L$65</c:f>
              <c:numCache>
                <c:formatCode>General</c:formatCode>
                <c:ptCount val="11"/>
                <c:pt idx="0">
                  <c:v>0</c:v>
                </c:pt>
                <c:pt idx="1">
                  <c:v>1</c:v>
                </c:pt>
                <c:pt idx="2">
                  <c:v>2</c:v>
                </c:pt>
                <c:pt idx="3">
                  <c:v>3</c:v>
                </c:pt>
                <c:pt idx="4">
                  <c:v>4</c:v>
                </c:pt>
                <c:pt idx="5">
                  <c:v>5</c:v>
                </c:pt>
                <c:pt idx="6">
                  <c:v>6</c:v>
                </c:pt>
              </c:numCache>
            </c:numRef>
          </c:cat>
          <c:val>
            <c:numRef>
              <c:f>Aufgabenauswertung!$B$67:$H$67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DF4-4746-8FB7-7AAA072DBEE9}"/>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val>
            <c:numRef>
              <c:f>Aufgabenauswertung!$B$68:$H$68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DF4-4746-8FB7-7AAA072DBEE9}"/>
            </c:ext>
          </c:extLst>
        </c:ser>
        <c:dLbls>
          <c:showLegendKey val="0"/>
          <c:showVal val="0"/>
          <c:showCatName val="0"/>
          <c:showSerName val="0"/>
          <c:showPercent val="0"/>
          <c:showBubbleSize val="0"/>
        </c:dLbls>
        <c:gapWidth val="150"/>
        <c:axId val="114429312"/>
        <c:axId val="114439680"/>
      </c:barChart>
      <c:catAx>
        <c:axId val="114429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39680"/>
        <c:crosses val="autoZero"/>
        <c:auto val="1"/>
        <c:lblAlgn val="ctr"/>
        <c:lblOffset val="100"/>
        <c:tickLblSkip val="1"/>
        <c:tickMarkSkip val="1"/>
        <c:noMultiLvlLbl val="0"/>
      </c:catAx>
      <c:valAx>
        <c:axId val="1144396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4429312"/>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34488792349232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1</xdr:row>
      <xdr:rowOff>104775</xdr:rowOff>
    </xdr:from>
    <xdr:to>
      <xdr:col>2</xdr:col>
      <xdr:colOff>247650</xdr:colOff>
      <xdr:row>3</xdr:row>
      <xdr:rowOff>38100</xdr:rowOff>
    </xdr:to>
    <xdr:pic>
      <xdr:nvPicPr>
        <xdr:cNvPr id="1188" name="Grafik 4">
          <a:extLst>
            <a:ext uri="{FF2B5EF4-FFF2-40B4-BE49-F238E27FC236}">
              <a16:creationId xmlns:a16="http://schemas.microsoft.com/office/drawing/2014/main" id="{00000000-0008-0000-0000-0000A4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 y="409575"/>
          <a:ext cx="1428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09" name="Diagramm 1">
          <a:extLst>
            <a:ext uri="{FF2B5EF4-FFF2-40B4-BE49-F238E27FC236}">
              <a16:creationId xmlns:a16="http://schemas.microsoft.com/office/drawing/2014/main" id="{00000000-0008-0000-0300-00003D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41</xdr:row>
      <xdr:rowOff>104775</xdr:rowOff>
    </xdr:from>
    <xdr:to>
      <xdr:col>6</xdr:col>
      <xdr:colOff>628650</xdr:colOff>
      <xdr:row>59</xdr:row>
      <xdr:rowOff>28575</xdr:rowOff>
    </xdr:to>
    <xdr:graphicFrame macro="">
      <xdr:nvGraphicFramePr>
        <xdr:cNvPr id="8510" name="Diagramm 2">
          <a:extLst>
            <a:ext uri="{FF2B5EF4-FFF2-40B4-BE49-F238E27FC236}">
              <a16:creationId xmlns:a16="http://schemas.microsoft.com/office/drawing/2014/main" id="{00000000-0008-0000-0300-00003E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79</xdr:row>
      <xdr:rowOff>0</xdr:rowOff>
    </xdr:from>
    <xdr:to>
      <xdr:col>6</xdr:col>
      <xdr:colOff>581025</xdr:colOff>
      <xdr:row>97</xdr:row>
      <xdr:rowOff>95250</xdr:rowOff>
    </xdr:to>
    <xdr:graphicFrame macro="">
      <xdr:nvGraphicFramePr>
        <xdr:cNvPr id="8511" name="Diagramm 5">
          <a:extLst>
            <a:ext uri="{FF2B5EF4-FFF2-40B4-BE49-F238E27FC236}">
              <a16:creationId xmlns:a16="http://schemas.microsoft.com/office/drawing/2014/main" id="{00000000-0008-0000-03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5342" name="Diagramm 2">
          <a:extLst>
            <a:ext uri="{FF2B5EF4-FFF2-40B4-BE49-F238E27FC236}">
              <a16:creationId xmlns:a16="http://schemas.microsoft.com/office/drawing/2014/main" id="{00000000-0008-0000-0400-00002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5343" name="Diagramm 3">
          <a:extLst>
            <a:ext uri="{FF2B5EF4-FFF2-40B4-BE49-F238E27FC236}">
              <a16:creationId xmlns:a16="http://schemas.microsoft.com/office/drawing/2014/main" id="{00000000-0008-0000-0400-00002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0</xdr:colOff>
      <xdr:row>36</xdr:row>
      <xdr:rowOff>9525</xdr:rowOff>
    </xdr:to>
    <xdr:graphicFrame macro="">
      <xdr:nvGraphicFramePr>
        <xdr:cNvPr id="2615344" name="Diagramm 4">
          <a:extLst>
            <a:ext uri="{FF2B5EF4-FFF2-40B4-BE49-F238E27FC236}">
              <a16:creationId xmlns:a16="http://schemas.microsoft.com/office/drawing/2014/main" id="{00000000-0008-0000-0400-00003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47</xdr:row>
      <xdr:rowOff>152400</xdr:rowOff>
    </xdr:to>
    <xdr:graphicFrame macro="">
      <xdr:nvGraphicFramePr>
        <xdr:cNvPr id="2615345" name="Diagramm 5">
          <a:extLst>
            <a:ext uri="{FF2B5EF4-FFF2-40B4-BE49-F238E27FC236}">
              <a16:creationId xmlns:a16="http://schemas.microsoft.com/office/drawing/2014/main" id="{00000000-0008-0000-0400-000031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5346" name="Diagramm 6">
          <a:extLst>
            <a:ext uri="{FF2B5EF4-FFF2-40B4-BE49-F238E27FC236}">
              <a16:creationId xmlns:a16="http://schemas.microsoft.com/office/drawing/2014/main" id="{00000000-0008-0000-0400-000032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161925</xdr:rowOff>
    </xdr:from>
    <xdr:to>
      <xdr:col>22</xdr:col>
      <xdr:colOff>866775</xdr:colOff>
      <xdr:row>72</xdr:row>
      <xdr:rowOff>9525</xdr:rowOff>
    </xdr:to>
    <xdr:graphicFrame macro="">
      <xdr:nvGraphicFramePr>
        <xdr:cNvPr id="2615347" name="Diagramm 7">
          <a:extLst>
            <a:ext uri="{FF2B5EF4-FFF2-40B4-BE49-F238E27FC236}">
              <a16:creationId xmlns:a16="http://schemas.microsoft.com/office/drawing/2014/main" id="{00000000-0008-0000-0400-000033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123825</xdr:rowOff>
    </xdr:from>
    <xdr:to>
      <xdr:col>23</xdr:col>
      <xdr:colOff>0</xdr:colOff>
      <xdr:row>83</xdr:row>
      <xdr:rowOff>114300</xdr:rowOff>
    </xdr:to>
    <xdr:graphicFrame macro="">
      <xdr:nvGraphicFramePr>
        <xdr:cNvPr id="2615348" name="Diagramm 8">
          <a:extLst>
            <a:ext uri="{FF2B5EF4-FFF2-40B4-BE49-F238E27FC236}">
              <a16:creationId xmlns:a16="http://schemas.microsoft.com/office/drawing/2014/main" id="{00000000-0008-0000-0400-000034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9525</xdr:colOff>
      <xdr:row>96</xdr:row>
      <xdr:rowOff>9525</xdr:rowOff>
    </xdr:to>
    <xdr:graphicFrame macro="">
      <xdr:nvGraphicFramePr>
        <xdr:cNvPr id="2615349" name="Diagramm 9">
          <a:extLst>
            <a:ext uri="{FF2B5EF4-FFF2-40B4-BE49-F238E27FC236}">
              <a16:creationId xmlns:a16="http://schemas.microsoft.com/office/drawing/2014/main" id="{00000000-0008-0000-0400-000035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108</xdr:row>
      <xdr:rowOff>0</xdr:rowOff>
    </xdr:to>
    <xdr:graphicFrame macro="">
      <xdr:nvGraphicFramePr>
        <xdr:cNvPr id="2615350" name="Diagramm 10">
          <a:extLst>
            <a:ext uri="{FF2B5EF4-FFF2-40B4-BE49-F238E27FC236}">
              <a16:creationId xmlns:a16="http://schemas.microsoft.com/office/drawing/2014/main" id="{00000000-0008-0000-0400-000036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23</xdr:col>
      <xdr:colOff>19050</xdr:colOff>
      <xdr:row>119</xdr:row>
      <xdr:rowOff>152400</xdr:rowOff>
    </xdr:to>
    <xdr:graphicFrame macro="">
      <xdr:nvGraphicFramePr>
        <xdr:cNvPr id="2615351" name="Diagramm 11">
          <a:extLst>
            <a:ext uri="{FF2B5EF4-FFF2-40B4-BE49-F238E27FC236}">
              <a16:creationId xmlns:a16="http://schemas.microsoft.com/office/drawing/2014/main" id="{00000000-0008-0000-0400-000037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22</xdr:col>
      <xdr:colOff>866775</xdr:colOff>
      <xdr:row>132</xdr:row>
      <xdr:rowOff>9525</xdr:rowOff>
    </xdr:to>
    <xdr:graphicFrame macro="">
      <xdr:nvGraphicFramePr>
        <xdr:cNvPr id="2615352" name="Diagramm 12">
          <a:extLst>
            <a:ext uri="{FF2B5EF4-FFF2-40B4-BE49-F238E27FC236}">
              <a16:creationId xmlns:a16="http://schemas.microsoft.com/office/drawing/2014/main" id="{00000000-0008-0000-0400-000038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23</xdr:col>
      <xdr:colOff>19050</xdr:colOff>
      <xdr:row>144</xdr:row>
      <xdr:rowOff>19050</xdr:rowOff>
    </xdr:to>
    <xdr:graphicFrame macro="">
      <xdr:nvGraphicFramePr>
        <xdr:cNvPr id="2615353" name="Diagramm 13">
          <a:extLst>
            <a:ext uri="{FF2B5EF4-FFF2-40B4-BE49-F238E27FC236}">
              <a16:creationId xmlns:a16="http://schemas.microsoft.com/office/drawing/2014/main" id="{00000000-0008-0000-0400-000039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155</xdr:row>
      <xdr:rowOff>152400</xdr:rowOff>
    </xdr:to>
    <xdr:graphicFrame macro="">
      <xdr:nvGraphicFramePr>
        <xdr:cNvPr id="2615354" name="Diagramm 14">
          <a:extLst>
            <a:ext uri="{FF2B5EF4-FFF2-40B4-BE49-F238E27FC236}">
              <a16:creationId xmlns:a16="http://schemas.microsoft.com/office/drawing/2014/main" id="{00000000-0008-0000-0400-00003A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22</xdr:col>
      <xdr:colOff>857250</xdr:colOff>
      <xdr:row>168</xdr:row>
      <xdr:rowOff>9525</xdr:rowOff>
    </xdr:to>
    <xdr:graphicFrame macro="">
      <xdr:nvGraphicFramePr>
        <xdr:cNvPr id="2615355" name="Diagramm 15">
          <a:extLst>
            <a:ext uri="{FF2B5EF4-FFF2-40B4-BE49-F238E27FC236}">
              <a16:creationId xmlns:a16="http://schemas.microsoft.com/office/drawing/2014/main" id="{00000000-0008-0000-0400-00003B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169</xdr:row>
      <xdr:rowOff>161925</xdr:rowOff>
    </xdr:from>
    <xdr:to>
      <xdr:col>23</xdr:col>
      <xdr:colOff>28575</xdr:colOff>
      <xdr:row>179</xdr:row>
      <xdr:rowOff>152400</xdr:rowOff>
    </xdr:to>
    <xdr:graphicFrame macro="">
      <xdr:nvGraphicFramePr>
        <xdr:cNvPr id="2615356" name="Diagramm 16">
          <a:extLst>
            <a:ext uri="{FF2B5EF4-FFF2-40B4-BE49-F238E27FC236}">
              <a16:creationId xmlns:a16="http://schemas.microsoft.com/office/drawing/2014/main" id="{00000000-0008-0000-0400-00003C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7" name="Diagramm 17">
          <a:extLst>
            <a:ext uri="{FF2B5EF4-FFF2-40B4-BE49-F238E27FC236}">
              <a16:creationId xmlns:a16="http://schemas.microsoft.com/office/drawing/2014/main" id="{00000000-0008-0000-0400-00003D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8" name="Diagramm 18">
          <a:extLst>
            <a:ext uri="{FF2B5EF4-FFF2-40B4-BE49-F238E27FC236}">
              <a16:creationId xmlns:a16="http://schemas.microsoft.com/office/drawing/2014/main" id="{00000000-0008-0000-0400-00003E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59" name="Diagramm 19">
          <a:extLst>
            <a:ext uri="{FF2B5EF4-FFF2-40B4-BE49-F238E27FC236}">
              <a16:creationId xmlns:a16="http://schemas.microsoft.com/office/drawing/2014/main" id="{00000000-0008-0000-0400-00003F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60" name="Diagramm 20">
          <a:extLst>
            <a:ext uri="{FF2B5EF4-FFF2-40B4-BE49-F238E27FC236}">
              <a16:creationId xmlns:a16="http://schemas.microsoft.com/office/drawing/2014/main" id="{00000000-0008-0000-0400-000040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180</xdr:row>
      <xdr:rowOff>0</xdr:rowOff>
    </xdr:from>
    <xdr:to>
      <xdr:col>0</xdr:col>
      <xdr:colOff>0</xdr:colOff>
      <xdr:row>180</xdr:row>
      <xdr:rowOff>0</xdr:rowOff>
    </xdr:to>
    <xdr:graphicFrame macro="">
      <xdr:nvGraphicFramePr>
        <xdr:cNvPr id="2615361" name="Diagramm 21">
          <a:extLst>
            <a:ext uri="{FF2B5EF4-FFF2-40B4-BE49-F238E27FC236}">
              <a16:creationId xmlns:a16="http://schemas.microsoft.com/office/drawing/2014/main" id="{00000000-0008-0000-0400-000041E8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17</xdr:col>
      <xdr:colOff>0</xdr:colOff>
      <xdr:row>30</xdr:row>
      <xdr:rowOff>152400</xdr:rowOff>
    </xdr:to>
    <xdr:graphicFrame macro="">
      <xdr:nvGraphicFramePr>
        <xdr:cNvPr id="5233" name="Diagramm 5">
          <a:extLst>
            <a:ext uri="{FF2B5EF4-FFF2-40B4-BE49-F238E27FC236}">
              <a16:creationId xmlns:a16="http://schemas.microsoft.com/office/drawing/2014/main" id="{00000000-0008-0000-0500-00007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54" name="Diagramm 5">
          <a:extLst>
            <a:ext uri="{FF2B5EF4-FFF2-40B4-BE49-F238E27FC236}">
              <a16:creationId xmlns:a16="http://schemas.microsoft.com/office/drawing/2014/main" id="{00000000-0008-0000-0600-00006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BERHA~1\AppData\Local\Temp\Landeswerte%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eswerte"/>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L60"/>
  <sheetViews>
    <sheetView zoomScaleNormal="100" workbookViewId="0">
      <pane xSplit="2" ySplit="3" topLeftCell="C4" activePane="bottomRight" state="frozen"/>
      <selection pane="topRight" activeCell="C1" sqref="C1"/>
      <selection pane="bottomLeft" activeCell="A4" sqref="A4"/>
      <selection pane="bottomRight" activeCell="J13" sqref="J13"/>
    </sheetView>
  </sheetViews>
  <sheetFormatPr baseColWidth="10" defaultRowHeight="12" x14ac:dyDescent="0.2"/>
  <cols>
    <col min="1" max="1" width="3.42578125" style="26" bestFit="1" customWidth="1"/>
    <col min="2" max="2" width="22.5703125" style="25" customWidth="1"/>
    <col min="3" max="3" width="5.28515625" style="25" bestFit="1" customWidth="1"/>
    <col min="4" max="18" width="5.7109375" style="25" customWidth="1"/>
    <col min="19" max="19" width="7.28515625" style="26" bestFit="1" customWidth="1"/>
    <col min="20" max="20" width="5.7109375" style="26" bestFit="1" customWidth="1"/>
    <col min="21" max="24" width="5.7109375" style="26" customWidth="1"/>
    <col min="25" max="16384" width="11.42578125" style="25"/>
  </cols>
  <sheetData>
    <row r="1" spans="1:32" ht="24" customHeight="1" thickBot="1" x14ac:dyDescent="0.25">
      <c r="A1" s="47"/>
      <c r="B1" s="150" t="s">
        <v>15</v>
      </c>
      <c r="C1" s="118"/>
      <c r="D1" s="47"/>
      <c r="E1" s="209" t="s">
        <v>106</v>
      </c>
      <c r="F1" s="148"/>
      <c r="G1" s="148"/>
      <c r="H1" s="148"/>
      <c r="I1" s="148"/>
      <c r="J1" s="148"/>
      <c r="K1" s="149"/>
      <c r="L1" s="149"/>
      <c r="M1" s="149"/>
      <c r="N1" s="301" t="s">
        <v>54</v>
      </c>
      <c r="O1" s="301"/>
      <c r="P1" s="301"/>
      <c r="Q1" s="301"/>
      <c r="R1" s="301"/>
      <c r="S1" s="147"/>
      <c r="T1" s="147"/>
      <c r="U1" s="147"/>
      <c r="V1" s="147"/>
      <c r="W1" s="147"/>
      <c r="X1" s="147"/>
    </row>
    <row r="2" spans="1:32" x14ac:dyDescent="0.2">
      <c r="A2" s="27"/>
      <c r="B2" s="28" t="s">
        <v>14</v>
      </c>
      <c r="C2" s="265" t="s">
        <v>103</v>
      </c>
      <c r="D2" s="151">
        <v>5</v>
      </c>
      <c r="E2" s="151">
        <v>5</v>
      </c>
      <c r="F2" s="151">
        <v>5</v>
      </c>
      <c r="G2" s="151">
        <v>5</v>
      </c>
      <c r="H2" s="151">
        <v>6</v>
      </c>
      <c r="I2" s="151">
        <v>6</v>
      </c>
      <c r="J2" s="151">
        <v>5</v>
      </c>
      <c r="K2" s="151">
        <v>5</v>
      </c>
      <c r="L2" s="151">
        <v>5</v>
      </c>
      <c r="M2" s="151">
        <v>7</v>
      </c>
      <c r="N2" s="151">
        <v>6</v>
      </c>
      <c r="O2" s="151">
        <v>6</v>
      </c>
      <c r="P2" s="151">
        <v>7</v>
      </c>
      <c r="Q2" s="151">
        <v>7</v>
      </c>
      <c r="R2" s="151">
        <v>5</v>
      </c>
      <c r="S2" s="47">
        <f>SUM(D2:R2)</f>
        <v>85</v>
      </c>
      <c r="T2" s="47"/>
      <c r="U2" s="47"/>
      <c r="V2" s="47"/>
      <c r="W2" s="47"/>
      <c r="X2" s="47"/>
    </row>
    <row r="3" spans="1:32" ht="12" customHeight="1" thickBot="1" x14ac:dyDescent="0.25">
      <c r="A3" s="29" t="s">
        <v>0</v>
      </c>
      <c r="B3" s="75" t="s">
        <v>2</v>
      </c>
      <c r="C3" s="266"/>
      <c r="D3" s="74">
        <v>1</v>
      </c>
      <c r="E3" s="74">
        <v>2</v>
      </c>
      <c r="F3" s="74">
        <v>3</v>
      </c>
      <c r="G3" s="74">
        <v>4</v>
      </c>
      <c r="H3" s="74">
        <v>5</v>
      </c>
      <c r="I3" s="74">
        <v>6</v>
      </c>
      <c r="J3" s="74">
        <v>7</v>
      </c>
      <c r="K3" s="74">
        <v>8</v>
      </c>
      <c r="L3" s="74">
        <v>9</v>
      </c>
      <c r="M3" s="74">
        <v>10</v>
      </c>
      <c r="N3" s="74">
        <v>11</v>
      </c>
      <c r="O3" s="74">
        <v>12</v>
      </c>
      <c r="P3" s="74">
        <v>13</v>
      </c>
      <c r="Q3" s="74">
        <v>14</v>
      </c>
      <c r="R3" s="74">
        <v>15</v>
      </c>
      <c r="S3" s="30" t="s">
        <v>13</v>
      </c>
      <c r="T3" s="121" t="s">
        <v>1</v>
      </c>
      <c r="U3" s="31" t="s">
        <v>24</v>
      </c>
      <c r="V3" s="31" t="s">
        <v>25</v>
      </c>
      <c r="W3" s="31" t="s">
        <v>26</v>
      </c>
      <c r="X3" s="31" t="s">
        <v>27</v>
      </c>
      <c r="Z3" s="272"/>
      <c r="AA3" s="272"/>
      <c r="AB3" s="272"/>
    </row>
    <row r="4" spans="1:32" ht="11.45" customHeight="1" x14ac:dyDescent="0.2">
      <c r="A4" s="32">
        <v>1</v>
      </c>
      <c r="B4" s="33" t="s">
        <v>53</v>
      </c>
      <c r="C4" s="267"/>
      <c r="D4" s="55"/>
      <c r="E4" s="56"/>
      <c r="F4" s="56"/>
      <c r="G4" s="56"/>
      <c r="H4" s="56"/>
      <c r="I4" s="56"/>
      <c r="J4" s="56"/>
      <c r="K4" s="56"/>
      <c r="L4" s="56"/>
      <c r="M4" s="56"/>
      <c r="N4" s="56"/>
      <c r="O4" s="56"/>
      <c r="P4" s="56"/>
      <c r="Q4" s="262"/>
      <c r="R4" s="262"/>
      <c r="S4" s="52" t="str">
        <f t="shared" ref="S4:S39" si="0">IF(ISNUMBER(C4),SUM(D4:R4),"")</f>
        <v/>
      </c>
      <c r="T4" s="122" t="str">
        <f>IF(C4=1,Schlüssel!J4,Schlüssel!L4)</f>
        <v/>
      </c>
      <c r="U4" s="120" t="str">
        <f>IF(ISNUMBER(C4),SUM(D4:H4)/SUM($D$2:$H$2)*100,"")</f>
        <v/>
      </c>
      <c r="V4" s="119" t="str">
        <f>IF(ISNUMBER(C4),SUM(I4:L4)/SUM($I$2:$L$2)*100,"")</f>
        <v/>
      </c>
      <c r="W4" s="119" t="str">
        <f>IF(ISNUMBER(C4),SUM(M4:O4)/SUM($M$2:$O$2)*100,"")</f>
        <v/>
      </c>
      <c r="X4" s="119" t="str">
        <f>IF(ISNUMBER(C4),IF(C4=1,SUM(P4:R4)/SUM($P$2:$R$2)*100,P4/$P$2*100),"")</f>
        <v/>
      </c>
      <c r="Z4" s="272"/>
      <c r="AA4" s="272"/>
      <c r="AB4" s="272"/>
    </row>
    <row r="5" spans="1:32" ht="12" customHeight="1" thickBot="1" x14ac:dyDescent="0.25">
      <c r="A5" s="34">
        <v>2</v>
      </c>
      <c r="B5" s="35"/>
      <c r="C5" s="268"/>
      <c r="D5" s="55"/>
      <c r="E5" s="57"/>
      <c r="F5" s="57"/>
      <c r="G5" s="57"/>
      <c r="H5" s="57"/>
      <c r="I5" s="57"/>
      <c r="J5" s="57"/>
      <c r="K5" s="57"/>
      <c r="L5" s="57"/>
      <c r="M5" s="57"/>
      <c r="N5" s="57"/>
      <c r="O5" s="57"/>
      <c r="P5" s="57"/>
      <c r="Q5" s="262"/>
      <c r="R5" s="263"/>
      <c r="S5" s="52" t="str">
        <f t="shared" si="0"/>
        <v/>
      </c>
      <c r="T5" s="122" t="str">
        <f>IF(C5=1,Schlüssel!J5,Schlüssel!L5)</f>
        <v/>
      </c>
      <c r="U5" s="120" t="str">
        <f t="shared" ref="U5:U39" si="1">IF(ISNUMBER(C5),SUM(D5:H5)/SUM($D$2:$H$2)*100,"")</f>
        <v/>
      </c>
      <c r="V5" s="119" t="str">
        <f t="shared" ref="V5:V39" si="2">IF(ISNUMBER(C5),SUM(I5:L5)/SUM($I$2:$L$2)*100,"")</f>
        <v/>
      </c>
      <c r="W5" s="119" t="str">
        <f t="shared" ref="W5:W39" si="3">IF(ISNUMBER(C5),SUM(M5:O5)/SUM($M$2:$O$2)*100,"")</f>
        <v/>
      </c>
      <c r="X5" s="119" t="str">
        <f t="shared" ref="X5:X39" si="4">IF(ISNUMBER(C5),IF(C5=1,SUM(P5:R5)/SUM($P$2:$R$2)*100,P5/$P$2*100),"")</f>
        <v/>
      </c>
      <c r="Z5" s="272"/>
      <c r="AA5" s="272"/>
      <c r="AB5" s="272"/>
    </row>
    <row r="6" spans="1:32" ht="11.45" customHeight="1" x14ac:dyDescent="0.2">
      <c r="A6" s="32">
        <v>3</v>
      </c>
      <c r="B6" s="35"/>
      <c r="C6" s="268"/>
      <c r="D6" s="55"/>
      <c r="E6" s="57"/>
      <c r="F6" s="57"/>
      <c r="G6" s="57"/>
      <c r="H6" s="57"/>
      <c r="I6" s="57"/>
      <c r="J6" s="57"/>
      <c r="K6" s="57"/>
      <c r="L6" s="57"/>
      <c r="M6" s="57"/>
      <c r="N6" s="57"/>
      <c r="O6" s="57"/>
      <c r="P6" s="57"/>
      <c r="Q6" s="262"/>
      <c r="R6" s="263"/>
      <c r="S6" s="52" t="str">
        <f t="shared" si="0"/>
        <v/>
      </c>
      <c r="T6" s="122" t="str">
        <f>IF(C6=1,Schlüssel!J6,Schlüssel!L6)</f>
        <v/>
      </c>
      <c r="U6" s="120" t="str">
        <f t="shared" si="1"/>
        <v/>
      </c>
      <c r="V6" s="119" t="str">
        <f t="shared" si="2"/>
        <v/>
      </c>
      <c r="W6" s="119" t="str">
        <f t="shared" si="3"/>
        <v/>
      </c>
      <c r="X6" s="119" t="str">
        <f t="shared" si="4"/>
        <v/>
      </c>
      <c r="Z6" s="272"/>
      <c r="AA6" s="272"/>
      <c r="AB6" s="272"/>
    </row>
    <row r="7" spans="1:32" ht="12" customHeight="1" thickBot="1" x14ac:dyDescent="0.25">
      <c r="A7" s="34">
        <v>4</v>
      </c>
      <c r="B7" s="35"/>
      <c r="C7" s="268"/>
      <c r="D7" s="55"/>
      <c r="E7" s="57"/>
      <c r="F7" s="57"/>
      <c r="G7" s="57"/>
      <c r="H7" s="57"/>
      <c r="I7" s="57"/>
      <c r="J7" s="57"/>
      <c r="K7" s="57"/>
      <c r="L7" s="57"/>
      <c r="M7" s="57"/>
      <c r="N7" s="57"/>
      <c r="O7" s="57"/>
      <c r="P7" s="57"/>
      <c r="Q7" s="262"/>
      <c r="R7" s="263"/>
      <c r="S7" s="52" t="str">
        <f t="shared" si="0"/>
        <v/>
      </c>
      <c r="T7" s="122" t="str">
        <f>IF(C7=1,Schlüssel!J7,Schlüssel!L7)</f>
        <v/>
      </c>
      <c r="U7" s="120" t="str">
        <f t="shared" si="1"/>
        <v/>
      </c>
      <c r="V7" s="119" t="str">
        <f t="shared" si="2"/>
        <v/>
      </c>
      <c r="W7" s="119" t="str">
        <f t="shared" si="3"/>
        <v/>
      </c>
      <c r="X7" s="119" t="str">
        <f t="shared" si="4"/>
        <v/>
      </c>
      <c r="Z7" s="272"/>
      <c r="AA7" s="272"/>
      <c r="AB7" s="272"/>
    </row>
    <row r="8" spans="1:32" ht="11.45" customHeight="1" x14ac:dyDescent="0.2">
      <c r="A8" s="32">
        <v>5</v>
      </c>
      <c r="B8" s="35"/>
      <c r="C8" s="268"/>
      <c r="D8" s="55"/>
      <c r="E8" s="57"/>
      <c r="F8" s="57"/>
      <c r="G8" s="57"/>
      <c r="H8" s="57"/>
      <c r="I8" s="57"/>
      <c r="J8" s="57"/>
      <c r="K8" s="57"/>
      <c r="L8" s="57"/>
      <c r="M8" s="57"/>
      <c r="N8" s="57"/>
      <c r="O8" s="57"/>
      <c r="P8" s="57"/>
      <c r="Q8" s="262"/>
      <c r="R8" s="263"/>
      <c r="S8" s="52" t="str">
        <f t="shared" si="0"/>
        <v/>
      </c>
      <c r="T8" s="122" t="str">
        <f>IF(C8=1,Schlüssel!J8,Schlüssel!L8)</f>
        <v/>
      </c>
      <c r="U8" s="120" t="str">
        <f t="shared" si="1"/>
        <v/>
      </c>
      <c r="V8" s="119" t="str">
        <f t="shared" si="2"/>
        <v/>
      </c>
      <c r="W8" s="119" t="str">
        <f t="shared" si="3"/>
        <v/>
      </c>
      <c r="X8" s="119" t="str">
        <f t="shared" si="4"/>
        <v/>
      </c>
      <c r="Z8" s="273" t="s">
        <v>92</v>
      </c>
      <c r="AA8" s="273"/>
      <c r="AB8" s="273"/>
      <c r="AC8" s="273"/>
      <c r="AD8" s="273"/>
      <c r="AE8" s="273"/>
      <c r="AF8" s="273"/>
    </row>
    <row r="9" spans="1:32" ht="12" customHeight="1" thickBot="1" x14ac:dyDescent="0.25">
      <c r="A9" s="34">
        <v>6</v>
      </c>
      <c r="B9" s="35"/>
      <c r="C9" s="268"/>
      <c r="D9" s="55"/>
      <c r="E9" s="57"/>
      <c r="F9" s="57"/>
      <c r="G9" s="57"/>
      <c r="H9" s="57"/>
      <c r="I9" s="57"/>
      <c r="J9" s="57"/>
      <c r="K9" s="57"/>
      <c r="L9" s="57"/>
      <c r="M9" s="57"/>
      <c r="N9" s="57"/>
      <c r="O9" s="57"/>
      <c r="P9" s="57"/>
      <c r="Q9" s="262"/>
      <c r="R9" s="263"/>
      <c r="S9" s="52" t="str">
        <f t="shared" si="0"/>
        <v/>
      </c>
      <c r="T9" s="122" t="str">
        <f>IF(C9=1,Schlüssel!J9,Schlüssel!L9)</f>
        <v/>
      </c>
      <c r="U9" s="120" t="str">
        <f t="shared" si="1"/>
        <v/>
      </c>
      <c r="V9" s="119" t="str">
        <f t="shared" si="2"/>
        <v/>
      </c>
      <c r="W9" s="119" t="str">
        <f t="shared" si="3"/>
        <v/>
      </c>
      <c r="X9" s="119" t="str">
        <f t="shared" si="4"/>
        <v/>
      </c>
      <c r="Z9" s="273" t="s">
        <v>93</v>
      </c>
      <c r="AA9" s="273"/>
      <c r="AB9" s="273"/>
      <c r="AC9" s="273"/>
      <c r="AD9" s="273"/>
      <c r="AE9" s="273"/>
      <c r="AF9" s="273"/>
    </row>
    <row r="10" spans="1:32" ht="11.45" customHeight="1" x14ac:dyDescent="0.2">
      <c r="A10" s="32">
        <v>7</v>
      </c>
      <c r="B10" s="35"/>
      <c r="C10" s="268"/>
      <c r="D10" s="55"/>
      <c r="E10" s="57"/>
      <c r="F10" s="57"/>
      <c r="G10" s="57"/>
      <c r="H10" s="57"/>
      <c r="I10" s="57"/>
      <c r="J10" s="57"/>
      <c r="K10" s="57"/>
      <c r="L10" s="57"/>
      <c r="M10" s="57"/>
      <c r="N10" s="57"/>
      <c r="O10" s="57"/>
      <c r="P10" s="57"/>
      <c r="Q10" s="262"/>
      <c r="R10" s="263"/>
      <c r="S10" s="52" t="str">
        <f t="shared" si="0"/>
        <v/>
      </c>
      <c r="T10" s="122" t="str">
        <f>IF(C10=1,Schlüssel!J10,Schlüssel!L10)</f>
        <v/>
      </c>
      <c r="U10" s="120" t="str">
        <f t="shared" si="1"/>
        <v/>
      </c>
      <c r="V10" s="119" t="str">
        <f t="shared" si="2"/>
        <v/>
      </c>
      <c r="W10" s="119" t="str">
        <f t="shared" si="3"/>
        <v/>
      </c>
      <c r="X10" s="119" t="str">
        <f t="shared" si="4"/>
        <v/>
      </c>
      <c r="Z10" s="272"/>
      <c r="AA10" s="272"/>
      <c r="AB10" s="272"/>
    </row>
    <row r="11" spans="1:32" ht="12" customHeight="1" thickBot="1" x14ac:dyDescent="0.25">
      <c r="A11" s="34">
        <v>8</v>
      </c>
      <c r="B11" s="35"/>
      <c r="C11" s="269"/>
      <c r="D11" s="55"/>
      <c r="E11" s="57"/>
      <c r="F11" s="57"/>
      <c r="G11" s="57"/>
      <c r="H11" s="57"/>
      <c r="I11" s="57"/>
      <c r="J11" s="57"/>
      <c r="K11" s="57"/>
      <c r="L11" s="57"/>
      <c r="M11" s="57"/>
      <c r="N11" s="57"/>
      <c r="O11" s="57"/>
      <c r="P11" s="57"/>
      <c r="Q11" s="262"/>
      <c r="R11" s="263"/>
      <c r="S11" s="52" t="str">
        <f t="shared" si="0"/>
        <v/>
      </c>
      <c r="T11" s="122" t="str">
        <f>IF(C11=1,Schlüssel!J11,Schlüssel!L11)</f>
        <v/>
      </c>
      <c r="U11" s="120" t="str">
        <f t="shared" si="1"/>
        <v/>
      </c>
      <c r="V11" s="119" t="str">
        <f t="shared" si="2"/>
        <v/>
      </c>
      <c r="W11" s="119" t="str">
        <f t="shared" si="3"/>
        <v/>
      </c>
      <c r="X11" s="119" t="str">
        <f t="shared" si="4"/>
        <v/>
      </c>
      <c r="Z11" s="272"/>
      <c r="AA11" s="272"/>
      <c r="AB11" s="272"/>
    </row>
    <row r="12" spans="1:32" x14ac:dyDescent="0.2">
      <c r="A12" s="32">
        <v>9</v>
      </c>
      <c r="B12" s="35"/>
      <c r="C12" s="269"/>
      <c r="D12" s="55"/>
      <c r="E12" s="57"/>
      <c r="F12" s="57"/>
      <c r="G12" s="57"/>
      <c r="H12" s="57"/>
      <c r="I12" s="57"/>
      <c r="J12" s="57"/>
      <c r="K12" s="57"/>
      <c r="L12" s="57"/>
      <c r="M12" s="57"/>
      <c r="N12" s="57"/>
      <c r="O12" s="57"/>
      <c r="P12" s="57"/>
      <c r="Q12" s="262"/>
      <c r="R12" s="263"/>
      <c r="S12" s="52" t="str">
        <f t="shared" si="0"/>
        <v/>
      </c>
      <c r="T12" s="122" t="str">
        <f>IF(C12=1,Schlüssel!J12,Schlüssel!L12)</f>
        <v/>
      </c>
      <c r="U12" s="120" t="str">
        <f t="shared" si="1"/>
        <v/>
      </c>
      <c r="V12" s="119" t="str">
        <f t="shared" si="2"/>
        <v/>
      </c>
      <c r="W12" s="119" t="str">
        <f t="shared" si="3"/>
        <v/>
      </c>
      <c r="X12" s="119" t="str">
        <f t="shared" si="4"/>
        <v/>
      </c>
    </row>
    <row r="13" spans="1:32" ht="12.75" thickBot="1" x14ac:dyDescent="0.25">
      <c r="A13" s="34">
        <v>10</v>
      </c>
      <c r="B13" s="35"/>
      <c r="C13" s="269"/>
      <c r="D13" s="55"/>
      <c r="E13" s="57"/>
      <c r="F13" s="57"/>
      <c r="G13" s="57"/>
      <c r="H13" s="57"/>
      <c r="I13" s="57"/>
      <c r="J13" s="57"/>
      <c r="K13" s="57"/>
      <c r="L13" s="57"/>
      <c r="M13" s="57"/>
      <c r="N13" s="57"/>
      <c r="O13" s="57"/>
      <c r="P13" s="57"/>
      <c r="Q13" s="262"/>
      <c r="R13" s="263"/>
      <c r="S13" s="52" t="str">
        <f t="shared" si="0"/>
        <v/>
      </c>
      <c r="T13" s="122" t="str">
        <f>IF(C13=1,Schlüssel!J13,Schlüssel!L13)</f>
        <v/>
      </c>
      <c r="U13" s="120" t="str">
        <f t="shared" si="1"/>
        <v/>
      </c>
      <c r="V13" s="119" t="str">
        <f t="shared" si="2"/>
        <v/>
      </c>
      <c r="W13" s="119" t="str">
        <f t="shared" si="3"/>
        <v/>
      </c>
      <c r="X13" s="119" t="str">
        <f t="shared" si="4"/>
        <v/>
      </c>
    </row>
    <row r="14" spans="1:32" x14ac:dyDescent="0.2">
      <c r="A14" s="32">
        <v>11</v>
      </c>
      <c r="B14" s="35"/>
      <c r="C14" s="269"/>
      <c r="D14" s="55"/>
      <c r="E14" s="57"/>
      <c r="F14" s="57"/>
      <c r="G14" s="57"/>
      <c r="H14" s="57"/>
      <c r="I14" s="57"/>
      <c r="J14" s="57"/>
      <c r="K14" s="57"/>
      <c r="L14" s="57"/>
      <c r="M14" s="57"/>
      <c r="N14" s="57"/>
      <c r="O14" s="57"/>
      <c r="P14" s="57"/>
      <c r="Q14" s="262"/>
      <c r="R14" s="263"/>
      <c r="S14" s="52" t="str">
        <f t="shared" si="0"/>
        <v/>
      </c>
      <c r="T14" s="122" t="str">
        <f>IF(C14=1,Schlüssel!J14,Schlüssel!L14)</f>
        <v/>
      </c>
      <c r="U14" s="120" t="str">
        <f t="shared" si="1"/>
        <v/>
      </c>
      <c r="V14" s="119" t="str">
        <f t="shared" si="2"/>
        <v/>
      </c>
      <c r="W14" s="119" t="str">
        <f t="shared" si="3"/>
        <v/>
      </c>
      <c r="X14" s="119" t="str">
        <f t="shared" si="4"/>
        <v/>
      </c>
      <c r="Z14" s="302" t="s">
        <v>84</v>
      </c>
      <c r="AA14" s="303"/>
      <c r="AB14" s="303"/>
    </row>
    <row r="15" spans="1:32" ht="12.75" thickBot="1" x14ac:dyDescent="0.25">
      <c r="A15" s="34">
        <v>12</v>
      </c>
      <c r="B15" s="35"/>
      <c r="C15" s="269"/>
      <c r="D15" s="55"/>
      <c r="E15" s="57"/>
      <c r="F15" s="57"/>
      <c r="G15" s="57"/>
      <c r="H15" s="57"/>
      <c r="I15" s="57"/>
      <c r="J15" s="57"/>
      <c r="K15" s="57"/>
      <c r="L15" s="57"/>
      <c r="M15" s="57"/>
      <c r="N15" s="57"/>
      <c r="O15" s="57"/>
      <c r="P15" s="57"/>
      <c r="Q15" s="262"/>
      <c r="R15" s="263"/>
      <c r="S15" s="52" t="str">
        <f t="shared" si="0"/>
        <v/>
      </c>
      <c r="T15" s="122" t="str">
        <f>IF(C15=1,Schlüssel!J15,Schlüssel!L15)</f>
        <v/>
      </c>
      <c r="U15" s="120" t="str">
        <f t="shared" si="1"/>
        <v/>
      </c>
      <c r="V15" s="119" t="str">
        <f t="shared" si="2"/>
        <v/>
      </c>
      <c r="W15" s="119" t="str">
        <f t="shared" si="3"/>
        <v/>
      </c>
      <c r="X15" s="119" t="str">
        <f t="shared" si="4"/>
        <v/>
      </c>
      <c r="Z15" s="303"/>
      <c r="AA15" s="303"/>
      <c r="AB15" s="303"/>
    </row>
    <row r="16" spans="1:32" x14ac:dyDescent="0.2">
      <c r="A16" s="32">
        <v>13</v>
      </c>
      <c r="B16" s="35"/>
      <c r="C16" s="269"/>
      <c r="D16" s="55"/>
      <c r="E16" s="57"/>
      <c r="F16" s="57"/>
      <c r="G16" s="57"/>
      <c r="H16" s="57"/>
      <c r="I16" s="57"/>
      <c r="J16" s="57"/>
      <c r="K16" s="57"/>
      <c r="L16" s="57"/>
      <c r="M16" s="57"/>
      <c r="N16" s="57"/>
      <c r="O16" s="57"/>
      <c r="P16" s="57"/>
      <c r="Q16" s="262"/>
      <c r="R16" s="263"/>
      <c r="S16" s="52" t="str">
        <f t="shared" si="0"/>
        <v/>
      </c>
      <c r="T16" s="122" t="str">
        <f>IF(C16=1,Schlüssel!J16,Schlüssel!L16)</f>
        <v/>
      </c>
      <c r="U16" s="120" t="str">
        <f t="shared" si="1"/>
        <v/>
      </c>
      <c r="V16" s="119" t="str">
        <f t="shared" si="2"/>
        <v/>
      </c>
      <c r="W16" s="119" t="str">
        <f t="shared" si="3"/>
        <v/>
      </c>
      <c r="X16" s="119" t="str">
        <f t="shared" si="4"/>
        <v/>
      </c>
      <c r="Z16" s="303"/>
      <c r="AA16" s="303"/>
      <c r="AB16" s="303"/>
    </row>
    <row r="17" spans="1:38" ht="12.75" thickBot="1" x14ac:dyDescent="0.25">
      <c r="A17" s="34">
        <v>14</v>
      </c>
      <c r="B17" s="35"/>
      <c r="C17" s="269"/>
      <c r="D17" s="55"/>
      <c r="E17" s="57"/>
      <c r="F17" s="57"/>
      <c r="G17" s="57"/>
      <c r="H17" s="57"/>
      <c r="I17" s="57"/>
      <c r="J17" s="57"/>
      <c r="K17" s="57"/>
      <c r="L17" s="57"/>
      <c r="M17" s="57"/>
      <c r="N17" s="57"/>
      <c r="O17" s="57"/>
      <c r="P17" s="57"/>
      <c r="Q17" s="262"/>
      <c r="R17" s="263"/>
      <c r="S17" s="52" t="str">
        <f t="shared" si="0"/>
        <v/>
      </c>
      <c r="T17" s="122" t="str">
        <f>IF(C17=1,Schlüssel!J17,Schlüssel!L17)</f>
        <v/>
      </c>
      <c r="U17" s="120" t="str">
        <f t="shared" si="1"/>
        <v/>
      </c>
      <c r="V17" s="119" t="str">
        <f t="shared" si="2"/>
        <v/>
      </c>
      <c r="W17" s="119" t="str">
        <f t="shared" si="3"/>
        <v/>
      </c>
      <c r="X17" s="119" t="str">
        <f t="shared" si="4"/>
        <v/>
      </c>
      <c r="Z17" s="303"/>
      <c r="AA17" s="303"/>
      <c r="AB17" s="303"/>
    </row>
    <row r="18" spans="1:38" x14ac:dyDescent="0.2">
      <c r="A18" s="32">
        <v>15</v>
      </c>
      <c r="B18" s="35"/>
      <c r="C18" s="269"/>
      <c r="D18" s="55"/>
      <c r="E18" s="57"/>
      <c r="F18" s="57"/>
      <c r="G18" s="57"/>
      <c r="H18" s="57"/>
      <c r="I18" s="57"/>
      <c r="J18" s="57"/>
      <c r="K18" s="57"/>
      <c r="L18" s="57"/>
      <c r="M18" s="57"/>
      <c r="N18" s="57"/>
      <c r="O18" s="57"/>
      <c r="P18" s="57"/>
      <c r="Q18" s="262"/>
      <c r="R18" s="263"/>
      <c r="S18" s="52" t="str">
        <f t="shared" si="0"/>
        <v/>
      </c>
      <c r="T18" s="122" t="str">
        <f>IF(C18=1,Schlüssel!J18,Schlüssel!L18)</f>
        <v/>
      </c>
      <c r="U18" s="120" t="str">
        <f t="shared" si="1"/>
        <v/>
      </c>
      <c r="V18" s="119" t="str">
        <f t="shared" si="2"/>
        <v/>
      </c>
      <c r="W18" s="119" t="str">
        <f t="shared" si="3"/>
        <v/>
      </c>
      <c r="X18" s="119" t="str">
        <f t="shared" si="4"/>
        <v/>
      </c>
      <c r="Z18" s="303"/>
      <c r="AA18" s="303"/>
      <c r="AB18" s="303"/>
    </row>
    <row r="19" spans="1:38" ht="12.75" thickBot="1" x14ac:dyDescent="0.25">
      <c r="A19" s="34">
        <v>16</v>
      </c>
      <c r="B19" s="35"/>
      <c r="C19" s="269"/>
      <c r="D19" s="55"/>
      <c r="E19" s="57"/>
      <c r="F19" s="57"/>
      <c r="G19" s="57"/>
      <c r="H19" s="57"/>
      <c r="I19" s="57"/>
      <c r="J19" s="57"/>
      <c r="K19" s="57"/>
      <c r="L19" s="57"/>
      <c r="M19" s="57"/>
      <c r="N19" s="57"/>
      <c r="O19" s="57"/>
      <c r="P19" s="57"/>
      <c r="Q19" s="262"/>
      <c r="R19" s="263"/>
      <c r="S19" s="52" t="str">
        <f t="shared" si="0"/>
        <v/>
      </c>
      <c r="T19" s="122" t="str">
        <f>IF(C19=1,Schlüssel!J19,Schlüssel!L19)</f>
        <v/>
      </c>
      <c r="U19" s="120" t="str">
        <f t="shared" si="1"/>
        <v/>
      </c>
      <c r="V19" s="119" t="str">
        <f t="shared" si="2"/>
        <v/>
      </c>
      <c r="W19" s="119" t="str">
        <f t="shared" si="3"/>
        <v/>
      </c>
      <c r="X19" s="119" t="str">
        <f t="shared" si="4"/>
        <v/>
      </c>
    </row>
    <row r="20" spans="1:38" x14ac:dyDescent="0.2">
      <c r="A20" s="32">
        <v>17</v>
      </c>
      <c r="B20" s="35"/>
      <c r="C20" s="269"/>
      <c r="D20" s="55"/>
      <c r="E20" s="57"/>
      <c r="F20" s="57"/>
      <c r="G20" s="57"/>
      <c r="H20" s="57"/>
      <c r="I20" s="57"/>
      <c r="J20" s="57"/>
      <c r="K20" s="57"/>
      <c r="L20" s="57"/>
      <c r="M20" s="57"/>
      <c r="N20" s="57"/>
      <c r="O20" s="57"/>
      <c r="P20" s="57"/>
      <c r="Q20" s="262"/>
      <c r="R20" s="263"/>
      <c r="S20" s="52" t="str">
        <f t="shared" si="0"/>
        <v/>
      </c>
      <c r="T20" s="122" t="str">
        <f>IF(C20=1,Schlüssel!J20,Schlüssel!L20)</f>
        <v/>
      </c>
      <c r="U20" s="120" t="str">
        <f t="shared" si="1"/>
        <v/>
      </c>
      <c r="V20" s="119" t="str">
        <f t="shared" si="2"/>
        <v/>
      </c>
      <c r="W20" s="119" t="str">
        <f t="shared" si="3"/>
        <v/>
      </c>
      <c r="X20" s="119" t="str">
        <f t="shared" si="4"/>
        <v/>
      </c>
    </row>
    <row r="21" spans="1:38" ht="12.75" thickBot="1" x14ac:dyDescent="0.25">
      <c r="A21" s="34">
        <v>18</v>
      </c>
      <c r="B21" s="35"/>
      <c r="C21" s="269"/>
      <c r="D21" s="55"/>
      <c r="E21" s="57"/>
      <c r="F21" s="57"/>
      <c r="G21" s="57"/>
      <c r="H21" s="57"/>
      <c r="I21" s="57"/>
      <c r="J21" s="57"/>
      <c r="K21" s="57"/>
      <c r="L21" s="57"/>
      <c r="M21" s="57"/>
      <c r="N21" s="57"/>
      <c r="O21" s="57"/>
      <c r="P21" s="57"/>
      <c r="Q21" s="262"/>
      <c r="R21" s="263"/>
      <c r="S21" s="52" t="str">
        <f t="shared" si="0"/>
        <v/>
      </c>
      <c r="T21" s="122" t="str">
        <f>IF(C21=1,Schlüssel!J21,Schlüssel!L21)</f>
        <v/>
      </c>
      <c r="U21" s="120" t="str">
        <f t="shared" si="1"/>
        <v/>
      </c>
      <c r="V21" s="119" t="str">
        <f t="shared" si="2"/>
        <v/>
      </c>
      <c r="W21" s="119" t="str">
        <f t="shared" si="3"/>
        <v/>
      </c>
      <c r="X21" s="119" t="str">
        <f t="shared" si="4"/>
        <v/>
      </c>
    </row>
    <row r="22" spans="1:38" x14ac:dyDescent="0.2">
      <c r="A22" s="32">
        <v>19</v>
      </c>
      <c r="B22" s="35"/>
      <c r="C22" s="269"/>
      <c r="D22" s="55"/>
      <c r="E22" s="57"/>
      <c r="F22" s="57"/>
      <c r="G22" s="57"/>
      <c r="H22" s="57"/>
      <c r="I22" s="57"/>
      <c r="J22" s="57"/>
      <c r="K22" s="57"/>
      <c r="L22" s="57"/>
      <c r="M22" s="57"/>
      <c r="N22" s="57"/>
      <c r="O22" s="57"/>
      <c r="P22" s="57"/>
      <c r="Q22" s="262"/>
      <c r="R22" s="263"/>
      <c r="S22" s="52" t="str">
        <f t="shared" si="0"/>
        <v/>
      </c>
      <c r="T22" s="122" t="str">
        <f>IF(C22=1,Schlüssel!J22,Schlüssel!L22)</f>
        <v/>
      </c>
      <c r="U22" s="120" t="str">
        <f t="shared" si="1"/>
        <v/>
      </c>
      <c r="V22" s="119" t="str">
        <f t="shared" si="2"/>
        <v/>
      </c>
      <c r="W22" s="119" t="str">
        <f t="shared" si="3"/>
        <v/>
      </c>
      <c r="X22" s="119" t="str">
        <f t="shared" si="4"/>
        <v/>
      </c>
      <c r="Z22" s="299" t="s">
        <v>87</v>
      </c>
    </row>
    <row r="23" spans="1:38" ht="12.75" thickBot="1" x14ac:dyDescent="0.25">
      <c r="A23" s="34">
        <v>20</v>
      </c>
      <c r="B23" s="35"/>
      <c r="C23" s="269"/>
      <c r="D23" s="55"/>
      <c r="E23" s="57"/>
      <c r="F23" s="57"/>
      <c r="G23" s="57"/>
      <c r="H23" s="57"/>
      <c r="I23" s="57"/>
      <c r="J23" s="57"/>
      <c r="K23" s="57"/>
      <c r="L23" s="57"/>
      <c r="M23" s="57"/>
      <c r="N23" s="57"/>
      <c r="O23" s="57"/>
      <c r="P23" s="57"/>
      <c r="Q23" s="262"/>
      <c r="R23" s="263"/>
      <c r="S23" s="52" t="str">
        <f t="shared" si="0"/>
        <v/>
      </c>
      <c r="T23" s="122" t="str">
        <f>IF(C23=1,Schlüssel!J23,Schlüssel!L23)</f>
        <v/>
      </c>
      <c r="U23" s="120" t="str">
        <f t="shared" si="1"/>
        <v/>
      </c>
      <c r="V23" s="119" t="str">
        <f t="shared" si="2"/>
        <v/>
      </c>
      <c r="W23" s="119" t="str">
        <f t="shared" si="3"/>
        <v/>
      </c>
      <c r="X23" s="119" t="str">
        <f t="shared" si="4"/>
        <v/>
      </c>
    </row>
    <row r="24" spans="1:38" x14ac:dyDescent="0.2">
      <c r="A24" s="32">
        <v>21</v>
      </c>
      <c r="B24" s="35"/>
      <c r="C24" s="269"/>
      <c r="D24" s="55"/>
      <c r="E24" s="57"/>
      <c r="F24" s="57"/>
      <c r="G24" s="57"/>
      <c r="H24" s="57"/>
      <c r="I24" s="57"/>
      <c r="J24" s="57"/>
      <c r="K24" s="57"/>
      <c r="L24" s="57"/>
      <c r="M24" s="57"/>
      <c r="N24" s="57"/>
      <c r="O24" s="57"/>
      <c r="P24" s="57"/>
      <c r="Q24" s="262"/>
      <c r="R24" s="263"/>
      <c r="S24" s="52" t="str">
        <f t="shared" si="0"/>
        <v/>
      </c>
      <c r="T24" s="122" t="str">
        <f>IF(C24=1,Schlüssel!J24,Schlüssel!L24)</f>
        <v/>
      </c>
      <c r="U24" s="120" t="str">
        <f t="shared" si="1"/>
        <v/>
      </c>
      <c r="V24" s="119" t="str">
        <f t="shared" si="2"/>
        <v/>
      </c>
      <c r="W24" s="119" t="str">
        <f t="shared" si="3"/>
        <v/>
      </c>
      <c r="X24" s="119" t="str">
        <f t="shared" si="4"/>
        <v/>
      </c>
      <c r="Z24" s="298" t="s">
        <v>86</v>
      </c>
      <c r="AA24" s="271"/>
      <c r="AB24" s="271"/>
      <c r="AC24" s="271"/>
      <c r="AD24" s="271"/>
      <c r="AE24" s="271"/>
    </row>
    <row r="25" spans="1:38" ht="12.75" thickBot="1" x14ac:dyDescent="0.25">
      <c r="A25" s="34">
        <v>22</v>
      </c>
      <c r="B25" s="35"/>
      <c r="C25" s="269"/>
      <c r="D25" s="55"/>
      <c r="E25" s="57"/>
      <c r="F25" s="57"/>
      <c r="G25" s="57"/>
      <c r="H25" s="57"/>
      <c r="I25" s="57"/>
      <c r="J25" s="57"/>
      <c r="K25" s="57"/>
      <c r="L25" s="57"/>
      <c r="M25" s="57"/>
      <c r="N25" s="57"/>
      <c r="O25" s="57"/>
      <c r="P25" s="57"/>
      <c r="Q25" s="262"/>
      <c r="R25" s="263"/>
      <c r="S25" s="52" t="str">
        <f t="shared" si="0"/>
        <v/>
      </c>
      <c r="T25" s="122" t="str">
        <f>IF(C25=1,Schlüssel!J25,Schlüssel!L25)</f>
        <v/>
      </c>
      <c r="U25" s="120" t="str">
        <f t="shared" si="1"/>
        <v/>
      </c>
      <c r="V25" s="119" t="str">
        <f t="shared" si="2"/>
        <v/>
      </c>
      <c r="W25" s="119" t="str">
        <f t="shared" si="3"/>
        <v/>
      </c>
      <c r="X25" s="119" t="str">
        <f t="shared" si="4"/>
        <v/>
      </c>
      <c r="Z25" s="297" t="s">
        <v>94</v>
      </c>
      <c r="AA25" s="260"/>
      <c r="AB25" s="260"/>
      <c r="AC25" s="260"/>
      <c r="AD25" s="260"/>
      <c r="AE25" s="260"/>
      <c r="AF25" s="260"/>
      <c r="AG25" s="260"/>
      <c r="AH25" s="260"/>
      <c r="AI25" s="260"/>
      <c r="AJ25" s="260"/>
      <c r="AK25" s="260"/>
      <c r="AL25" s="260"/>
    </row>
    <row r="26" spans="1:38" x14ac:dyDescent="0.2">
      <c r="A26" s="32">
        <v>23</v>
      </c>
      <c r="B26" s="35"/>
      <c r="C26" s="269"/>
      <c r="D26" s="55"/>
      <c r="E26" s="57"/>
      <c r="F26" s="57"/>
      <c r="G26" s="57"/>
      <c r="H26" s="57"/>
      <c r="I26" s="57"/>
      <c r="J26" s="57"/>
      <c r="K26" s="57"/>
      <c r="L26" s="57"/>
      <c r="M26" s="57"/>
      <c r="N26" s="57"/>
      <c r="O26" s="57"/>
      <c r="P26" s="57"/>
      <c r="Q26" s="262"/>
      <c r="R26" s="263"/>
      <c r="S26" s="52" t="str">
        <f t="shared" si="0"/>
        <v/>
      </c>
      <c r="T26" s="122" t="str">
        <f>IF(C26=1,Schlüssel!J26,Schlüssel!L26)</f>
        <v/>
      </c>
      <c r="U26" s="120" t="str">
        <f t="shared" si="1"/>
        <v/>
      </c>
      <c r="V26" s="119" t="str">
        <f t="shared" si="2"/>
        <v/>
      </c>
      <c r="W26" s="119" t="str">
        <f t="shared" si="3"/>
        <v/>
      </c>
      <c r="X26" s="119" t="str">
        <f t="shared" si="4"/>
        <v/>
      </c>
      <c r="Z26" s="297" t="s">
        <v>91</v>
      </c>
      <c r="AA26" s="260"/>
      <c r="AB26" s="260"/>
    </row>
    <row r="27" spans="1:38" ht="12.75" thickBot="1" x14ac:dyDescent="0.25">
      <c r="A27" s="34">
        <v>24</v>
      </c>
      <c r="B27" s="35"/>
      <c r="C27" s="269"/>
      <c r="D27" s="55"/>
      <c r="E27" s="57"/>
      <c r="F27" s="57"/>
      <c r="G27" s="57"/>
      <c r="H27" s="57"/>
      <c r="I27" s="57"/>
      <c r="J27" s="57"/>
      <c r="K27" s="57"/>
      <c r="L27" s="57"/>
      <c r="M27" s="57"/>
      <c r="N27" s="57"/>
      <c r="O27" s="57"/>
      <c r="P27" s="57"/>
      <c r="Q27" s="262"/>
      <c r="R27" s="263"/>
      <c r="S27" s="52" t="str">
        <f t="shared" si="0"/>
        <v/>
      </c>
      <c r="T27" s="122" t="str">
        <f>IF(C27=1,Schlüssel!J27,Schlüssel!L27)</f>
        <v/>
      </c>
      <c r="U27" s="120" t="str">
        <f t="shared" si="1"/>
        <v/>
      </c>
      <c r="V27" s="119" t="str">
        <f t="shared" si="2"/>
        <v/>
      </c>
      <c r="W27" s="119" t="str">
        <f t="shared" si="3"/>
        <v/>
      </c>
      <c r="X27" s="119" t="str">
        <f t="shared" si="4"/>
        <v/>
      </c>
    </row>
    <row r="28" spans="1:38" x14ac:dyDescent="0.2">
      <c r="A28" s="32">
        <v>25</v>
      </c>
      <c r="B28" s="35"/>
      <c r="C28" s="269"/>
      <c r="D28" s="55"/>
      <c r="E28" s="57"/>
      <c r="F28" s="57"/>
      <c r="G28" s="57"/>
      <c r="H28" s="57"/>
      <c r="I28" s="57"/>
      <c r="J28" s="57"/>
      <c r="K28" s="57"/>
      <c r="L28" s="57"/>
      <c r="M28" s="57"/>
      <c r="N28" s="57"/>
      <c r="O28" s="57"/>
      <c r="P28" s="57"/>
      <c r="Q28" s="262"/>
      <c r="R28" s="263"/>
      <c r="S28" s="52" t="str">
        <f t="shared" si="0"/>
        <v/>
      </c>
      <c r="T28" s="122" t="str">
        <f>IF(C28=1,Schlüssel!J28,Schlüssel!L28)</f>
        <v/>
      </c>
      <c r="U28" s="120" t="str">
        <f t="shared" si="1"/>
        <v/>
      </c>
      <c r="V28" s="119" t="str">
        <f t="shared" si="2"/>
        <v/>
      </c>
      <c r="W28" s="119" t="str">
        <f t="shared" si="3"/>
        <v/>
      </c>
      <c r="X28" s="119" t="str">
        <f t="shared" si="4"/>
        <v/>
      </c>
    </row>
    <row r="29" spans="1:38" ht="12.75" thickBot="1" x14ac:dyDescent="0.25">
      <c r="A29" s="34">
        <v>26</v>
      </c>
      <c r="B29" s="35"/>
      <c r="C29" s="269"/>
      <c r="D29" s="55"/>
      <c r="E29" s="57"/>
      <c r="F29" s="57"/>
      <c r="G29" s="57"/>
      <c r="H29" s="57"/>
      <c r="I29" s="57"/>
      <c r="J29" s="57"/>
      <c r="K29" s="57"/>
      <c r="L29" s="57"/>
      <c r="M29" s="57"/>
      <c r="N29" s="57"/>
      <c r="O29" s="57"/>
      <c r="P29" s="57"/>
      <c r="Q29" s="262"/>
      <c r="R29" s="263"/>
      <c r="S29" s="52" t="str">
        <f t="shared" si="0"/>
        <v/>
      </c>
      <c r="T29" s="122" t="str">
        <f>IF(C29=1,Schlüssel!J29,Schlüssel!L29)</f>
        <v/>
      </c>
      <c r="U29" s="120" t="str">
        <f t="shared" si="1"/>
        <v/>
      </c>
      <c r="V29" s="119" t="str">
        <f t="shared" si="2"/>
        <v/>
      </c>
      <c r="W29" s="119" t="str">
        <f t="shared" si="3"/>
        <v/>
      </c>
      <c r="X29" s="119" t="str">
        <f t="shared" si="4"/>
        <v/>
      </c>
    </row>
    <row r="30" spans="1:38" x14ac:dyDescent="0.2">
      <c r="A30" s="32">
        <v>27</v>
      </c>
      <c r="B30" s="35"/>
      <c r="C30" s="269"/>
      <c r="D30" s="55"/>
      <c r="E30" s="57"/>
      <c r="F30" s="57"/>
      <c r="G30" s="57"/>
      <c r="H30" s="57"/>
      <c r="I30" s="57"/>
      <c r="J30" s="57"/>
      <c r="K30" s="57"/>
      <c r="L30" s="57"/>
      <c r="M30" s="57"/>
      <c r="N30" s="57"/>
      <c r="O30" s="57"/>
      <c r="P30" s="57"/>
      <c r="Q30" s="262"/>
      <c r="R30" s="263"/>
      <c r="S30" s="52" t="str">
        <f t="shared" si="0"/>
        <v/>
      </c>
      <c r="T30" s="122" t="str">
        <f>IF(C30=1,Schlüssel!J30,Schlüssel!L30)</f>
        <v/>
      </c>
      <c r="U30" s="120" t="str">
        <f t="shared" si="1"/>
        <v/>
      </c>
      <c r="V30" s="119" t="str">
        <f t="shared" si="2"/>
        <v/>
      </c>
      <c r="W30" s="119" t="str">
        <f t="shared" si="3"/>
        <v/>
      </c>
      <c r="X30" s="119" t="str">
        <f t="shared" si="4"/>
        <v/>
      </c>
    </row>
    <row r="31" spans="1:38" ht="12.75" thickBot="1" x14ac:dyDescent="0.25">
      <c r="A31" s="34">
        <v>28</v>
      </c>
      <c r="B31" s="35"/>
      <c r="C31" s="269"/>
      <c r="D31" s="55"/>
      <c r="E31" s="57"/>
      <c r="F31" s="57"/>
      <c r="G31" s="57"/>
      <c r="H31" s="57"/>
      <c r="I31" s="57"/>
      <c r="J31" s="57"/>
      <c r="K31" s="57"/>
      <c r="L31" s="57"/>
      <c r="M31" s="57"/>
      <c r="N31" s="57"/>
      <c r="O31" s="57"/>
      <c r="P31" s="57"/>
      <c r="Q31" s="262"/>
      <c r="R31" s="263"/>
      <c r="S31" s="52" t="str">
        <f t="shared" si="0"/>
        <v/>
      </c>
      <c r="T31" s="122" t="str">
        <f>IF(C31=1,Schlüssel!J31,Schlüssel!L31)</f>
        <v/>
      </c>
      <c r="U31" s="120" t="str">
        <f t="shared" si="1"/>
        <v/>
      </c>
      <c r="V31" s="119" t="str">
        <f t="shared" si="2"/>
        <v/>
      </c>
      <c r="W31" s="119" t="str">
        <f t="shared" si="3"/>
        <v/>
      </c>
      <c r="X31" s="119" t="str">
        <f t="shared" si="4"/>
        <v/>
      </c>
    </row>
    <row r="32" spans="1:38" x14ac:dyDescent="0.2">
      <c r="A32" s="32">
        <v>29</v>
      </c>
      <c r="B32" s="35"/>
      <c r="C32" s="269"/>
      <c r="D32" s="55"/>
      <c r="E32" s="57"/>
      <c r="F32" s="57"/>
      <c r="G32" s="57"/>
      <c r="H32" s="57"/>
      <c r="I32" s="57"/>
      <c r="J32" s="57"/>
      <c r="K32" s="57"/>
      <c r="L32" s="57"/>
      <c r="M32" s="57"/>
      <c r="N32" s="57"/>
      <c r="O32" s="57"/>
      <c r="P32" s="57"/>
      <c r="Q32" s="262"/>
      <c r="R32" s="263"/>
      <c r="S32" s="52" t="str">
        <f t="shared" si="0"/>
        <v/>
      </c>
      <c r="T32" s="122" t="str">
        <f>IF(C32=1,Schlüssel!J32,Schlüssel!L32)</f>
        <v/>
      </c>
      <c r="U32" s="120" t="str">
        <f t="shared" si="1"/>
        <v/>
      </c>
      <c r="V32" s="119" t="str">
        <f t="shared" si="2"/>
        <v/>
      </c>
      <c r="W32" s="119" t="str">
        <f t="shared" si="3"/>
        <v/>
      </c>
      <c r="X32" s="119" t="str">
        <f t="shared" si="4"/>
        <v/>
      </c>
    </row>
    <row r="33" spans="1:24" ht="12.75" thickBot="1" x14ac:dyDescent="0.25">
      <c r="A33" s="34">
        <v>30</v>
      </c>
      <c r="B33" s="35"/>
      <c r="C33" s="269"/>
      <c r="D33" s="55"/>
      <c r="E33" s="57"/>
      <c r="F33" s="57"/>
      <c r="G33" s="57"/>
      <c r="H33" s="57"/>
      <c r="I33" s="57"/>
      <c r="J33" s="57"/>
      <c r="K33" s="57"/>
      <c r="L33" s="57"/>
      <c r="M33" s="57"/>
      <c r="N33" s="57"/>
      <c r="O33" s="57"/>
      <c r="P33" s="57"/>
      <c r="Q33" s="262"/>
      <c r="R33" s="263"/>
      <c r="S33" s="52" t="str">
        <f t="shared" si="0"/>
        <v/>
      </c>
      <c r="T33" s="122" t="str">
        <f>IF(C33=1,Schlüssel!J33,Schlüssel!L33)</f>
        <v/>
      </c>
      <c r="U33" s="120" t="str">
        <f t="shared" si="1"/>
        <v/>
      </c>
      <c r="V33" s="119" t="str">
        <f t="shared" si="2"/>
        <v/>
      </c>
      <c r="W33" s="119" t="str">
        <f t="shared" si="3"/>
        <v/>
      </c>
      <c r="X33" s="119" t="str">
        <f t="shared" si="4"/>
        <v/>
      </c>
    </row>
    <row r="34" spans="1:24" x14ac:dyDescent="0.2">
      <c r="A34" s="32">
        <v>31</v>
      </c>
      <c r="B34" s="35"/>
      <c r="C34" s="269"/>
      <c r="D34" s="55"/>
      <c r="E34" s="57"/>
      <c r="F34" s="57"/>
      <c r="G34" s="57"/>
      <c r="H34" s="57"/>
      <c r="I34" s="57"/>
      <c r="J34" s="57"/>
      <c r="K34" s="57"/>
      <c r="L34" s="57"/>
      <c r="M34" s="57"/>
      <c r="N34" s="57"/>
      <c r="O34" s="57"/>
      <c r="P34" s="57"/>
      <c r="Q34" s="262"/>
      <c r="R34" s="263"/>
      <c r="S34" s="52" t="str">
        <f t="shared" si="0"/>
        <v/>
      </c>
      <c r="T34" s="122" t="str">
        <f>IF(C34=1,Schlüssel!J34,Schlüssel!L34)</f>
        <v/>
      </c>
      <c r="U34" s="120" t="str">
        <f t="shared" si="1"/>
        <v/>
      </c>
      <c r="V34" s="119" t="str">
        <f t="shared" si="2"/>
        <v/>
      </c>
      <c r="W34" s="119" t="str">
        <f t="shared" si="3"/>
        <v/>
      </c>
      <c r="X34" s="119" t="str">
        <f t="shared" si="4"/>
        <v/>
      </c>
    </row>
    <row r="35" spans="1:24" ht="12.75" thickBot="1" x14ac:dyDescent="0.25">
      <c r="A35" s="34">
        <v>32</v>
      </c>
      <c r="B35" s="35"/>
      <c r="C35" s="269"/>
      <c r="D35" s="55"/>
      <c r="E35" s="57"/>
      <c r="F35" s="57"/>
      <c r="G35" s="57"/>
      <c r="H35" s="57"/>
      <c r="I35" s="57"/>
      <c r="J35" s="57"/>
      <c r="K35" s="57"/>
      <c r="L35" s="57"/>
      <c r="M35" s="57"/>
      <c r="N35" s="57"/>
      <c r="O35" s="57"/>
      <c r="P35" s="57"/>
      <c r="Q35" s="262"/>
      <c r="R35" s="263"/>
      <c r="S35" s="52" t="str">
        <f t="shared" si="0"/>
        <v/>
      </c>
      <c r="T35" s="122" t="str">
        <f>IF(C35=1,Schlüssel!J35,Schlüssel!L35)</f>
        <v/>
      </c>
      <c r="U35" s="120" t="str">
        <f t="shared" si="1"/>
        <v/>
      </c>
      <c r="V35" s="119" t="str">
        <f t="shared" si="2"/>
        <v/>
      </c>
      <c r="W35" s="119" t="str">
        <f t="shared" si="3"/>
        <v/>
      </c>
      <c r="X35" s="119" t="str">
        <f t="shared" si="4"/>
        <v/>
      </c>
    </row>
    <row r="36" spans="1:24" x14ac:dyDescent="0.2">
      <c r="A36" s="32">
        <v>33</v>
      </c>
      <c r="B36" s="35"/>
      <c r="C36" s="269"/>
      <c r="D36" s="55"/>
      <c r="E36" s="57"/>
      <c r="F36" s="57"/>
      <c r="G36" s="57"/>
      <c r="H36" s="57"/>
      <c r="I36" s="57"/>
      <c r="J36" s="57"/>
      <c r="K36" s="57"/>
      <c r="L36" s="57"/>
      <c r="M36" s="57"/>
      <c r="N36" s="57"/>
      <c r="O36" s="57"/>
      <c r="P36" s="57"/>
      <c r="Q36" s="262"/>
      <c r="R36" s="263"/>
      <c r="S36" s="52" t="str">
        <f t="shared" si="0"/>
        <v/>
      </c>
      <c r="T36" s="122" t="str">
        <f>IF(C36=1,Schlüssel!J36,Schlüssel!L36)</f>
        <v/>
      </c>
      <c r="U36" s="120" t="str">
        <f t="shared" si="1"/>
        <v/>
      </c>
      <c r="V36" s="119" t="str">
        <f t="shared" si="2"/>
        <v/>
      </c>
      <c r="W36" s="119" t="str">
        <f t="shared" si="3"/>
        <v/>
      </c>
      <c r="X36" s="119" t="str">
        <f t="shared" si="4"/>
        <v/>
      </c>
    </row>
    <row r="37" spans="1:24" ht="12.75" thickBot="1" x14ac:dyDescent="0.25">
      <c r="A37" s="34">
        <v>34</v>
      </c>
      <c r="B37" s="35"/>
      <c r="C37" s="269"/>
      <c r="D37" s="55"/>
      <c r="E37" s="57"/>
      <c r="F37" s="57"/>
      <c r="G37" s="57"/>
      <c r="H37" s="57"/>
      <c r="I37" s="57"/>
      <c r="J37" s="57"/>
      <c r="K37" s="57"/>
      <c r="L37" s="57"/>
      <c r="M37" s="57"/>
      <c r="N37" s="57"/>
      <c r="O37" s="57"/>
      <c r="P37" s="57"/>
      <c r="Q37" s="262"/>
      <c r="R37" s="263"/>
      <c r="S37" s="52" t="str">
        <f t="shared" si="0"/>
        <v/>
      </c>
      <c r="T37" s="122" t="str">
        <f>IF(C37=1,Schlüssel!J37,Schlüssel!L37)</f>
        <v/>
      </c>
      <c r="U37" s="120" t="str">
        <f t="shared" si="1"/>
        <v/>
      </c>
      <c r="V37" s="119" t="str">
        <f t="shared" si="2"/>
        <v/>
      </c>
      <c r="W37" s="119" t="str">
        <f t="shared" si="3"/>
        <v/>
      </c>
      <c r="X37" s="119" t="str">
        <f t="shared" si="4"/>
        <v/>
      </c>
    </row>
    <row r="38" spans="1:24" x14ac:dyDescent="0.2">
      <c r="A38" s="32">
        <v>35</v>
      </c>
      <c r="B38" s="35"/>
      <c r="C38" s="269"/>
      <c r="D38" s="55"/>
      <c r="E38" s="57"/>
      <c r="F38" s="57"/>
      <c r="G38" s="57"/>
      <c r="H38" s="57"/>
      <c r="I38" s="57"/>
      <c r="J38" s="57"/>
      <c r="K38" s="57"/>
      <c r="L38" s="57"/>
      <c r="M38" s="57"/>
      <c r="N38" s="57"/>
      <c r="O38" s="57"/>
      <c r="P38" s="57"/>
      <c r="Q38" s="262"/>
      <c r="R38" s="263"/>
      <c r="S38" s="52" t="str">
        <f t="shared" si="0"/>
        <v/>
      </c>
      <c r="T38" s="122" t="str">
        <f>IF(C38=1,Schlüssel!J38,Schlüssel!L38)</f>
        <v/>
      </c>
      <c r="U38" s="120" t="str">
        <f t="shared" si="1"/>
        <v/>
      </c>
      <c r="V38" s="119" t="str">
        <f t="shared" si="2"/>
        <v/>
      </c>
      <c r="W38" s="119" t="str">
        <f t="shared" si="3"/>
        <v/>
      </c>
      <c r="X38" s="119" t="str">
        <f t="shared" si="4"/>
        <v/>
      </c>
    </row>
    <row r="39" spans="1:24" ht="12.75" thickBot="1" x14ac:dyDescent="0.25">
      <c r="A39" s="34">
        <v>36</v>
      </c>
      <c r="B39" s="36"/>
      <c r="C39" s="270"/>
      <c r="D39" s="58"/>
      <c r="E39" s="58"/>
      <c r="F39" s="58"/>
      <c r="G39" s="58"/>
      <c r="H39" s="58"/>
      <c r="I39" s="58"/>
      <c r="J39" s="58"/>
      <c r="K39" s="58"/>
      <c r="L39" s="58"/>
      <c r="M39" s="58"/>
      <c r="N39" s="58"/>
      <c r="O39" s="58"/>
      <c r="P39" s="58"/>
      <c r="Q39" s="262"/>
      <c r="R39" s="264"/>
      <c r="S39" s="52" t="str">
        <f t="shared" si="0"/>
        <v/>
      </c>
      <c r="T39" s="122" t="str">
        <f>IF(C39=1,Schlüssel!J39,Schlüssel!L39)</f>
        <v/>
      </c>
      <c r="U39" s="120" t="str">
        <f t="shared" si="1"/>
        <v/>
      </c>
      <c r="V39" s="119" t="str">
        <f t="shared" si="2"/>
        <v/>
      </c>
      <c r="W39" s="119" t="str">
        <f t="shared" si="3"/>
        <v/>
      </c>
      <c r="X39" s="119" t="str">
        <f t="shared" si="4"/>
        <v/>
      </c>
    </row>
    <row r="40" spans="1:24" s="26" customFormat="1" ht="12.75" thickBot="1" x14ac:dyDescent="0.25">
      <c r="A40" s="47"/>
      <c r="B40" s="37" t="s">
        <v>12</v>
      </c>
      <c r="C40" s="48"/>
      <c r="D40" s="68">
        <f>SUM(D4:D39)</f>
        <v>0</v>
      </c>
      <c r="E40" s="53">
        <f t="shared" ref="E40:R40" si="5">SUM(E4:E39)</f>
        <v>0</v>
      </c>
      <c r="F40" s="54">
        <f t="shared" si="5"/>
        <v>0</v>
      </c>
      <c r="G40" s="54">
        <f t="shared" si="5"/>
        <v>0</v>
      </c>
      <c r="H40" s="54">
        <f t="shared" si="5"/>
        <v>0</v>
      </c>
      <c r="I40" s="54">
        <f t="shared" si="5"/>
        <v>0</v>
      </c>
      <c r="J40" s="54">
        <f t="shared" si="5"/>
        <v>0</v>
      </c>
      <c r="K40" s="54">
        <f t="shared" si="5"/>
        <v>0</v>
      </c>
      <c r="L40" s="54">
        <f t="shared" si="5"/>
        <v>0</v>
      </c>
      <c r="M40" s="54">
        <f t="shared" si="5"/>
        <v>0</v>
      </c>
      <c r="N40" s="54">
        <f t="shared" si="5"/>
        <v>0</v>
      </c>
      <c r="O40" s="54">
        <f t="shared" si="5"/>
        <v>0</v>
      </c>
      <c r="P40" s="54">
        <f t="shared" si="5"/>
        <v>0</v>
      </c>
      <c r="Q40" s="54">
        <f t="shared" si="5"/>
        <v>0</v>
      </c>
      <c r="R40" s="54">
        <f t="shared" si="5"/>
        <v>0</v>
      </c>
      <c r="S40" s="68">
        <f>SUM(S4:S39)</f>
        <v>0</v>
      </c>
      <c r="T40" s="69"/>
      <c r="U40" s="68"/>
      <c r="V40" s="53"/>
      <c r="W40" s="128"/>
      <c r="X40" s="125"/>
    </row>
    <row r="41" spans="1:24" s="26" customFormat="1" ht="12.75" thickBot="1" x14ac:dyDescent="0.25">
      <c r="A41" s="47"/>
      <c r="B41" s="37" t="s">
        <v>19</v>
      </c>
      <c r="C41" s="67"/>
      <c r="D41" s="68" t="str">
        <f>IF(ISERROR(AVERAGE(D4:D39)),"",AVERAGE(D4:D39))</f>
        <v/>
      </c>
      <c r="E41" s="54" t="str">
        <f t="shared" ref="E41:X41" si="6">IF(ISERROR(AVERAGE(E4:E39)),"",AVERAGE(E4:E39))</f>
        <v/>
      </c>
      <c r="F41" s="54" t="str">
        <f t="shared" si="6"/>
        <v/>
      </c>
      <c r="G41" s="54" t="str">
        <f t="shared" si="6"/>
        <v/>
      </c>
      <c r="H41" s="54" t="str">
        <f t="shared" si="6"/>
        <v/>
      </c>
      <c r="I41" s="54" t="str">
        <f t="shared" si="6"/>
        <v/>
      </c>
      <c r="J41" s="54" t="str">
        <f t="shared" si="6"/>
        <v/>
      </c>
      <c r="K41" s="54" t="str">
        <f t="shared" si="6"/>
        <v/>
      </c>
      <c r="L41" s="54" t="str">
        <f t="shared" si="6"/>
        <v/>
      </c>
      <c r="M41" s="54" t="str">
        <f t="shared" si="6"/>
        <v/>
      </c>
      <c r="N41" s="54" t="str">
        <f t="shared" si="6"/>
        <v/>
      </c>
      <c r="O41" s="54" t="str">
        <f t="shared" si="6"/>
        <v/>
      </c>
      <c r="P41" s="31" t="str">
        <f t="shared" si="6"/>
        <v/>
      </c>
      <c r="Q41" s="54" t="str">
        <f t="shared" si="6"/>
        <v/>
      </c>
      <c r="R41" s="53" t="str">
        <f t="shared" si="6"/>
        <v/>
      </c>
      <c r="S41" s="127"/>
      <c r="T41" s="126" t="str">
        <f t="shared" si="6"/>
        <v/>
      </c>
      <c r="U41" s="174" t="str">
        <f t="shared" si="6"/>
        <v/>
      </c>
      <c r="V41" s="175" t="str">
        <f t="shared" si="6"/>
        <v/>
      </c>
      <c r="W41" s="175" t="str">
        <f t="shared" si="6"/>
        <v/>
      </c>
      <c r="X41" s="176" t="str">
        <f t="shared" si="6"/>
        <v/>
      </c>
    </row>
    <row r="42" spans="1:24" s="26" customFormat="1" ht="24.75" customHeight="1" thickBot="1" x14ac:dyDescent="0.25">
      <c r="A42" s="47"/>
      <c r="B42" s="49" t="s">
        <v>3</v>
      </c>
      <c r="C42" s="38"/>
      <c r="D42" s="123" t="str">
        <f>IF(ISERROR(AVERAGE(D4:D39)/D2*100),"",AVERAGE(D4:D39)/D2*100)</f>
        <v/>
      </c>
      <c r="E42" s="124" t="str">
        <f t="shared" ref="E42:R42" si="7">IF(ISERROR(AVERAGE(E4:E39)/E2*100),"",AVERAGE(E4:E39)/E2*100)</f>
        <v/>
      </c>
      <c r="F42" s="124" t="str">
        <f t="shared" si="7"/>
        <v/>
      </c>
      <c r="G42" s="124" t="str">
        <f t="shared" si="7"/>
        <v/>
      </c>
      <c r="H42" s="124" t="str">
        <f t="shared" si="7"/>
        <v/>
      </c>
      <c r="I42" s="167" t="str">
        <f t="shared" si="7"/>
        <v/>
      </c>
      <c r="J42" s="167" t="str">
        <f t="shared" si="7"/>
        <v/>
      </c>
      <c r="K42" s="124" t="str">
        <f t="shared" si="7"/>
        <v/>
      </c>
      <c r="L42" s="124" t="str">
        <f t="shared" si="7"/>
        <v/>
      </c>
      <c r="M42" s="124" t="str">
        <f t="shared" si="7"/>
        <v/>
      </c>
      <c r="N42" s="124" t="str">
        <f t="shared" si="7"/>
        <v/>
      </c>
      <c r="O42" s="124" t="str">
        <f t="shared" si="7"/>
        <v/>
      </c>
      <c r="P42" s="124" t="str">
        <f t="shared" si="7"/>
        <v/>
      </c>
      <c r="Q42" s="124" t="str">
        <f t="shared" si="7"/>
        <v/>
      </c>
      <c r="R42" s="124" t="str">
        <f t="shared" si="7"/>
        <v/>
      </c>
      <c r="S42" s="47"/>
      <c r="T42" s="47"/>
      <c r="U42" s="47"/>
      <c r="V42" s="47"/>
      <c r="W42" s="47"/>
      <c r="X42" s="47"/>
    </row>
    <row r="43" spans="1:24" s="26" customFormat="1" ht="18.75" customHeight="1" x14ac:dyDescent="0.2">
      <c r="A43" s="47"/>
      <c r="B43" s="39" t="s">
        <v>4</v>
      </c>
      <c r="C43" s="40">
        <f>COUNTIF(C4:C39,"&gt;=1")</f>
        <v>0</v>
      </c>
      <c r="D43" s="59"/>
      <c r="E43" s="59"/>
      <c r="F43" s="59"/>
      <c r="G43" s="59"/>
      <c r="H43" s="59"/>
      <c r="I43" s="168"/>
      <c r="J43" s="168"/>
      <c r="K43" s="59"/>
      <c r="L43" s="59"/>
      <c r="M43" s="59"/>
      <c r="N43" s="59"/>
      <c r="O43" s="59"/>
      <c r="P43" s="59"/>
      <c r="Q43" s="59"/>
      <c r="R43" s="59"/>
      <c r="S43" s="47"/>
      <c r="T43" s="47"/>
      <c r="U43" s="47"/>
      <c r="V43" s="47"/>
      <c r="W43" s="47"/>
      <c r="X43" s="47"/>
    </row>
    <row r="44" spans="1:24" s="26" customFormat="1" ht="30.75" customHeight="1" thickBot="1" x14ac:dyDescent="0.25">
      <c r="A44" s="47"/>
      <c r="B44" s="50" t="s">
        <v>95</v>
      </c>
      <c r="C44" s="51">
        <f>COUNTIF(C4:C39,"&gt;1")</f>
        <v>0</v>
      </c>
      <c r="D44" s="60"/>
      <c r="E44" s="59"/>
      <c r="F44" s="59"/>
      <c r="G44" s="59"/>
      <c r="H44" s="59"/>
      <c r="I44" s="59"/>
      <c r="J44" s="59"/>
      <c r="K44" s="59"/>
      <c r="L44" s="59"/>
      <c r="M44" s="59"/>
      <c r="N44" s="59"/>
      <c r="O44" s="59"/>
      <c r="P44" s="59"/>
      <c r="Q44" s="59"/>
      <c r="R44" s="59"/>
      <c r="S44" s="47"/>
      <c r="T44" s="47"/>
      <c r="U44" s="47"/>
      <c r="V44" s="47"/>
      <c r="W44" s="47"/>
      <c r="X44" s="47"/>
    </row>
    <row r="45" spans="1:24" s="26" customFormat="1" ht="39.75" customHeight="1" thickTop="1" x14ac:dyDescent="0.2">
      <c r="A45" s="47"/>
      <c r="B45" s="41" t="s">
        <v>96</v>
      </c>
      <c r="C45" s="42"/>
      <c r="D45" s="61">
        <f>SUMIF($C$4:$C$39,1,D4:D39)</f>
        <v>0</v>
      </c>
      <c r="E45" s="62">
        <f t="shared" ref="E45:R45" si="8">SUMIF($C$4:$C$39,1,E4:E39)</f>
        <v>0</v>
      </c>
      <c r="F45" s="62">
        <f t="shared" si="8"/>
        <v>0</v>
      </c>
      <c r="G45" s="62">
        <f t="shared" si="8"/>
        <v>0</v>
      </c>
      <c r="H45" s="62">
        <f t="shared" si="8"/>
        <v>0</v>
      </c>
      <c r="I45" s="62">
        <f t="shared" si="8"/>
        <v>0</v>
      </c>
      <c r="J45" s="62">
        <f t="shared" si="8"/>
        <v>0</v>
      </c>
      <c r="K45" s="62">
        <f t="shared" si="8"/>
        <v>0</v>
      </c>
      <c r="L45" s="62">
        <f t="shared" si="8"/>
        <v>0</v>
      </c>
      <c r="M45" s="62">
        <f t="shared" si="8"/>
        <v>0</v>
      </c>
      <c r="N45" s="62">
        <f t="shared" si="8"/>
        <v>0</v>
      </c>
      <c r="O45" s="62">
        <f t="shared" si="8"/>
        <v>0</v>
      </c>
      <c r="P45" s="62">
        <f t="shared" si="8"/>
        <v>0</v>
      </c>
      <c r="Q45" s="62">
        <f t="shared" si="8"/>
        <v>0</v>
      </c>
      <c r="R45" s="62">
        <f t="shared" si="8"/>
        <v>0</v>
      </c>
      <c r="S45" s="47"/>
      <c r="T45" s="47"/>
      <c r="U45" s="47"/>
      <c r="V45" s="47"/>
      <c r="W45" s="47"/>
      <c r="X45" s="47"/>
    </row>
    <row r="46" spans="1:24" s="26" customFormat="1" ht="32.25" customHeight="1" thickBot="1" x14ac:dyDescent="0.25">
      <c r="A46" s="47"/>
      <c r="B46" s="43" t="s">
        <v>97</v>
      </c>
      <c r="C46" s="44"/>
      <c r="D46" s="63" t="str">
        <f>IF(ISERROR(D45/(($C$43-$C$44)*D2)*100),"",D45/(($C$43-$C$44)*D2)*100)</f>
        <v/>
      </c>
      <c r="E46" s="64" t="str">
        <f t="shared" ref="E46:R46" si="9">IF(ISERROR(E45/(($C$43-$C$44)*E2)*100),"",E45/(($C$43-$C$44)*E2)*100)</f>
        <v/>
      </c>
      <c r="F46" s="64" t="str">
        <f t="shared" si="9"/>
        <v/>
      </c>
      <c r="G46" s="64" t="str">
        <f t="shared" si="9"/>
        <v/>
      </c>
      <c r="H46" s="64" t="str">
        <f t="shared" si="9"/>
        <v/>
      </c>
      <c r="I46" s="64" t="str">
        <f t="shared" si="9"/>
        <v/>
      </c>
      <c r="J46" s="64" t="str">
        <f t="shared" si="9"/>
        <v/>
      </c>
      <c r="K46" s="64" t="str">
        <f t="shared" si="9"/>
        <v/>
      </c>
      <c r="L46" s="64" t="str">
        <f t="shared" si="9"/>
        <v/>
      </c>
      <c r="M46" s="64" t="str">
        <f t="shared" si="9"/>
        <v/>
      </c>
      <c r="N46" s="64" t="str">
        <f t="shared" si="9"/>
        <v/>
      </c>
      <c r="O46" s="64" t="str">
        <f t="shared" si="9"/>
        <v/>
      </c>
      <c r="P46" s="64" t="str">
        <f t="shared" si="9"/>
        <v/>
      </c>
      <c r="Q46" s="64" t="str">
        <f t="shared" si="9"/>
        <v/>
      </c>
      <c r="R46" s="64" t="str">
        <f t="shared" si="9"/>
        <v/>
      </c>
      <c r="S46" s="47"/>
      <c r="T46" s="47"/>
      <c r="U46" s="47"/>
      <c r="V46" s="47"/>
      <c r="W46" s="47"/>
      <c r="X46" s="47"/>
    </row>
    <row r="47" spans="1:24" s="26" customFormat="1" ht="35.25" customHeight="1" x14ac:dyDescent="0.2">
      <c r="A47" s="47"/>
      <c r="B47" s="45" t="s">
        <v>98</v>
      </c>
      <c r="C47" s="46"/>
      <c r="D47" s="65">
        <f>SUMIF($C$4:$C$39,2,D4:D39)</f>
        <v>0</v>
      </c>
      <c r="E47" s="66">
        <f t="shared" ref="E47:R47" si="10">SUMIF($C$4:$C$39,2,E4:E39)</f>
        <v>0</v>
      </c>
      <c r="F47" s="66">
        <f t="shared" si="10"/>
        <v>0</v>
      </c>
      <c r="G47" s="66">
        <f t="shared" si="10"/>
        <v>0</v>
      </c>
      <c r="H47" s="66">
        <f t="shared" si="10"/>
        <v>0</v>
      </c>
      <c r="I47" s="66">
        <f t="shared" si="10"/>
        <v>0</v>
      </c>
      <c r="J47" s="66">
        <f t="shared" si="10"/>
        <v>0</v>
      </c>
      <c r="K47" s="66">
        <f t="shared" si="10"/>
        <v>0</v>
      </c>
      <c r="L47" s="66">
        <f t="shared" si="10"/>
        <v>0</v>
      </c>
      <c r="M47" s="66">
        <f t="shared" si="10"/>
        <v>0</v>
      </c>
      <c r="N47" s="66">
        <f t="shared" si="10"/>
        <v>0</v>
      </c>
      <c r="O47" s="66">
        <f t="shared" si="10"/>
        <v>0</v>
      </c>
      <c r="P47" s="66">
        <f t="shared" si="10"/>
        <v>0</v>
      </c>
      <c r="Q47" s="66">
        <f t="shared" si="10"/>
        <v>0</v>
      </c>
      <c r="R47" s="66">
        <f t="shared" si="10"/>
        <v>0</v>
      </c>
      <c r="S47" s="47"/>
      <c r="T47" s="47"/>
      <c r="U47" s="47"/>
      <c r="V47" s="47"/>
      <c r="W47" s="47"/>
      <c r="X47" s="47"/>
    </row>
    <row r="48" spans="1:24" s="26" customFormat="1" ht="31.5" customHeight="1" thickBot="1" x14ac:dyDescent="0.25">
      <c r="A48" s="47"/>
      <c r="B48" s="43" t="s">
        <v>99</v>
      </c>
      <c r="C48" s="44"/>
      <c r="D48" s="63" t="str">
        <f>IF(ISERROR(D47/($C$44*D2)*100),"",D47/($C$44*D2)*100)</f>
        <v/>
      </c>
      <c r="E48" s="64" t="str">
        <f t="shared" ref="E48:R48" si="11">IF(ISERROR(E47/($C$44*E2)*100),"",E47/($C$44*E2)*100)</f>
        <v/>
      </c>
      <c r="F48" s="64" t="str">
        <f t="shared" si="11"/>
        <v/>
      </c>
      <c r="G48" s="64" t="str">
        <f t="shared" si="11"/>
        <v/>
      </c>
      <c r="H48" s="64" t="str">
        <f t="shared" si="11"/>
        <v/>
      </c>
      <c r="I48" s="64" t="str">
        <f t="shared" si="11"/>
        <v/>
      </c>
      <c r="J48" s="64" t="str">
        <f t="shared" si="11"/>
        <v/>
      </c>
      <c r="K48" s="64" t="str">
        <f t="shared" si="11"/>
        <v/>
      </c>
      <c r="L48" s="64" t="str">
        <f t="shared" si="11"/>
        <v/>
      </c>
      <c r="M48" s="64" t="str">
        <f t="shared" si="11"/>
        <v/>
      </c>
      <c r="N48" s="64" t="str">
        <f t="shared" si="11"/>
        <v/>
      </c>
      <c r="O48" s="64" t="str">
        <f t="shared" si="11"/>
        <v/>
      </c>
      <c r="P48" s="64" t="str">
        <f t="shared" si="11"/>
        <v/>
      </c>
      <c r="Q48" s="64" t="str">
        <f t="shared" si="11"/>
        <v/>
      </c>
      <c r="R48" s="64" t="str">
        <f t="shared" si="11"/>
        <v/>
      </c>
      <c r="S48" s="47"/>
      <c r="T48" s="47"/>
      <c r="U48" s="47"/>
      <c r="V48" s="47"/>
      <c r="W48" s="47"/>
      <c r="X48" s="47"/>
    </row>
    <row r="51" spans="2:13" ht="12.75" x14ac:dyDescent="0.2">
      <c r="B51"/>
      <c r="C51"/>
      <c r="D51"/>
      <c r="E51"/>
      <c r="F51"/>
      <c r="G51"/>
      <c r="H51"/>
    </row>
    <row r="52" spans="2:13" ht="12.75" x14ac:dyDescent="0.2">
      <c r="B52"/>
      <c r="C52"/>
      <c r="D52"/>
      <c r="E52"/>
      <c r="F52"/>
      <c r="G52"/>
      <c r="H52"/>
      <c r="M52" s="73"/>
    </row>
    <row r="53" spans="2:13" ht="12.75" x14ac:dyDescent="0.2">
      <c r="B53"/>
      <c r="C53"/>
      <c r="D53"/>
      <c r="E53"/>
      <c r="F53"/>
      <c r="G53"/>
      <c r="H53"/>
    </row>
    <row r="54" spans="2:13" ht="12.75" x14ac:dyDescent="0.2">
      <c r="B54"/>
      <c r="C54"/>
      <c r="D54"/>
      <c r="E54"/>
      <c r="F54"/>
      <c r="G54"/>
      <c r="H54"/>
    </row>
    <row r="57" spans="2:13" ht="12.75" x14ac:dyDescent="0.2">
      <c r="B57"/>
      <c r="C57"/>
      <c r="D57"/>
      <c r="E57"/>
      <c r="F57"/>
      <c r="G57"/>
      <c r="H57"/>
    </row>
    <row r="58" spans="2:13" ht="12.75" x14ac:dyDescent="0.2">
      <c r="B58"/>
      <c r="C58"/>
      <c r="D58"/>
      <c r="E58"/>
      <c r="F58"/>
      <c r="G58"/>
      <c r="H58"/>
    </row>
    <row r="59" spans="2:13" ht="12.75" x14ac:dyDescent="0.2">
      <c r="B59"/>
      <c r="C59"/>
      <c r="D59"/>
      <c r="E59"/>
      <c r="F59"/>
      <c r="G59"/>
      <c r="H59"/>
    </row>
    <row r="60" spans="2:13" ht="12.75" x14ac:dyDescent="0.2">
      <c r="B60"/>
      <c r="C60"/>
      <c r="D60"/>
      <c r="E60"/>
      <c r="F60"/>
      <c r="G60"/>
      <c r="H60"/>
    </row>
  </sheetData>
  <sheetProtection password="CBEB" sheet="1" objects="1" scenarios="1"/>
  <mergeCells count="2">
    <mergeCell ref="N1:R1"/>
    <mergeCell ref="Z14:AB18"/>
  </mergeCells>
  <phoneticPr fontId="0" type="noConversion"/>
  <dataValidations count="17">
    <dataValidation type="whole" allowBlank="1" showInputMessage="1" showErrorMessage="1" sqref="S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4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5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6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7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8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9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A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B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C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0D000000}">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R4:R39" xr:uid="{00000000-0002-0000-0000-00000E000000}">
      <formula1>0</formula1>
      <formula2>$R$2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10000000}">
      <formula1>0</formula1>
      <formula2>$Q$2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30"/>
  <sheetViews>
    <sheetView zoomScale="120" zoomScaleNormal="120" workbookViewId="0">
      <selection activeCell="F1" sqref="F1"/>
    </sheetView>
  </sheetViews>
  <sheetFormatPr baseColWidth="10" defaultRowHeight="12.75" x14ac:dyDescent="0.2"/>
  <cols>
    <col min="11" max="11" width="7.5703125" bestFit="1" customWidth="1"/>
    <col min="12" max="12" width="6.5703125" customWidth="1"/>
  </cols>
  <sheetData>
    <row r="1" spans="1:13" ht="14.25" x14ac:dyDescent="0.2">
      <c r="A1" s="304" t="s">
        <v>107</v>
      </c>
      <c r="B1" s="305"/>
      <c r="C1" s="305"/>
      <c r="D1" s="305" t="s">
        <v>62</v>
      </c>
      <c r="E1" s="305"/>
      <c r="F1" s="129" t="s">
        <v>15</v>
      </c>
      <c r="G1" s="129">
        <f>Datenerfassung!C1</f>
        <v>0</v>
      </c>
      <c r="H1" s="134"/>
      <c r="I1" s="134"/>
      <c r="J1" s="134"/>
      <c r="K1" s="134"/>
      <c r="L1" s="134"/>
    </row>
    <row r="2" spans="1:13" x14ac:dyDescent="0.2">
      <c r="A2" s="135"/>
      <c r="B2" s="135"/>
      <c r="C2" s="135"/>
      <c r="D2" s="135"/>
      <c r="E2" s="135"/>
      <c r="F2" s="135"/>
      <c r="G2" s="135"/>
      <c r="H2" s="135"/>
      <c r="I2" s="135"/>
      <c r="J2" s="135"/>
      <c r="K2" s="135"/>
      <c r="L2" s="134"/>
    </row>
    <row r="3" spans="1:13" ht="15" x14ac:dyDescent="0.25">
      <c r="A3" s="306" t="s">
        <v>104</v>
      </c>
      <c r="B3" s="307"/>
      <c r="C3" s="307"/>
      <c r="D3" s="307"/>
      <c r="E3" s="307"/>
      <c r="F3" s="307"/>
      <c r="G3" s="307"/>
      <c r="H3" s="307"/>
      <c r="I3" s="307"/>
      <c r="J3" s="307"/>
      <c r="K3" s="307"/>
      <c r="L3" s="307"/>
    </row>
    <row r="4" spans="1:13" x14ac:dyDescent="0.2">
      <c r="A4" s="135"/>
      <c r="B4" s="135"/>
      <c r="C4" s="135"/>
      <c r="D4" s="135"/>
      <c r="E4" s="135"/>
      <c r="F4" s="135"/>
      <c r="G4" s="135"/>
      <c r="H4" s="135"/>
      <c r="I4" s="135"/>
      <c r="J4" s="135"/>
      <c r="K4" s="135"/>
      <c r="L4" s="134"/>
    </row>
    <row r="5" spans="1:13" ht="13.5" thickBot="1" x14ac:dyDescent="0.25">
      <c r="A5" s="100" t="s">
        <v>5</v>
      </c>
      <c r="B5" s="189" t="s">
        <v>28</v>
      </c>
      <c r="C5" s="82" t="s">
        <v>29</v>
      </c>
      <c r="D5" s="82" t="s">
        <v>30</v>
      </c>
      <c r="E5" s="82" t="s">
        <v>31</v>
      </c>
      <c r="F5" s="82" t="s">
        <v>32</v>
      </c>
      <c r="G5" s="82" t="s">
        <v>33</v>
      </c>
      <c r="H5" s="82" t="s">
        <v>34</v>
      </c>
      <c r="I5" s="82" t="s">
        <v>35</v>
      </c>
      <c r="J5" s="82" t="s">
        <v>36</v>
      </c>
      <c r="K5" s="190" t="s">
        <v>55</v>
      </c>
      <c r="L5" s="132"/>
      <c r="M5" s="177" t="s">
        <v>81</v>
      </c>
    </row>
    <row r="6" spans="1:13" ht="14.25" thickTop="1" thickBot="1" x14ac:dyDescent="0.25">
      <c r="A6" s="180">
        <v>1</v>
      </c>
      <c r="B6" s="192">
        <f>COUNTIF(Datenerfassung!$D$4:$D$39,0)</f>
        <v>0</v>
      </c>
      <c r="C6" s="193">
        <f>COUNTIF(Datenerfassung!$D$4:$D$39,1)</f>
        <v>0</v>
      </c>
      <c r="D6" s="193">
        <f>COUNTIF(Datenerfassung!$D$4:$D$39,2)</f>
        <v>0</v>
      </c>
      <c r="E6" s="193">
        <f>COUNTIF(Datenerfassung!$D$4:$D$39,3)</f>
        <v>0</v>
      </c>
      <c r="F6" s="193">
        <f>COUNTIF(Datenerfassung!$D$4:$D$39,4)</f>
        <v>0</v>
      </c>
      <c r="G6" s="193">
        <f>COUNTIF(Datenerfassung!$D$4:$D$39,5)</f>
        <v>0</v>
      </c>
      <c r="H6" s="283"/>
      <c r="I6" s="292"/>
      <c r="J6" s="284"/>
      <c r="K6" s="194">
        <f>Datenerfassung!D40</f>
        <v>0</v>
      </c>
      <c r="L6" s="132"/>
      <c r="M6" s="71">
        <f>SUM(B6:J6)</f>
        <v>0</v>
      </c>
    </row>
    <row r="7" spans="1:13" ht="13.5" thickBot="1" x14ac:dyDescent="0.25">
      <c r="A7" s="181">
        <v>2</v>
      </c>
      <c r="B7" s="195">
        <f>COUNTIF(Datenerfassung!$E$4:$E$39,0)</f>
        <v>0</v>
      </c>
      <c r="C7" s="83">
        <f>COUNTIF(Datenerfassung!$E$4:$E$39,1)</f>
        <v>0</v>
      </c>
      <c r="D7" s="83">
        <f>COUNTIF(Datenerfassung!$E$4:$E$39,2)</f>
        <v>0</v>
      </c>
      <c r="E7" s="83">
        <f>COUNTIF(Datenerfassung!$E$4:$E$39,3)</f>
        <v>0</v>
      </c>
      <c r="F7" s="83">
        <f>COUNTIF(Datenerfassung!$E$4:$E$39,4)</f>
        <v>0</v>
      </c>
      <c r="G7" s="83">
        <f>COUNTIF(Datenerfassung!$E$4:$E$39,5)</f>
        <v>0</v>
      </c>
      <c r="H7" s="261"/>
      <c r="I7" s="261"/>
      <c r="J7" s="136"/>
      <c r="K7" s="196">
        <f>Datenerfassung!E40</f>
        <v>0</v>
      </c>
      <c r="L7" s="132"/>
      <c r="M7" s="71">
        <f t="shared" ref="M7:M20" si="0">SUM(B7:J7)</f>
        <v>0</v>
      </c>
    </row>
    <row r="8" spans="1:13" ht="13.5" thickBot="1" x14ac:dyDescent="0.25">
      <c r="A8" s="180">
        <v>3</v>
      </c>
      <c r="B8" s="197">
        <f>COUNTIF(Datenerfassung!$F$4:$F$39,0)</f>
        <v>0</v>
      </c>
      <c r="C8" s="79">
        <f>COUNTIF(Datenerfassung!$F$4:$F$39,1)</f>
        <v>0</v>
      </c>
      <c r="D8" s="79">
        <f>COUNTIF(Datenerfassung!$F$4:$F$39,2)</f>
        <v>0</v>
      </c>
      <c r="E8" s="79">
        <f>COUNTIF(Datenerfassung!$F$4:$F$39,3)</f>
        <v>0</v>
      </c>
      <c r="F8" s="79">
        <f>COUNTIF(Datenerfassung!$F$4:$F$39,4)</f>
        <v>0</v>
      </c>
      <c r="G8" s="79">
        <f>COUNTIF(Datenerfassung!$F$4:$F$39,5)</f>
        <v>0</v>
      </c>
      <c r="H8" s="261"/>
      <c r="I8" s="261"/>
      <c r="J8" s="136"/>
      <c r="K8" s="196">
        <f>Datenerfassung!F40</f>
        <v>0</v>
      </c>
      <c r="L8" s="132"/>
      <c r="M8" s="71">
        <f t="shared" si="0"/>
        <v>0</v>
      </c>
    </row>
    <row r="9" spans="1:13" ht="13.5" thickBot="1" x14ac:dyDescent="0.25">
      <c r="A9" s="182">
        <v>4</v>
      </c>
      <c r="B9" s="198">
        <f>COUNTIF(Datenerfassung!$G$4:$G$39,0)</f>
        <v>0</v>
      </c>
      <c r="C9" s="84">
        <f>COUNTIF(Datenerfassung!$G$4:$G$39,1)</f>
        <v>0</v>
      </c>
      <c r="D9" s="84">
        <f>COUNTIF(Datenerfassung!$G$4:$G$39,2)</f>
        <v>0</v>
      </c>
      <c r="E9" s="84">
        <f>COUNTIF(Datenerfassung!$G$4:$G$39,3)</f>
        <v>0</v>
      </c>
      <c r="F9" s="84">
        <f>COUNTIF(Datenerfassung!$G$4:$G$39,4)</f>
        <v>0</v>
      </c>
      <c r="G9" s="84">
        <f>COUNTIF(Datenerfassung!$G$4:$G$39,5)</f>
        <v>0</v>
      </c>
      <c r="H9" s="261"/>
      <c r="I9" s="261"/>
      <c r="J9" s="136"/>
      <c r="K9" s="196">
        <f>Datenerfassung!G40</f>
        <v>0</v>
      </c>
      <c r="L9" s="132"/>
      <c r="M9" s="71">
        <f t="shared" si="0"/>
        <v>0</v>
      </c>
    </row>
    <row r="10" spans="1:13" ht="13.5" thickBot="1" x14ac:dyDescent="0.25">
      <c r="A10" s="180">
        <v>5</v>
      </c>
      <c r="B10" s="197">
        <f>COUNTIF(Datenerfassung!$H$4:$H$39,0)</f>
        <v>0</v>
      </c>
      <c r="C10" s="79">
        <f>COUNTIF(Datenerfassung!$H$4:$H$39,1)</f>
        <v>0</v>
      </c>
      <c r="D10" s="79">
        <f>COUNTIF(Datenerfassung!$H$4:$H$39,2)</f>
        <v>0</v>
      </c>
      <c r="E10" s="79">
        <f>COUNTIF(Datenerfassung!$H$4:$H$39,3)</f>
        <v>0</v>
      </c>
      <c r="F10" s="79">
        <f>COUNTIF(Datenerfassung!$H$4:$H$39,4)</f>
        <v>0</v>
      </c>
      <c r="G10" s="79">
        <f>COUNTIF(Datenerfassung!$H$4:$H$39,5)</f>
        <v>0</v>
      </c>
      <c r="H10" s="79">
        <f>COUNTIF(Datenerfassung!$H$4:$H$39,6)</f>
        <v>0</v>
      </c>
      <c r="I10" s="261"/>
      <c r="J10" s="136"/>
      <c r="K10" s="196">
        <f>Datenerfassung!H40</f>
        <v>0</v>
      </c>
      <c r="L10" s="132"/>
      <c r="M10" s="71">
        <f t="shared" si="0"/>
        <v>0</v>
      </c>
    </row>
    <row r="11" spans="1:13" ht="13.5" thickBot="1" x14ac:dyDescent="0.25">
      <c r="A11" s="181">
        <v>6</v>
      </c>
      <c r="B11" s="195">
        <f>COUNTIF(Datenerfassung!$I$4:$I$39,0)</f>
        <v>0</v>
      </c>
      <c r="C11" s="83">
        <f>COUNTIF(Datenerfassung!$I$4:$I$39,1)</f>
        <v>0</v>
      </c>
      <c r="D11" s="83">
        <f>COUNTIF(Datenerfassung!$I$4:$I$39,2)</f>
        <v>0</v>
      </c>
      <c r="E11" s="83">
        <f>COUNTIF(Datenerfassung!$I$4:$I$39,3)</f>
        <v>0</v>
      </c>
      <c r="F11" s="83">
        <f>COUNTIF(Datenerfassung!$I$4:$I$39,4)</f>
        <v>0</v>
      </c>
      <c r="G11" s="83">
        <f>COUNTIF(Datenerfassung!$I$4:$I$39,5)</f>
        <v>0</v>
      </c>
      <c r="H11" s="282">
        <f>COUNTIF(Datenerfassung!$I$4:$I$39,6)</f>
        <v>0</v>
      </c>
      <c r="I11" s="275"/>
      <c r="J11" s="136"/>
      <c r="K11" s="196">
        <f>Datenerfassung!I40</f>
        <v>0</v>
      </c>
      <c r="L11" s="132"/>
      <c r="M11" s="71">
        <f t="shared" si="0"/>
        <v>0</v>
      </c>
    </row>
    <row r="12" spans="1:13" ht="13.5" thickBot="1" x14ac:dyDescent="0.25">
      <c r="A12" s="183">
        <v>7</v>
      </c>
      <c r="B12" s="199">
        <f>COUNTIF(Datenerfassung!$J$4:$J$39,0)</f>
        <v>0</v>
      </c>
      <c r="C12" s="77">
        <f>COUNTIF(Datenerfassung!$J$4:$J$39,1)</f>
        <v>0</v>
      </c>
      <c r="D12" s="77">
        <f>COUNTIF(Datenerfassung!$J$4:$J$39,2)</f>
        <v>0</v>
      </c>
      <c r="E12" s="77">
        <f>COUNTIF(Datenerfassung!$J$4:$J$39,3)</f>
        <v>0</v>
      </c>
      <c r="F12" s="77">
        <f>COUNTIF(Datenerfassung!$J$4:$J$39,4)</f>
        <v>0</v>
      </c>
      <c r="G12" s="77">
        <f>COUNTIF(Datenerfassung!$J$4:$J$39,5)</f>
        <v>0</v>
      </c>
      <c r="H12" s="293"/>
      <c r="I12" s="261"/>
      <c r="J12" s="136"/>
      <c r="K12" s="196">
        <f>Datenerfassung!J40</f>
        <v>0</v>
      </c>
      <c r="L12" s="132"/>
      <c r="M12" s="71">
        <f t="shared" si="0"/>
        <v>0</v>
      </c>
    </row>
    <row r="13" spans="1:13" ht="13.5" thickBot="1" x14ac:dyDescent="0.25">
      <c r="A13" s="184">
        <v>8</v>
      </c>
      <c r="B13" s="200">
        <f>COUNTIF(Datenerfassung!$K$4:$K$39,0)</f>
        <v>0</v>
      </c>
      <c r="C13" s="85">
        <f>COUNTIF(Datenerfassung!$K$4:$K$39,1)</f>
        <v>0</v>
      </c>
      <c r="D13" s="85">
        <f>COUNTIF(Datenerfassung!$K$4:$K$39,2)</f>
        <v>0</v>
      </c>
      <c r="E13" s="85">
        <f>COUNTIF(Datenerfassung!$K$4:$K$39,3)</f>
        <v>0</v>
      </c>
      <c r="F13" s="85">
        <f>COUNTIF(Datenerfassung!$K$4:$K$39,4)</f>
        <v>0</v>
      </c>
      <c r="G13" s="85">
        <f>COUNTIF(Datenerfassung!$K$4:$K$39,5)</f>
        <v>0</v>
      </c>
      <c r="H13" s="275"/>
      <c r="I13" s="261"/>
      <c r="J13" s="136"/>
      <c r="K13" s="196">
        <f>Datenerfassung!K40</f>
        <v>0</v>
      </c>
      <c r="L13" s="132"/>
      <c r="M13" s="71">
        <f t="shared" si="0"/>
        <v>0</v>
      </c>
    </row>
    <row r="14" spans="1:13" ht="13.5" thickBot="1" x14ac:dyDescent="0.25">
      <c r="A14" s="185">
        <v>9</v>
      </c>
      <c r="B14" s="197">
        <f>COUNTIF(Datenerfassung!$L$4:$L$39,0)</f>
        <v>0</v>
      </c>
      <c r="C14" s="79">
        <f>COUNTIF(Datenerfassung!$L$4:$L$39,1)</f>
        <v>0</v>
      </c>
      <c r="D14" s="79">
        <f>COUNTIF(Datenerfassung!$L$4:$L$39,2)</f>
        <v>0</v>
      </c>
      <c r="E14" s="79">
        <f>COUNTIF(Datenerfassung!$L$4:$L$39,3)</f>
        <v>0</v>
      </c>
      <c r="F14" s="79">
        <f>COUNTIF(Datenerfassung!$L$4:$L$39,4)</f>
        <v>0</v>
      </c>
      <c r="G14" s="79">
        <f>COUNTIF(Datenerfassung!$L$4:$L$39,5)</f>
        <v>0</v>
      </c>
      <c r="H14" s="290"/>
      <c r="I14" s="261"/>
      <c r="J14" s="136"/>
      <c r="K14" s="196">
        <f>Datenerfassung!L40</f>
        <v>0</v>
      </c>
      <c r="L14" s="132"/>
      <c r="M14" s="71">
        <f t="shared" si="0"/>
        <v>0</v>
      </c>
    </row>
    <row r="15" spans="1:13" ht="13.5" thickBot="1" x14ac:dyDescent="0.25">
      <c r="A15" s="181">
        <v>10</v>
      </c>
      <c r="B15" s="195">
        <f>COUNTIF(Datenerfassung!$M$4:$M$39,0)</f>
        <v>0</v>
      </c>
      <c r="C15" s="83">
        <f>COUNTIF(Datenerfassung!$M$4:$M$39,1)</f>
        <v>0</v>
      </c>
      <c r="D15" s="83">
        <f>COUNTIF(Datenerfassung!$M$4:$M$39,2)</f>
        <v>0</v>
      </c>
      <c r="E15" s="83">
        <f>COUNTIF(Datenerfassung!$M$4:$M$39,3)</f>
        <v>0</v>
      </c>
      <c r="F15" s="83">
        <f>COUNTIF(Datenerfassung!$M$4:$M$39,4)</f>
        <v>0</v>
      </c>
      <c r="G15" s="83">
        <f>COUNTIF(Datenerfassung!$M$4:$M$39,5)</f>
        <v>0</v>
      </c>
      <c r="H15" s="83">
        <f>COUNTIF(Datenerfassung!$M$4:$M$39,6)</f>
        <v>0</v>
      </c>
      <c r="I15" s="83">
        <f>COUNTIF(Datenerfassung!$M$4:$M$39,7)</f>
        <v>0</v>
      </c>
      <c r="J15" s="136"/>
      <c r="K15" s="196">
        <f>Datenerfassung!M40</f>
        <v>0</v>
      </c>
      <c r="L15" s="132"/>
      <c r="M15" s="71">
        <f t="shared" si="0"/>
        <v>0</v>
      </c>
    </row>
    <row r="16" spans="1:13" ht="13.5" thickBot="1" x14ac:dyDescent="0.25">
      <c r="A16" s="180">
        <v>11</v>
      </c>
      <c r="B16" s="197">
        <f>COUNTIF(Datenerfassung!$N$4:$N$39,0)</f>
        <v>0</v>
      </c>
      <c r="C16" s="79">
        <f>COUNTIF(Datenerfassung!$N$4:$N$39,1)</f>
        <v>0</v>
      </c>
      <c r="D16" s="79">
        <f>COUNTIF(Datenerfassung!$N$4:$N$39,2)</f>
        <v>0</v>
      </c>
      <c r="E16" s="79">
        <f>COUNTIF(Datenerfassung!$N$4:$N$39,3)</f>
        <v>0</v>
      </c>
      <c r="F16" s="79">
        <f>COUNTIF(Datenerfassung!$N$4:$N$39,4)</f>
        <v>0</v>
      </c>
      <c r="G16" s="285">
        <f>COUNTIF(Datenerfassung!$N$4:$N$39,5)</f>
        <v>0</v>
      </c>
      <c r="H16" s="285">
        <f>COUNTIF(Datenerfassung!$N$4:$N$39,6)</f>
        <v>0</v>
      </c>
      <c r="I16" s="261"/>
      <c r="J16" s="136"/>
      <c r="K16" s="196">
        <f>Datenerfassung!N40</f>
        <v>0</v>
      </c>
      <c r="L16" s="132"/>
      <c r="M16" s="71">
        <f t="shared" si="0"/>
        <v>0</v>
      </c>
    </row>
    <row r="17" spans="1:20" ht="13.5" thickBot="1" x14ac:dyDescent="0.25">
      <c r="A17" s="182">
        <v>12</v>
      </c>
      <c r="B17" s="198">
        <f>COUNTIF(Datenerfassung!$O$4:$O$39,0)</f>
        <v>0</v>
      </c>
      <c r="C17" s="84">
        <f>COUNTIF(Datenerfassung!$O$4:$O$39,1)</f>
        <v>0</v>
      </c>
      <c r="D17" s="84">
        <f>COUNTIF(Datenerfassung!$O$4:$O$39,2)</f>
        <v>0</v>
      </c>
      <c r="E17" s="84">
        <f>COUNTIF(Datenerfassung!$O$4:$O$39,3)</f>
        <v>0</v>
      </c>
      <c r="F17" s="84">
        <f>COUNTIF(Datenerfassung!$O$4:$O$39,4)</f>
        <v>0</v>
      </c>
      <c r="G17" s="84">
        <f>COUNTIF(Datenerfassung!$O$4:$O$39,5)</f>
        <v>0</v>
      </c>
      <c r="H17" s="286">
        <f>COUNTIF(Datenerfassung!$O$4:$O$39,6)</f>
        <v>0</v>
      </c>
      <c r="I17" s="275"/>
      <c r="J17" s="136"/>
      <c r="K17" s="196">
        <f>Datenerfassung!O40</f>
        <v>0</v>
      </c>
      <c r="L17" s="132"/>
      <c r="M17" s="71">
        <f t="shared" si="0"/>
        <v>0</v>
      </c>
    </row>
    <row r="18" spans="1:20" ht="13.5" thickBot="1" x14ac:dyDescent="0.25">
      <c r="A18" s="180">
        <v>13</v>
      </c>
      <c r="B18" s="197">
        <f>COUNTIF(Datenerfassung!$P$4:$P$39,0)</f>
        <v>0</v>
      </c>
      <c r="C18" s="79">
        <f>COUNTIF(Datenerfassung!$P$4:$P$39,1)</f>
        <v>0</v>
      </c>
      <c r="D18" s="79">
        <f>COUNTIF(Datenerfassung!$P$4:$P$39,2)</f>
        <v>0</v>
      </c>
      <c r="E18" s="79">
        <f>COUNTIF(Datenerfassung!$P$4:$P$39,3)</f>
        <v>0</v>
      </c>
      <c r="F18" s="79">
        <f>COUNTIF(Datenerfassung!$P$4:$P$39,4)</f>
        <v>0</v>
      </c>
      <c r="G18" s="79">
        <f>COUNTIF(Datenerfassung!$P$4:$P$39,5)</f>
        <v>0</v>
      </c>
      <c r="H18" s="79">
        <f>COUNTIF(Datenerfassung!$P$4:$P$39,6)</f>
        <v>0</v>
      </c>
      <c r="I18" s="79">
        <f>COUNTIF(Datenerfassung!$P$4:$P$39,7)</f>
        <v>0</v>
      </c>
      <c r="J18" s="136"/>
      <c r="K18" s="196">
        <f>Datenerfassung!P40</f>
        <v>0</v>
      </c>
      <c r="L18" s="132"/>
      <c r="M18" s="300">
        <f t="shared" si="0"/>
        <v>0</v>
      </c>
      <c r="N18" s="25" t="s">
        <v>100</v>
      </c>
      <c r="O18" s="25"/>
      <c r="P18" s="25"/>
      <c r="Q18" s="25"/>
      <c r="R18" s="25"/>
      <c r="S18" s="25"/>
      <c r="T18" s="25"/>
    </row>
    <row r="19" spans="1:20" ht="13.5" thickBot="1" x14ac:dyDescent="0.25">
      <c r="A19" s="182">
        <v>14</v>
      </c>
      <c r="B19" s="198">
        <f>COUNTIF(Datenerfassung!$Q$4:$Q$39,0)</f>
        <v>0</v>
      </c>
      <c r="C19" s="86">
        <f>COUNTIF(Datenerfassung!$Q$4:$Q$39,1)</f>
        <v>0</v>
      </c>
      <c r="D19" s="86">
        <f>COUNTIF(Datenerfassung!$Q$4:$Q$39,2)</f>
        <v>0</v>
      </c>
      <c r="E19" s="86">
        <f>COUNTIF(Datenerfassung!$Q$4:$Q$39,3)</f>
        <v>0</v>
      </c>
      <c r="F19" s="86">
        <f>COUNTIF(Datenerfassung!$Q$4:$Q$39,4)</f>
        <v>0</v>
      </c>
      <c r="G19" s="282">
        <f>COUNTIF(Datenerfassung!$Q$4:$Q$39,5)</f>
        <v>0</v>
      </c>
      <c r="H19" s="282">
        <f>COUNTIF(Datenerfassung!$Q$4:$Q$39,6)</f>
        <v>0</v>
      </c>
      <c r="I19" s="282">
        <f>COUNTIF(Datenerfassung!$Q$4:$Q$39,7)</f>
        <v>0</v>
      </c>
      <c r="J19" s="136"/>
      <c r="K19" s="196">
        <f>Datenerfassung!Q40</f>
        <v>0</v>
      </c>
      <c r="L19" s="132"/>
      <c r="M19" s="274">
        <f t="shared" si="0"/>
        <v>0</v>
      </c>
      <c r="N19" s="25" t="s">
        <v>101</v>
      </c>
      <c r="O19" s="25"/>
      <c r="P19" s="25"/>
      <c r="Q19" s="25"/>
      <c r="R19" s="25"/>
      <c r="S19" s="25"/>
      <c r="T19" s="25"/>
    </row>
    <row r="20" spans="1:20" ht="13.5" thickBot="1" x14ac:dyDescent="0.25">
      <c r="A20" s="183">
        <v>15</v>
      </c>
      <c r="B20" s="197">
        <f>COUNTIF(Datenerfassung!$R$4:$R$39,0)</f>
        <v>0</v>
      </c>
      <c r="C20" s="78">
        <f>COUNTIF(Datenerfassung!$R$4:$R$39,1)</f>
        <v>0</v>
      </c>
      <c r="D20" s="78">
        <f>COUNTIF(Datenerfassung!$R$4:$R$39,2)</f>
        <v>0</v>
      </c>
      <c r="E20" s="78">
        <f>COUNTIF(Datenerfassung!$R$4:$R$39,3)</f>
        <v>0</v>
      </c>
      <c r="F20" s="78">
        <f>COUNTIF(Datenerfassung!$R$4:$R$39,4)</f>
        <v>0</v>
      </c>
      <c r="G20" s="289">
        <f>COUNTIF(Datenerfassung!$R$4:$R$39,5)</f>
        <v>0</v>
      </c>
      <c r="H20" s="288"/>
      <c r="I20" s="288"/>
      <c r="J20" s="287"/>
      <c r="K20" s="196">
        <f>Datenerfassung!R40</f>
        <v>0</v>
      </c>
      <c r="L20" s="132"/>
      <c r="M20" s="274">
        <f t="shared" si="0"/>
        <v>0</v>
      </c>
      <c r="N20" s="25" t="s">
        <v>102</v>
      </c>
      <c r="O20" s="25"/>
      <c r="P20" s="25"/>
      <c r="Q20" s="25"/>
      <c r="R20" s="25"/>
      <c r="S20" s="25"/>
      <c r="T20" s="25"/>
    </row>
    <row r="21" spans="1:20" x14ac:dyDescent="0.2">
      <c r="A21" s="179"/>
      <c r="B21" s="201"/>
      <c r="C21" s="133"/>
      <c r="D21" s="133"/>
      <c r="E21" s="133"/>
      <c r="F21" s="133"/>
      <c r="G21" s="133"/>
      <c r="H21" s="133"/>
      <c r="I21" s="133"/>
      <c r="J21" s="133"/>
      <c r="K21" s="202"/>
      <c r="L21" s="132"/>
      <c r="M21" s="71"/>
    </row>
    <row r="22" spans="1:20" ht="13.5" thickBot="1" x14ac:dyDescent="0.25">
      <c r="A22" s="178"/>
      <c r="B22" s="203"/>
      <c r="C22" s="133"/>
      <c r="D22" s="133"/>
      <c r="E22" s="133"/>
      <c r="F22" s="133"/>
      <c r="G22" s="133"/>
      <c r="H22" s="133"/>
      <c r="I22" s="133"/>
      <c r="J22" s="133"/>
      <c r="K22" s="202"/>
      <c r="L22" s="132"/>
    </row>
    <row r="23" spans="1:20" ht="13.5" thickBot="1" x14ac:dyDescent="0.25">
      <c r="A23" s="169" t="s">
        <v>58</v>
      </c>
      <c r="B23" s="204" t="s">
        <v>7</v>
      </c>
      <c r="C23" s="133"/>
      <c r="D23" s="133"/>
      <c r="E23" s="133"/>
      <c r="F23" s="133"/>
      <c r="G23" s="133"/>
      <c r="H23" s="133"/>
      <c r="I23" s="133"/>
      <c r="J23" s="133"/>
      <c r="K23" s="202"/>
      <c r="L23" s="132"/>
    </row>
    <row r="24" spans="1:20" ht="13.5" thickBot="1" x14ac:dyDescent="0.25">
      <c r="A24" s="186">
        <v>1</v>
      </c>
      <c r="B24" s="197">
        <f>COUNTIF(Datenerfassung!$T$4:$T$39,1)</f>
        <v>0</v>
      </c>
      <c r="C24" s="133"/>
      <c r="D24" s="133"/>
      <c r="E24" s="133"/>
      <c r="F24" s="133"/>
      <c r="G24" s="133"/>
      <c r="H24" s="133"/>
      <c r="I24" s="133"/>
      <c r="J24" s="133"/>
      <c r="K24" s="202"/>
      <c r="L24" s="132"/>
    </row>
    <row r="25" spans="1:20" ht="13.5" thickBot="1" x14ac:dyDescent="0.25">
      <c r="A25" s="187">
        <v>2</v>
      </c>
      <c r="B25" s="195">
        <f>COUNTIF(Datenerfassung!$T$4:$T$39,2)</f>
        <v>0</v>
      </c>
      <c r="C25" s="133"/>
      <c r="D25" s="133"/>
      <c r="E25" s="133"/>
      <c r="F25" s="133"/>
      <c r="G25" s="133"/>
      <c r="H25" s="133"/>
      <c r="I25" s="133"/>
      <c r="J25" s="133"/>
      <c r="K25" s="202"/>
      <c r="L25" s="132"/>
    </row>
    <row r="26" spans="1:20" ht="13.5" thickBot="1" x14ac:dyDescent="0.25">
      <c r="A26" s="186">
        <v>3</v>
      </c>
      <c r="B26" s="197">
        <f>COUNTIF(Datenerfassung!$T$4:$T$39,3)</f>
        <v>0</v>
      </c>
      <c r="C26" s="133"/>
      <c r="D26" s="133"/>
      <c r="E26" s="133"/>
      <c r="F26" s="133"/>
      <c r="G26" s="133"/>
      <c r="H26" s="133"/>
      <c r="I26" s="133"/>
      <c r="J26" s="133"/>
      <c r="K26" s="202"/>
      <c r="L26" s="132"/>
    </row>
    <row r="27" spans="1:20" ht="13.5" thickBot="1" x14ac:dyDescent="0.25">
      <c r="A27" s="187">
        <v>4</v>
      </c>
      <c r="B27" s="195">
        <f>COUNTIF(Datenerfassung!$T$4:$T$39,4)</f>
        <v>0</v>
      </c>
      <c r="C27" s="133"/>
      <c r="D27" s="133"/>
      <c r="E27" s="133"/>
      <c r="F27" s="133"/>
      <c r="G27" s="133"/>
      <c r="H27" s="133"/>
      <c r="I27" s="133"/>
      <c r="J27" s="133"/>
      <c r="K27" s="202"/>
      <c r="L27" s="132"/>
    </row>
    <row r="28" spans="1:20" ht="13.5" thickBot="1" x14ac:dyDescent="0.25">
      <c r="A28" s="186">
        <v>5</v>
      </c>
      <c r="B28" s="197">
        <f>COUNTIF(Datenerfassung!$T$4:$T$39,5)</f>
        <v>0</v>
      </c>
      <c r="C28" s="133"/>
      <c r="D28" s="133"/>
      <c r="E28" s="133"/>
      <c r="F28" s="133"/>
      <c r="G28" s="133"/>
      <c r="H28" s="133"/>
      <c r="I28" s="133"/>
      <c r="J28" s="133"/>
      <c r="K28" s="202"/>
      <c r="L28" s="132"/>
    </row>
    <row r="29" spans="1:20" ht="13.5" thickBot="1" x14ac:dyDescent="0.25">
      <c r="A29" s="188">
        <v>6</v>
      </c>
      <c r="B29" s="205">
        <f>COUNTIF(Datenerfassung!$T$4:$T$39,6)</f>
        <v>0</v>
      </c>
      <c r="C29" s="206"/>
      <c r="D29" s="206"/>
      <c r="E29" s="206"/>
      <c r="F29" s="206"/>
      <c r="G29" s="206"/>
      <c r="H29" s="206"/>
      <c r="I29" s="206"/>
      <c r="J29" s="206"/>
      <c r="K29" s="207"/>
      <c r="L29" s="132"/>
      <c r="M29" s="71">
        <f>SUM(B24:B29)</f>
        <v>0</v>
      </c>
    </row>
    <row r="30" spans="1:20" ht="13.5" thickBot="1" x14ac:dyDescent="0.25">
      <c r="A30" s="169" t="s">
        <v>70</v>
      </c>
      <c r="B30" s="191" t="e">
        <f>IF(ISNUMBER(B6),(B24+B25*2+B26*3+B27*4+B28*5+B29*6)/SUM(B24:B29),"")</f>
        <v>#DIV/0!</v>
      </c>
      <c r="C30" s="308" t="s">
        <v>80</v>
      </c>
      <c r="D30" s="309"/>
      <c r="E30" s="132"/>
      <c r="F30" s="132"/>
      <c r="G30" s="132"/>
      <c r="H30" s="132"/>
      <c r="I30" s="132"/>
      <c r="J30" s="132"/>
      <c r="K30" s="162"/>
      <c r="L30" s="132"/>
    </row>
  </sheetData>
  <sheetProtection password="CBEB" sheet="1" objects="1" scenarios="1"/>
  <mergeCells count="4">
    <mergeCell ref="A1:C1"/>
    <mergeCell ref="D1:E1"/>
    <mergeCell ref="A3:L3"/>
    <mergeCell ref="C30:D30"/>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election activeCell="F21" sqref="F21"/>
    </sheetView>
  </sheetViews>
  <sheetFormatPr baseColWidth="10" defaultRowHeight="12.75" x14ac:dyDescent="0.2"/>
  <cols>
    <col min="1" max="1" width="14.42578125" bestFit="1" customWidth="1"/>
    <col min="8" max="8" width="8.140625" customWidth="1"/>
    <col min="9" max="9" width="7.28515625" customWidth="1"/>
    <col min="10" max="10" width="3.85546875" customWidth="1"/>
    <col min="11" max="11" width="8.42578125" customWidth="1"/>
    <col min="12" max="12" width="4.7109375" customWidth="1"/>
  </cols>
  <sheetData>
    <row r="1" spans="1:12" ht="13.5" thickBot="1" x14ac:dyDescent="0.25">
      <c r="I1" s="310" t="s">
        <v>78</v>
      </c>
      <c r="J1" s="310"/>
      <c r="K1" s="310"/>
      <c r="L1" s="310"/>
    </row>
    <row r="2" spans="1:12" x14ac:dyDescent="0.2">
      <c r="A2" s="72" t="s">
        <v>16</v>
      </c>
      <c r="B2" s="1"/>
      <c r="C2" s="1"/>
      <c r="D2" s="1"/>
      <c r="E2" s="1"/>
      <c r="F2" s="1"/>
      <c r="G2" s="2"/>
      <c r="I2" s="310"/>
      <c r="J2" s="310"/>
      <c r="K2" s="310"/>
      <c r="L2" s="310"/>
    </row>
    <row r="3" spans="1:12" ht="13.5" thickBot="1" x14ac:dyDescent="0.25">
      <c r="A3" s="6" t="s">
        <v>23</v>
      </c>
      <c r="B3" s="9"/>
      <c r="C3" s="9"/>
      <c r="D3" s="9"/>
      <c r="E3" s="9"/>
      <c r="F3" s="9"/>
      <c r="G3" s="7"/>
      <c r="I3" s="31" t="s">
        <v>13</v>
      </c>
      <c r="J3" s="71" t="s">
        <v>22</v>
      </c>
      <c r="K3" s="31" t="s">
        <v>13</v>
      </c>
      <c r="L3" s="71" t="s">
        <v>21</v>
      </c>
    </row>
    <row r="4" spans="1:12" x14ac:dyDescent="0.2">
      <c r="A4" s="115"/>
      <c r="B4" s="116">
        <v>1</v>
      </c>
      <c r="C4" s="116">
        <v>2</v>
      </c>
      <c r="D4" s="116">
        <v>3</v>
      </c>
      <c r="E4" s="116">
        <v>4</v>
      </c>
      <c r="F4" s="116">
        <v>5</v>
      </c>
      <c r="G4" s="117">
        <v>6</v>
      </c>
      <c r="I4" s="52" t="str">
        <f>IF(ISNUMBER(Datenerfassung!C4),SUM(Datenerfassung!D4:R4),"")</f>
        <v/>
      </c>
      <c r="J4" t="str">
        <f>IF(I4="","",IF(I4&gt;Schlüssel!$C$5,1,IF(I4&gt;Schlüssel!$D$5,2,IF(I4&gt;Schlüssel!$E$5,3,IF(I4&gt;Schlüssel!$F$5,4,IF(I4&gt;Schlüssel!$G$5,5,6))))))</f>
        <v/>
      </c>
      <c r="K4" s="52" t="str">
        <f>IF(ISNUMBER(Datenerfassung!C4),SUM(Datenerfassung!D4:R4),"")</f>
        <v/>
      </c>
      <c r="L4" t="str">
        <f>IF(K4="","",IF(K4&gt;Schlüssel!$C$11,1,IF(K4&gt;Schlüssel!$D$11,2,IF(K4&gt;Schlüssel!$E$11,3,IF(K4&gt;Schlüssel!$F$11,4,IF(K4&gt;Schlüssel!$G$11,5,6))))))</f>
        <v/>
      </c>
    </row>
    <row r="5" spans="1:12" x14ac:dyDescent="0.2">
      <c r="A5" s="24" t="s">
        <v>17</v>
      </c>
      <c r="B5" s="101">
        <v>85</v>
      </c>
      <c r="C5" s="101">
        <v>72</v>
      </c>
      <c r="D5" s="102">
        <v>59</v>
      </c>
      <c r="E5" s="102">
        <v>50</v>
      </c>
      <c r="F5" s="103">
        <v>42</v>
      </c>
      <c r="G5" s="104">
        <v>28</v>
      </c>
      <c r="I5" s="52" t="str">
        <f>IF(ISNUMBER(Datenerfassung!C5),SUM(Datenerfassung!D5:R5),"")</f>
        <v/>
      </c>
      <c r="J5" t="str">
        <f>IF(I5="","",IF(I5&gt;Schlüssel!$C$5,1,IF(I5&gt;Schlüssel!$D$5,2,IF(I5&gt;Schlüssel!$E$5,3,IF(I5&gt;Schlüssel!$F$5,4,IF(I5&gt;Schlüssel!$G$5,5,6))))))</f>
        <v/>
      </c>
      <c r="K5" s="52" t="str">
        <f>IF(ISNUMBER(Datenerfassung!C5),SUM(Datenerfassung!D5:R5),"")</f>
        <v/>
      </c>
      <c r="L5" t="str">
        <f>IF(K5="","",IF(K5&gt;Schlüssel!$C$11,1,IF(K5&gt;Schlüssel!$D$11,2,IF(K5&gt;Schlüssel!$E$11,3,IF(K5&gt;Schlüssel!$F$11,4,IF(K5&gt;Schlüssel!$G$11,5,6))))))</f>
        <v/>
      </c>
    </row>
    <row r="6" spans="1:12" ht="13.5" thickBot="1" x14ac:dyDescent="0.25">
      <c r="A6" s="70" t="s">
        <v>18</v>
      </c>
      <c r="B6" s="105">
        <v>73</v>
      </c>
      <c r="C6" s="105">
        <v>60</v>
      </c>
      <c r="D6" s="106">
        <v>51</v>
      </c>
      <c r="E6" s="106">
        <v>43</v>
      </c>
      <c r="F6" s="107">
        <v>29</v>
      </c>
      <c r="G6" s="108">
        <v>0</v>
      </c>
      <c r="I6" s="52" t="str">
        <f>IF(ISNUMBER(Datenerfassung!C6),SUM(Datenerfassung!D6:R6),"")</f>
        <v/>
      </c>
      <c r="J6" t="str">
        <f>IF(I6="","",IF(I6&gt;Schlüssel!$C$5,1,IF(I6&gt;Schlüssel!$D$5,2,IF(I6&gt;Schlüssel!$E$5,3,IF(I6&gt;Schlüssel!$F$5,4,IF(I6&gt;Schlüssel!$G$5,5,6))))))</f>
        <v/>
      </c>
      <c r="K6" s="52" t="str">
        <f>IF(ISNUMBER(Datenerfassung!C6),SUM(Datenerfassung!D6:R6),"")</f>
        <v/>
      </c>
      <c r="L6" t="str">
        <f>IF(K6="","",IF(K6&gt;Schlüssel!$C$11,1,IF(K6&gt;Schlüssel!$D$11,2,IF(K6&gt;Schlüssel!$E$11,3,IF(K6&gt;Schlüssel!$F$11,4,IF(K6&gt;Schlüssel!$G$11,5,6))))))</f>
        <v/>
      </c>
    </row>
    <row r="7" spans="1:12" ht="13.5" thickBot="1" x14ac:dyDescent="0.25">
      <c r="I7" s="52" t="str">
        <f>IF(ISNUMBER(Datenerfassung!C7),SUM(Datenerfassung!D7:R7),"")</f>
        <v/>
      </c>
      <c r="J7" t="str">
        <f>IF(I7="","",IF(I7&gt;Schlüssel!$C$5,1,IF(I7&gt;Schlüssel!$D$5,2,IF(I7&gt;Schlüssel!$E$5,3,IF(I7&gt;Schlüssel!$F$5,4,IF(I7&gt;Schlüssel!$G$5,5,6))))))</f>
        <v/>
      </c>
      <c r="K7" s="52" t="str">
        <f>IF(ISNUMBER(Datenerfassung!C7),SUM(Datenerfassung!D7:R7),"")</f>
        <v/>
      </c>
      <c r="L7" t="str">
        <f>IF(K7="","",IF(K7&gt;Schlüssel!$C$11,1,IF(K7&gt;Schlüssel!$D$11,2,IF(K7&gt;Schlüssel!$E$11,3,IF(K7&gt;Schlüssel!$F$11,4,IF(K7&gt;Schlüssel!$G$11,5,6))))))</f>
        <v/>
      </c>
    </row>
    <row r="8" spans="1:12" x14ac:dyDescent="0.2">
      <c r="A8" s="72" t="s">
        <v>16</v>
      </c>
      <c r="B8" s="1"/>
      <c r="C8" s="1"/>
      <c r="D8" s="1"/>
      <c r="E8" s="1"/>
      <c r="F8" s="1"/>
      <c r="G8" s="2"/>
      <c r="I8" s="52" t="str">
        <f>IF(ISNUMBER(Datenerfassung!C8),SUM(Datenerfassung!D8:R8),"")</f>
        <v/>
      </c>
      <c r="J8" t="str">
        <f>IF(I8="","",IF(I8&gt;Schlüssel!$C$5,1,IF(I8&gt;Schlüssel!$D$5,2,IF(I8&gt;Schlüssel!$E$5,3,IF(I8&gt;Schlüssel!$F$5,4,IF(I8&gt;Schlüssel!$G$5,5,6))))))</f>
        <v/>
      </c>
      <c r="K8" s="52" t="str">
        <f>IF(ISNUMBER(Datenerfassung!C8),SUM(Datenerfassung!D8:R8),"")</f>
        <v/>
      </c>
      <c r="L8" t="str">
        <f>IF(K8="","",IF(K8&gt;Schlüssel!$C$11,1,IF(K8&gt;Schlüssel!$D$11,2,IF(K8&gt;Schlüssel!$E$11,3,IF(K8&gt;Schlüssel!$F$11,4,IF(K8&gt;Schlüssel!$G$11,5,6))))))</f>
        <v/>
      </c>
    </row>
    <row r="9" spans="1:12" x14ac:dyDescent="0.2">
      <c r="A9" s="6" t="s">
        <v>20</v>
      </c>
      <c r="B9" s="9"/>
      <c r="C9" s="9"/>
      <c r="D9" s="9"/>
      <c r="E9" s="9"/>
      <c r="F9" s="9"/>
      <c r="G9" s="7"/>
      <c r="I9" s="52" t="str">
        <f>IF(ISNUMBER(Datenerfassung!C9),SUM(Datenerfassung!D9:R9),"")</f>
        <v/>
      </c>
      <c r="J9" t="str">
        <f>IF(I9="","",IF(I9&gt;Schlüssel!$C$5,1,IF(I9&gt;Schlüssel!$D$5,2,IF(I9&gt;Schlüssel!$E$5,3,IF(I9&gt;Schlüssel!$F$5,4,IF(I9&gt;Schlüssel!$G$5,5,6))))))</f>
        <v/>
      </c>
      <c r="K9" s="52" t="str">
        <f>IF(ISNUMBER(Datenerfassung!C9),SUM(Datenerfassung!D9:R9),"")</f>
        <v/>
      </c>
      <c r="L9" t="str">
        <f>IF(K9="","",IF(K9&gt;Schlüssel!$C$11,1,IF(K9&gt;Schlüssel!$D$11,2,IF(K9&gt;Schlüssel!$E$11,3,IF(K9&gt;Schlüssel!$F$11,4,IF(K9&gt;Schlüssel!$G$11,5,6))))))</f>
        <v/>
      </c>
    </row>
    <row r="10" spans="1:12" x14ac:dyDescent="0.2">
      <c r="A10" s="115"/>
      <c r="B10" s="116">
        <v>1</v>
      </c>
      <c r="C10" s="116">
        <v>2</v>
      </c>
      <c r="D10" s="116">
        <v>3</v>
      </c>
      <c r="E10" s="116">
        <v>4</v>
      </c>
      <c r="F10" s="116">
        <v>5</v>
      </c>
      <c r="G10" s="117">
        <v>6</v>
      </c>
      <c r="I10" s="52" t="str">
        <f>IF(ISNUMBER(Datenerfassung!C10),SUM(Datenerfassung!D10:R10),"")</f>
        <v/>
      </c>
      <c r="J10" t="str">
        <f>IF(I10="","",IF(I10&gt;Schlüssel!$C$5,1,IF(I10&gt;Schlüssel!$D$5,2,IF(I10&gt;Schlüssel!$E$5,3,IF(I10&gt;Schlüssel!$F$5,4,IF(I10&gt;Schlüssel!$G$5,5,6))))))</f>
        <v/>
      </c>
      <c r="K10" s="52" t="str">
        <f>IF(ISNUMBER(Datenerfassung!C10),SUM(Datenerfassung!D10:R10),"")</f>
        <v/>
      </c>
      <c r="L10" t="str">
        <f>IF(K10="","",IF(K10&gt;Schlüssel!$C$11,1,IF(K10&gt;Schlüssel!$D$11,2,IF(K10&gt;Schlüssel!$E$11,3,IF(K10&gt;Schlüssel!$F$11,4,IF(K10&gt;Schlüssel!$G$11,5,6))))))</f>
        <v/>
      </c>
    </row>
    <row r="11" spans="1:12" x14ac:dyDescent="0.2">
      <c r="A11" s="24" t="s">
        <v>17</v>
      </c>
      <c r="B11" s="109">
        <v>73</v>
      </c>
      <c r="C11" s="109">
        <v>61</v>
      </c>
      <c r="D11" s="9">
        <v>49</v>
      </c>
      <c r="E11" s="9">
        <v>42</v>
      </c>
      <c r="F11" s="111">
        <v>35</v>
      </c>
      <c r="G11" s="112">
        <v>22</v>
      </c>
      <c r="I11" s="52" t="str">
        <f>IF(ISNUMBER(Datenerfassung!C11),SUM(Datenerfassung!D11:R11),"")</f>
        <v/>
      </c>
      <c r="J11" t="str">
        <f>IF(I11="","",IF(I11&gt;Schlüssel!$C$5,1,IF(I11&gt;Schlüssel!$D$5,2,IF(I11&gt;Schlüssel!$E$5,3,IF(I11&gt;Schlüssel!$F$5,4,IF(I11&gt;Schlüssel!$G$5,5,6))))))</f>
        <v/>
      </c>
      <c r="K11" s="52" t="str">
        <f>IF(ISNUMBER(Datenerfassung!C11),SUM(Datenerfassung!D11:R11),"")</f>
        <v/>
      </c>
      <c r="L11" t="str">
        <f>IF(K11="","",IF(K11&gt;Schlüssel!$C$11,1,IF(K11&gt;Schlüssel!$D$11,2,IF(K11&gt;Schlüssel!$E$11,3,IF(K11&gt;Schlüssel!$F$11,4,IF(K11&gt;Schlüssel!$G$11,5,6))))))</f>
        <v/>
      </c>
    </row>
    <row r="12" spans="1:12" ht="13.5" thickBot="1" x14ac:dyDescent="0.25">
      <c r="A12" s="70" t="s">
        <v>18</v>
      </c>
      <c r="B12" s="110">
        <v>62</v>
      </c>
      <c r="C12" s="110">
        <v>50</v>
      </c>
      <c r="D12" s="3">
        <v>43</v>
      </c>
      <c r="E12" s="3">
        <v>36</v>
      </c>
      <c r="F12" s="113">
        <v>23</v>
      </c>
      <c r="G12" s="114">
        <v>0</v>
      </c>
      <c r="I12" s="52" t="str">
        <f>IF(ISNUMBER(Datenerfassung!C12),SUM(Datenerfassung!D12:R12),"")</f>
        <v/>
      </c>
      <c r="J12" t="str">
        <f>IF(I12="","",IF(I12&gt;Schlüssel!$C$5,1,IF(I12&gt;Schlüssel!$D$5,2,IF(I12&gt;Schlüssel!$E$5,3,IF(I12&gt;Schlüssel!$F$5,4,IF(I12&gt;Schlüssel!$G$5,5,6))))))</f>
        <v/>
      </c>
      <c r="K12" s="52" t="str">
        <f>IF(ISNUMBER(Datenerfassung!C12),SUM(Datenerfassung!D12:R12),"")</f>
        <v/>
      </c>
      <c r="L12" t="str">
        <f>IF(K12="","",IF(K12&gt;Schlüssel!$C$11,1,IF(K12&gt;Schlüssel!$D$11,2,IF(K12&gt;Schlüssel!$E$11,3,IF(K12&gt;Schlüssel!$F$11,4,IF(K12&gt;Schlüssel!$G$11,5,6))))))</f>
        <v/>
      </c>
    </row>
    <row r="13" spans="1:12" x14ac:dyDescent="0.2">
      <c r="I13" s="52" t="str">
        <f>IF(ISNUMBER(Datenerfassung!C13),SUM(Datenerfassung!D13:R13),"")</f>
        <v/>
      </c>
      <c r="J13" t="str">
        <f>IF(I13="","",IF(I13&gt;Schlüssel!$C$5,1,IF(I13&gt;Schlüssel!$D$5,2,IF(I13&gt;Schlüssel!$E$5,3,IF(I13&gt;Schlüssel!$F$5,4,IF(I13&gt;Schlüssel!$G$5,5,6))))))</f>
        <v/>
      </c>
      <c r="K13" s="52" t="str">
        <f>IF(ISNUMBER(Datenerfassung!C13),SUM(Datenerfassung!D13:R13),"")</f>
        <v/>
      </c>
      <c r="L13" t="str">
        <f>IF(K13="","",IF(K13&gt;Schlüssel!$C$11,1,IF(K13&gt;Schlüssel!$D$11,2,IF(K13&gt;Schlüssel!$E$11,3,IF(K13&gt;Schlüssel!$F$11,4,IF(K13&gt;Schlüssel!$G$11,5,6))))))</f>
        <v/>
      </c>
    </row>
    <row r="14" spans="1:12" x14ac:dyDescent="0.2">
      <c r="I14" s="52" t="str">
        <f>IF(ISNUMBER(Datenerfassung!C14),SUM(Datenerfassung!D14:R14),"")</f>
        <v/>
      </c>
      <c r="J14" t="str">
        <f>IF(I14="","",IF(I14&gt;Schlüssel!$C$5,1,IF(I14&gt;Schlüssel!$D$5,2,IF(I14&gt;Schlüssel!$E$5,3,IF(I14&gt;Schlüssel!$F$5,4,IF(I14&gt;Schlüssel!$G$5,5,6))))))</f>
        <v/>
      </c>
      <c r="K14" s="52" t="str">
        <f>IF(ISNUMBER(Datenerfassung!C14),SUM(Datenerfassung!D14:R14),"")</f>
        <v/>
      </c>
      <c r="L14" t="str">
        <f>IF(K14="","",IF(K14&gt;Schlüssel!$C$11,1,IF(K14&gt;Schlüssel!$D$11,2,IF(K14&gt;Schlüssel!$E$11,3,IF(K14&gt;Schlüssel!$F$11,4,IF(K14&gt;Schlüssel!$G$11,5,6))))))</f>
        <v/>
      </c>
    </row>
    <row r="15" spans="1:12" x14ac:dyDescent="0.2">
      <c r="I15" s="52" t="str">
        <f>IF(ISNUMBER(Datenerfassung!C15),SUM(Datenerfassung!D15:R15),"")</f>
        <v/>
      </c>
      <c r="J15" t="str">
        <f>IF(I15="","",IF(I15&gt;Schlüssel!$C$5,1,IF(I15&gt;Schlüssel!$D$5,2,IF(I15&gt;Schlüssel!$E$5,3,IF(I15&gt;Schlüssel!$F$5,4,IF(I15&gt;Schlüssel!$G$5,5,6))))))</f>
        <v/>
      </c>
      <c r="K15" s="52" t="str">
        <f>IF(ISNUMBER(Datenerfassung!C15),SUM(Datenerfassung!D15:R15),"")</f>
        <v/>
      </c>
      <c r="L15" t="str">
        <f>IF(K15="","",IF(K15&gt;Schlüssel!$C$11,1,IF(K15&gt;Schlüssel!$D$11,2,IF(K15&gt;Schlüssel!$E$11,3,IF(K15&gt;Schlüssel!$F$11,4,IF(K15&gt;Schlüssel!$G$11,5,6))))))</f>
        <v/>
      </c>
    </row>
    <row r="16" spans="1:12" x14ac:dyDescent="0.2">
      <c r="I16" s="52" t="str">
        <f>IF(ISNUMBER(Datenerfassung!C16),SUM(Datenerfassung!D16:R16),"")</f>
        <v/>
      </c>
      <c r="J16" t="str">
        <f>IF(I16="","",IF(I16&gt;Schlüssel!$C$5,1,IF(I16&gt;Schlüssel!$D$5,2,IF(I16&gt;Schlüssel!$E$5,3,IF(I16&gt;Schlüssel!$F$5,4,IF(I16&gt;Schlüssel!$G$5,5,6))))))</f>
        <v/>
      </c>
      <c r="K16" s="52" t="str">
        <f>IF(ISNUMBER(Datenerfassung!C16),SUM(Datenerfassung!D16:R16),"")</f>
        <v/>
      </c>
      <c r="L16" t="str">
        <f>IF(K16="","",IF(K16&gt;Schlüssel!$C$11,1,IF(K16&gt;Schlüssel!$D$11,2,IF(K16&gt;Schlüssel!$E$11,3,IF(K16&gt;Schlüssel!$F$11,4,IF(K16&gt;Schlüssel!$G$11,5,6))))))</f>
        <v/>
      </c>
    </row>
    <row r="17" spans="9:12" x14ac:dyDescent="0.2">
      <c r="I17" s="52" t="str">
        <f>IF(ISNUMBER(Datenerfassung!C17),SUM(Datenerfassung!D17:R17),"")</f>
        <v/>
      </c>
      <c r="J17" t="str">
        <f>IF(I17="","",IF(I17&gt;Schlüssel!$C$5,1,IF(I17&gt;Schlüssel!$D$5,2,IF(I17&gt;Schlüssel!$E$5,3,IF(I17&gt;Schlüssel!$F$5,4,IF(I17&gt;Schlüssel!$G$5,5,6))))))</f>
        <v/>
      </c>
      <c r="K17" s="52" t="str">
        <f>IF(ISNUMBER(Datenerfassung!C17),SUM(Datenerfassung!D17:R17),"")</f>
        <v/>
      </c>
      <c r="L17" t="str">
        <f>IF(K17="","",IF(K17&gt;Schlüssel!$C$11,1,IF(K17&gt;Schlüssel!$D$11,2,IF(K17&gt;Schlüssel!$E$11,3,IF(K17&gt;Schlüssel!$F$11,4,IF(K17&gt;Schlüssel!$G$11,5,6))))))</f>
        <v/>
      </c>
    </row>
    <row r="18" spans="9:12" x14ac:dyDescent="0.2">
      <c r="I18" s="52" t="str">
        <f>IF(ISNUMBER(Datenerfassung!C18),SUM(Datenerfassung!D18:R18),"")</f>
        <v/>
      </c>
      <c r="J18" t="str">
        <f>IF(I18="","",IF(I18&gt;Schlüssel!$C$5,1,IF(I18&gt;Schlüssel!$D$5,2,IF(I18&gt;Schlüssel!$E$5,3,IF(I18&gt;Schlüssel!$F$5,4,IF(I18&gt;Schlüssel!$G$5,5,6))))))</f>
        <v/>
      </c>
      <c r="K18" s="52" t="str">
        <f>IF(ISNUMBER(Datenerfassung!C18),SUM(Datenerfassung!D18:R18),"")</f>
        <v/>
      </c>
      <c r="L18" t="str">
        <f>IF(K18="","",IF(K18&gt;Schlüssel!$C$11,1,IF(K18&gt;Schlüssel!$D$11,2,IF(K18&gt;Schlüssel!$E$11,3,IF(K18&gt;Schlüssel!$F$11,4,IF(K18&gt;Schlüssel!$G$11,5,6))))))</f>
        <v/>
      </c>
    </row>
    <row r="19" spans="9:12" x14ac:dyDescent="0.2">
      <c r="I19" s="52" t="str">
        <f>IF(ISNUMBER(Datenerfassung!C19),SUM(Datenerfassung!D19:R19),"")</f>
        <v/>
      </c>
      <c r="J19" t="str">
        <f>IF(I19="","",IF(I19&gt;Schlüssel!$C$5,1,IF(I19&gt;Schlüssel!$D$5,2,IF(I19&gt;Schlüssel!$E$5,3,IF(I19&gt;Schlüssel!$F$5,4,IF(I19&gt;Schlüssel!$G$5,5,6))))))</f>
        <v/>
      </c>
      <c r="K19" s="52" t="str">
        <f>IF(ISNUMBER(Datenerfassung!C19),SUM(Datenerfassung!D19:R19),"")</f>
        <v/>
      </c>
      <c r="L19" t="str">
        <f>IF(K19="","",IF(K19&gt;Schlüssel!$C$11,1,IF(K19&gt;Schlüssel!$D$11,2,IF(K19&gt;Schlüssel!$E$11,3,IF(K19&gt;Schlüssel!$F$11,4,IF(K19&gt;Schlüssel!$G$11,5,6))))))</f>
        <v/>
      </c>
    </row>
    <row r="20" spans="9:12" x14ac:dyDescent="0.2">
      <c r="I20" s="52" t="str">
        <f>IF(ISNUMBER(Datenerfassung!C20),SUM(Datenerfassung!D20:R20),"")</f>
        <v/>
      </c>
      <c r="J20" t="str">
        <f>IF(I20="","",IF(I20&gt;Schlüssel!$C$5,1,IF(I20&gt;Schlüssel!$D$5,2,IF(I20&gt;Schlüssel!$E$5,3,IF(I20&gt;Schlüssel!$F$5,4,IF(I20&gt;Schlüssel!$G$5,5,6))))))</f>
        <v/>
      </c>
      <c r="K20" s="52" t="str">
        <f>IF(ISNUMBER(Datenerfassung!C20),SUM(Datenerfassung!D20:R20),"")</f>
        <v/>
      </c>
      <c r="L20" t="str">
        <f>IF(K20="","",IF(K20&gt;Schlüssel!$C$11,1,IF(K20&gt;Schlüssel!$D$11,2,IF(K20&gt;Schlüssel!$E$11,3,IF(K20&gt;Schlüssel!$F$11,4,IF(K20&gt;Schlüssel!$G$11,5,6))))))</f>
        <v/>
      </c>
    </row>
    <row r="21" spans="9:12" x14ac:dyDescent="0.2">
      <c r="I21" s="52" t="str">
        <f>IF(ISNUMBER(Datenerfassung!C21),SUM(Datenerfassung!D21:R21),"")</f>
        <v/>
      </c>
      <c r="J21" t="str">
        <f>IF(I21="","",IF(I21&gt;Schlüssel!$C$5,1,IF(I21&gt;Schlüssel!$D$5,2,IF(I21&gt;Schlüssel!$E$5,3,IF(I21&gt;Schlüssel!$F$5,4,IF(I21&gt;Schlüssel!$G$5,5,6))))))</f>
        <v/>
      </c>
      <c r="K21" s="52" t="str">
        <f>IF(ISNUMBER(Datenerfassung!C21),SUM(Datenerfassung!D21:R21),"")</f>
        <v/>
      </c>
      <c r="L21" t="str">
        <f>IF(K21="","",IF(K21&gt;Schlüssel!$C$11,1,IF(K21&gt;Schlüssel!$D$11,2,IF(K21&gt;Schlüssel!$E$11,3,IF(K21&gt;Schlüssel!$F$11,4,IF(K21&gt;Schlüssel!$G$11,5,6))))))</f>
        <v/>
      </c>
    </row>
    <row r="22" spans="9:12" x14ac:dyDescent="0.2">
      <c r="I22" s="52" t="str">
        <f>IF(ISNUMBER(Datenerfassung!C22),SUM(Datenerfassung!D22:R22),"")</f>
        <v/>
      </c>
      <c r="J22" t="str">
        <f>IF(I22="","",IF(I22&gt;Schlüssel!$C$5,1,IF(I22&gt;Schlüssel!$D$5,2,IF(I22&gt;Schlüssel!$E$5,3,IF(I22&gt;Schlüssel!$F$5,4,IF(I22&gt;Schlüssel!$G$5,5,6))))))</f>
        <v/>
      </c>
      <c r="K22" s="52" t="str">
        <f>IF(ISNUMBER(Datenerfassung!C22),SUM(Datenerfassung!D22:R22),"")</f>
        <v/>
      </c>
      <c r="L22" t="str">
        <f>IF(K22="","",IF(K22&gt;Schlüssel!$C$11,1,IF(K22&gt;Schlüssel!$D$11,2,IF(K22&gt;Schlüssel!$E$11,3,IF(K22&gt;Schlüssel!$F$11,4,IF(K22&gt;Schlüssel!$G$11,5,6))))))</f>
        <v/>
      </c>
    </row>
    <row r="23" spans="9:12" x14ac:dyDescent="0.2">
      <c r="I23" s="52" t="str">
        <f>IF(ISNUMBER(Datenerfassung!C23),SUM(Datenerfassung!D23:R23),"")</f>
        <v/>
      </c>
      <c r="J23" t="str">
        <f>IF(I23="","",IF(I23&gt;Schlüssel!$C$5,1,IF(I23&gt;Schlüssel!$D$5,2,IF(I23&gt;Schlüssel!$E$5,3,IF(I23&gt;Schlüssel!$F$5,4,IF(I23&gt;Schlüssel!$G$5,5,6))))))</f>
        <v/>
      </c>
      <c r="K23" s="52" t="str">
        <f>IF(ISNUMBER(Datenerfassung!C23),SUM(Datenerfassung!D23:R23),"")</f>
        <v/>
      </c>
      <c r="L23" t="str">
        <f>IF(K23="","",IF(K23&gt;Schlüssel!$C$11,1,IF(K23&gt;Schlüssel!$D$11,2,IF(K23&gt;Schlüssel!$E$11,3,IF(K23&gt;Schlüssel!$F$11,4,IF(K23&gt;Schlüssel!$G$11,5,6))))))</f>
        <v/>
      </c>
    </row>
    <row r="24" spans="9:12" x14ac:dyDescent="0.2">
      <c r="I24" s="52" t="str">
        <f>IF(ISNUMBER(Datenerfassung!C24),SUM(Datenerfassung!D24:R24),"")</f>
        <v/>
      </c>
      <c r="J24" t="str">
        <f>IF(I24="","",IF(I24&gt;Schlüssel!$C$5,1,IF(I24&gt;Schlüssel!$D$5,2,IF(I24&gt;Schlüssel!$E$5,3,IF(I24&gt;Schlüssel!$F$5,4,IF(I24&gt;Schlüssel!$G$5,5,6))))))</f>
        <v/>
      </c>
      <c r="K24" s="52" t="str">
        <f>IF(ISNUMBER(Datenerfassung!C24),SUM(Datenerfassung!D24:R24),"")</f>
        <v/>
      </c>
      <c r="L24" t="str">
        <f>IF(K24="","",IF(K24&gt;Schlüssel!$C$11,1,IF(K24&gt;Schlüssel!$D$11,2,IF(K24&gt;Schlüssel!$E$11,3,IF(K24&gt;Schlüssel!$F$11,4,IF(K24&gt;Schlüssel!$G$11,5,6))))))</f>
        <v/>
      </c>
    </row>
    <row r="25" spans="9:12" x14ac:dyDescent="0.2">
      <c r="I25" s="52" t="str">
        <f>IF(ISNUMBER(Datenerfassung!C25),SUM(Datenerfassung!D25:R25),"")</f>
        <v/>
      </c>
      <c r="J25" t="str">
        <f>IF(I25="","",IF(I25&gt;Schlüssel!$C$5,1,IF(I25&gt;Schlüssel!$D$5,2,IF(I25&gt;Schlüssel!$E$5,3,IF(I25&gt;Schlüssel!$F$5,4,IF(I25&gt;Schlüssel!$G$5,5,6))))))</f>
        <v/>
      </c>
      <c r="K25" s="52" t="str">
        <f>IF(ISNUMBER(Datenerfassung!C25),SUM(Datenerfassung!D25:R25),"")</f>
        <v/>
      </c>
      <c r="L25" t="str">
        <f>IF(K25="","",IF(K25&gt;Schlüssel!$C$11,1,IF(K25&gt;Schlüssel!$D$11,2,IF(K25&gt;Schlüssel!$E$11,3,IF(K25&gt;Schlüssel!$F$11,4,IF(K25&gt;Schlüssel!$G$11,5,6))))))</f>
        <v/>
      </c>
    </row>
    <row r="26" spans="9:12" x14ac:dyDescent="0.2">
      <c r="I26" s="52" t="str">
        <f>IF(ISNUMBER(Datenerfassung!C26),SUM(Datenerfassung!D26:R26),"")</f>
        <v/>
      </c>
      <c r="J26" t="str">
        <f>IF(I26="","",IF(I26&gt;Schlüssel!$C$5,1,IF(I26&gt;Schlüssel!$D$5,2,IF(I26&gt;Schlüssel!$E$5,3,IF(I26&gt;Schlüssel!$F$5,4,IF(I26&gt;Schlüssel!$G$5,5,6))))))</f>
        <v/>
      </c>
      <c r="K26" s="52" t="str">
        <f>IF(ISNUMBER(Datenerfassung!C26),SUM(Datenerfassung!D26:R26),"")</f>
        <v/>
      </c>
      <c r="L26" t="str">
        <f>IF(K26="","",IF(K26&gt;Schlüssel!$C$11,1,IF(K26&gt;Schlüssel!$D$11,2,IF(K26&gt;Schlüssel!$E$11,3,IF(K26&gt;Schlüssel!$F$11,4,IF(K26&gt;Schlüssel!$G$11,5,6))))))</f>
        <v/>
      </c>
    </row>
    <row r="27" spans="9:12" x14ac:dyDescent="0.2">
      <c r="I27" s="52" t="str">
        <f>IF(ISNUMBER(Datenerfassung!C27),SUM(Datenerfassung!D27:R27),"")</f>
        <v/>
      </c>
      <c r="J27" t="str">
        <f>IF(I27="","",IF(I27&gt;Schlüssel!$C$5,1,IF(I27&gt;Schlüssel!$D$5,2,IF(I27&gt;Schlüssel!$E$5,3,IF(I27&gt;Schlüssel!$F$5,4,IF(I27&gt;Schlüssel!$G$5,5,6))))))</f>
        <v/>
      </c>
      <c r="K27" s="52" t="str">
        <f>IF(ISNUMBER(Datenerfassung!C27),SUM(Datenerfassung!D27:R27),"")</f>
        <v/>
      </c>
      <c r="L27" t="str">
        <f>IF(K27="","",IF(K27&gt;Schlüssel!$C$11,1,IF(K27&gt;Schlüssel!$D$11,2,IF(K27&gt;Schlüssel!$E$11,3,IF(K27&gt;Schlüssel!$F$11,4,IF(K27&gt;Schlüssel!$G$11,5,6))))))</f>
        <v/>
      </c>
    </row>
    <row r="28" spans="9:12" x14ac:dyDescent="0.2">
      <c r="I28" s="52" t="str">
        <f>IF(ISNUMBER(Datenerfassung!C28),SUM(Datenerfassung!D28:R28),"")</f>
        <v/>
      </c>
      <c r="J28" t="str">
        <f>IF(I28="","",IF(I28&gt;Schlüssel!$C$5,1,IF(I28&gt;Schlüssel!$D$5,2,IF(I28&gt;Schlüssel!$E$5,3,IF(I28&gt;Schlüssel!$F$5,4,IF(I28&gt;Schlüssel!$G$5,5,6))))))</f>
        <v/>
      </c>
      <c r="K28" s="52" t="str">
        <f>IF(ISNUMBER(Datenerfassung!C28),SUM(Datenerfassung!D28:R28),"")</f>
        <v/>
      </c>
      <c r="L28" t="str">
        <f>IF(K28="","",IF(K28&gt;Schlüssel!$C$11,1,IF(K28&gt;Schlüssel!$D$11,2,IF(K28&gt;Schlüssel!$E$11,3,IF(K28&gt;Schlüssel!$F$11,4,IF(K28&gt;Schlüssel!$G$11,5,6))))))</f>
        <v/>
      </c>
    </row>
    <row r="29" spans="9:12" x14ac:dyDescent="0.2">
      <c r="I29" s="52" t="str">
        <f>IF(ISNUMBER(Datenerfassung!C29),SUM(Datenerfassung!D29:R29),"")</f>
        <v/>
      </c>
      <c r="J29" t="str">
        <f>IF(I29="","",IF(I29&gt;Schlüssel!$C$5,1,IF(I29&gt;Schlüssel!$D$5,2,IF(I29&gt;Schlüssel!$E$5,3,IF(I29&gt;Schlüssel!$F$5,4,IF(I29&gt;Schlüssel!$G$5,5,6))))))</f>
        <v/>
      </c>
      <c r="K29" s="52" t="str">
        <f>IF(ISNUMBER(Datenerfassung!C29),SUM(Datenerfassung!D29:R29),"")</f>
        <v/>
      </c>
      <c r="L29" t="str">
        <f>IF(K29="","",IF(K29&gt;Schlüssel!$C$11,1,IF(K29&gt;Schlüssel!$D$11,2,IF(K29&gt;Schlüssel!$E$11,3,IF(K29&gt;Schlüssel!$F$11,4,IF(K29&gt;Schlüssel!$G$11,5,6))))))</f>
        <v/>
      </c>
    </row>
    <row r="30" spans="9:12" x14ac:dyDescent="0.2">
      <c r="I30" s="52" t="str">
        <f>IF(ISNUMBER(Datenerfassung!C30),SUM(Datenerfassung!D30:R30),"")</f>
        <v/>
      </c>
      <c r="J30" t="str">
        <f>IF(I30="","",IF(I30&gt;Schlüssel!$C$5,1,IF(I30&gt;Schlüssel!$D$5,2,IF(I30&gt;Schlüssel!$E$5,3,IF(I30&gt;Schlüssel!$F$5,4,IF(I30&gt;Schlüssel!$G$5,5,6))))))</f>
        <v/>
      </c>
      <c r="K30" s="52" t="str">
        <f>IF(ISNUMBER(Datenerfassung!C30),SUM(Datenerfassung!D30:R30),"")</f>
        <v/>
      </c>
      <c r="L30" t="str">
        <f>IF(K30="","",IF(K30&gt;Schlüssel!$C$11,1,IF(K30&gt;Schlüssel!$D$11,2,IF(K30&gt;Schlüssel!$E$11,3,IF(K30&gt;Schlüssel!$F$11,4,IF(K30&gt;Schlüssel!$G$11,5,6))))))</f>
        <v/>
      </c>
    </row>
    <row r="31" spans="9:12" x14ac:dyDescent="0.2">
      <c r="I31" s="52" t="str">
        <f>IF(ISNUMBER(Datenerfassung!C31),SUM(Datenerfassung!D31:R31),"")</f>
        <v/>
      </c>
      <c r="J31" t="str">
        <f>IF(I31="","",IF(I31&gt;Schlüssel!$C$5,1,IF(I31&gt;Schlüssel!$D$5,2,IF(I31&gt;Schlüssel!$E$5,3,IF(I31&gt;Schlüssel!$F$5,4,IF(I31&gt;Schlüssel!$G$5,5,6))))))</f>
        <v/>
      </c>
      <c r="K31" s="52" t="str">
        <f>IF(ISNUMBER(Datenerfassung!C31),SUM(Datenerfassung!D31:R31),"")</f>
        <v/>
      </c>
      <c r="L31" t="str">
        <f>IF(K31="","",IF(K31&gt;Schlüssel!$C$11,1,IF(K31&gt;Schlüssel!$D$11,2,IF(K31&gt;Schlüssel!$E$11,3,IF(K31&gt;Schlüssel!$F$11,4,IF(K31&gt;Schlüssel!$G$11,5,6))))))</f>
        <v/>
      </c>
    </row>
    <row r="32" spans="9:12" x14ac:dyDescent="0.2">
      <c r="I32" s="52" t="str">
        <f>IF(ISNUMBER(Datenerfassung!C32),SUM(Datenerfassung!D32:R32),"")</f>
        <v/>
      </c>
      <c r="J32" t="str">
        <f>IF(I32="","",IF(I32&gt;Schlüssel!$C$5,1,IF(I32&gt;Schlüssel!$D$5,2,IF(I32&gt;Schlüssel!$E$5,3,IF(I32&gt;Schlüssel!$F$5,4,IF(I32&gt;Schlüssel!$G$5,5,6))))))</f>
        <v/>
      </c>
      <c r="K32" s="52" t="str">
        <f>IF(ISNUMBER(Datenerfassung!C32),SUM(Datenerfassung!D32:R32),"")</f>
        <v/>
      </c>
      <c r="L32" t="str">
        <f>IF(K32="","",IF(K32&gt;Schlüssel!$C$11,1,IF(K32&gt;Schlüssel!$D$11,2,IF(K32&gt;Schlüssel!$E$11,3,IF(K32&gt;Schlüssel!$F$11,4,IF(K32&gt;Schlüssel!$G$11,5,6))))))</f>
        <v/>
      </c>
    </row>
    <row r="33" spans="9:12" x14ac:dyDescent="0.2">
      <c r="I33" s="52" t="str">
        <f>IF(ISNUMBER(Datenerfassung!C33),SUM(Datenerfassung!D33:R33),"")</f>
        <v/>
      </c>
      <c r="J33" t="str">
        <f>IF(I33="","",IF(I33&gt;Schlüssel!$C$5,1,IF(I33&gt;Schlüssel!$D$5,2,IF(I33&gt;Schlüssel!$E$5,3,IF(I33&gt;Schlüssel!$F$5,4,IF(I33&gt;Schlüssel!$G$5,5,6))))))</f>
        <v/>
      </c>
      <c r="K33" s="52" t="str">
        <f>IF(ISNUMBER(Datenerfassung!C33),SUM(Datenerfassung!D33:R33),"")</f>
        <v/>
      </c>
      <c r="L33" t="str">
        <f>IF(K33="","",IF(K33&gt;Schlüssel!$C$11,1,IF(K33&gt;Schlüssel!$D$11,2,IF(K33&gt;Schlüssel!$E$11,3,IF(K33&gt;Schlüssel!$F$11,4,IF(K33&gt;Schlüssel!$G$11,5,6))))))</f>
        <v/>
      </c>
    </row>
    <row r="34" spans="9:12" x14ac:dyDescent="0.2">
      <c r="I34" s="52" t="str">
        <f>IF(ISNUMBER(Datenerfassung!C34),SUM(Datenerfassung!D34:R34),"")</f>
        <v/>
      </c>
      <c r="J34" t="str">
        <f>IF(I34="","",IF(I34&gt;Schlüssel!$C$5,1,IF(I34&gt;Schlüssel!$D$5,2,IF(I34&gt;Schlüssel!$E$5,3,IF(I34&gt;Schlüssel!$F$5,4,IF(I34&gt;Schlüssel!$G$5,5,6))))))</f>
        <v/>
      </c>
      <c r="K34" s="52" t="str">
        <f>IF(ISNUMBER(Datenerfassung!C34),SUM(Datenerfassung!D34:R34),"")</f>
        <v/>
      </c>
      <c r="L34" t="str">
        <f>IF(K34="","",IF(K34&gt;Schlüssel!$C$11,1,IF(K34&gt;Schlüssel!$D$11,2,IF(K34&gt;Schlüssel!$E$11,3,IF(K34&gt;Schlüssel!$F$11,4,IF(K34&gt;Schlüssel!$G$11,5,6))))))</f>
        <v/>
      </c>
    </row>
    <row r="35" spans="9:12" x14ac:dyDescent="0.2">
      <c r="I35" s="52" t="str">
        <f>IF(ISNUMBER(Datenerfassung!C35),SUM(Datenerfassung!D35:R35),"")</f>
        <v/>
      </c>
      <c r="J35" t="str">
        <f>IF(I35="","",IF(I35&gt;Schlüssel!$C$5,1,IF(I35&gt;Schlüssel!$D$5,2,IF(I35&gt;Schlüssel!$E$5,3,IF(I35&gt;Schlüssel!$F$5,4,IF(I35&gt;Schlüssel!$G$5,5,6))))))</f>
        <v/>
      </c>
      <c r="K35" s="52" t="str">
        <f>IF(ISNUMBER(Datenerfassung!C35),SUM(Datenerfassung!D35:R35),"")</f>
        <v/>
      </c>
      <c r="L35" t="str">
        <f>IF(K35="","",IF(K35&gt;Schlüssel!$C$11,1,IF(K35&gt;Schlüssel!$D$11,2,IF(K35&gt;Schlüssel!$E$11,3,IF(K35&gt;Schlüssel!$F$11,4,IF(K35&gt;Schlüssel!$G$11,5,6))))))</f>
        <v/>
      </c>
    </row>
    <row r="36" spans="9:12" x14ac:dyDescent="0.2">
      <c r="I36" s="52" t="str">
        <f>IF(ISNUMBER(Datenerfassung!C36),SUM(Datenerfassung!D36:R36),"")</f>
        <v/>
      </c>
      <c r="J36" t="str">
        <f>IF(I36="","",IF(I36&gt;Schlüssel!$C$5,1,IF(I36&gt;Schlüssel!$D$5,2,IF(I36&gt;Schlüssel!$E$5,3,IF(I36&gt;Schlüssel!$F$5,4,IF(I36&gt;Schlüssel!$G$5,5,6))))))</f>
        <v/>
      </c>
      <c r="K36" s="52" t="str">
        <f>IF(ISNUMBER(Datenerfassung!C36),SUM(Datenerfassung!D36:R36),"")</f>
        <v/>
      </c>
      <c r="L36" t="str">
        <f>IF(K36="","",IF(K36&gt;Schlüssel!$C$11,1,IF(K36&gt;Schlüssel!$D$11,2,IF(K36&gt;Schlüssel!$E$11,3,IF(K36&gt;Schlüssel!$F$11,4,IF(K36&gt;Schlüssel!$G$11,5,6))))))</f>
        <v/>
      </c>
    </row>
    <row r="37" spans="9:12" x14ac:dyDescent="0.2">
      <c r="I37" s="52" t="str">
        <f>IF(ISNUMBER(Datenerfassung!C37),SUM(Datenerfassung!D37:R37),"")</f>
        <v/>
      </c>
      <c r="J37" t="str">
        <f>IF(I37="","",IF(I37&gt;Schlüssel!$C$5,1,IF(I37&gt;Schlüssel!$D$5,2,IF(I37&gt;Schlüssel!$E$5,3,IF(I37&gt;Schlüssel!$F$5,4,IF(I37&gt;Schlüssel!$G$5,5,6))))))</f>
        <v/>
      </c>
      <c r="K37" s="52" t="str">
        <f>IF(ISNUMBER(Datenerfassung!C37),SUM(Datenerfassung!D37:R37),"")</f>
        <v/>
      </c>
      <c r="L37" t="str">
        <f>IF(K37="","",IF(K37&gt;Schlüssel!$C$11,1,IF(K37&gt;Schlüssel!$D$11,2,IF(K37&gt;Schlüssel!$E$11,3,IF(K37&gt;Schlüssel!$F$11,4,IF(K37&gt;Schlüssel!$G$11,5,6))))))</f>
        <v/>
      </c>
    </row>
    <row r="38" spans="9:12" x14ac:dyDescent="0.2">
      <c r="I38" s="52" t="str">
        <f>IF(ISNUMBER(Datenerfassung!C38),SUM(Datenerfassung!D38:R38),"")</f>
        <v/>
      </c>
      <c r="J38" t="str">
        <f>IF(I38="","",IF(I38&gt;Schlüssel!$C$5,1,IF(I38&gt;Schlüssel!$D$5,2,IF(I38&gt;Schlüssel!$E$5,3,IF(I38&gt;Schlüssel!$F$5,4,IF(I38&gt;Schlüssel!$G$5,5,6))))))</f>
        <v/>
      </c>
      <c r="K38" s="52" t="str">
        <f>IF(ISNUMBER(Datenerfassung!C38),SUM(Datenerfassung!D38:R38),"")</f>
        <v/>
      </c>
      <c r="L38" t="str">
        <f>IF(K38="","",IF(K38&gt;Schlüssel!$C$11,1,IF(K38&gt;Schlüssel!$D$11,2,IF(K38&gt;Schlüssel!$E$11,3,IF(K38&gt;Schlüssel!$F$11,4,IF(K38&gt;Schlüssel!$G$11,5,6))))))</f>
        <v/>
      </c>
    </row>
    <row r="39" spans="9:12" x14ac:dyDescent="0.2">
      <c r="I39" s="52" t="str">
        <f>IF(ISNUMBER(Datenerfassung!C39),SUM(Datenerfassung!D39:R39),"")</f>
        <v/>
      </c>
      <c r="J39" t="str">
        <f>IF(I39="","",IF(I39&gt;Schlüssel!$C$5,1,IF(I39&gt;Schlüssel!$D$5,2,IF(I39&gt;Schlüssel!$E$5,3,IF(I39&gt;Schlüssel!$F$5,4,IF(I39&gt;Schlüssel!$G$5,5,6))))))</f>
        <v/>
      </c>
      <c r="K39" s="52" t="str">
        <f>IF(ISNUMBER(Datenerfassung!C39),SUM(Datenerfassung!D39:R39),"")</f>
        <v/>
      </c>
      <c r="L39" t="str">
        <f>IF(K39="","",IF(K39&gt;Schlüssel!$C$11,1,IF(K39&gt;Schlüssel!$D$11,2,IF(K39&gt;Schlüssel!$E$11,3,IF(K39&gt;Schlüssel!$F$11,4,IF(K39&gt;Schlüssel!$G$11,5,6))))))</f>
        <v/>
      </c>
    </row>
    <row r="40" spans="9:12" x14ac:dyDescent="0.2">
      <c r="I40" s="52">
        <f>SUM(I4:I39)</f>
        <v>0</v>
      </c>
      <c r="K40" s="52">
        <f>SUM(K4:K39)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7"/>
  <sheetViews>
    <sheetView zoomScaleNormal="100" workbookViewId="0">
      <selection activeCell="K87" sqref="K87"/>
    </sheetView>
  </sheetViews>
  <sheetFormatPr baseColWidth="10" defaultRowHeight="12.75" x14ac:dyDescent="0.2"/>
  <sheetData>
    <row r="1" spans="2:11" ht="20.25" x14ac:dyDescent="0.3">
      <c r="B1" s="314" t="s">
        <v>107</v>
      </c>
      <c r="C1" s="314"/>
      <c r="D1" s="314"/>
      <c r="E1" s="314"/>
      <c r="F1" s="314"/>
    </row>
    <row r="2" spans="2:11" ht="9.75" customHeight="1" thickBot="1" x14ac:dyDescent="0.25">
      <c r="C2" s="9"/>
      <c r="F2" s="9"/>
      <c r="G2" s="9"/>
    </row>
    <row r="3" spans="2:11" ht="16.5" thickBot="1" x14ac:dyDescent="0.3">
      <c r="C3" s="311" t="s">
        <v>57</v>
      </c>
      <c r="D3" s="312"/>
      <c r="E3" s="139" t="s">
        <v>60</v>
      </c>
      <c r="I3" s="303" t="s">
        <v>83</v>
      </c>
      <c r="J3" s="303"/>
      <c r="K3" s="303"/>
    </row>
    <row r="4" spans="2:11" ht="15.75" thickBot="1" x14ac:dyDescent="0.25">
      <c r="C4" s="137" t="s">
        <v>15</v>
      </c>
      <c r="D4" s="138" t="str">
        <f>IF(ISBLANK(Datenerfassung!C1),"",Datenerfassung!C1)</f>
        <v/>
      </c>
      <c r="E4" s="140" t="str">
        <f>Datenerfassung!T41</f>
        <v/>
      </c>
      <c r="F4" s="9"/>
      <c r="I4" s="303"/>
      <c r="J4" s="303"/>
      <c r="K4" s="303"/>
    </row>
    <row r="5" spans="2:11" ht="15.75" thickBot="1" x14ac:dyDescent="0.25">
      <c r="C5" s="141" t="s">
        <v>58</v>
      </c>
      <c r="D5" s="142" t="s">
        <v>7</v>
      </c>
      <c r="E5" s="152" t="s">
        <v>8</v>
      </c>
      <c r="I5" s="303"/>
      <c r="J5" s="303"/>
      <c r="K5" s="303"/>
    </row>
    <row r="6" spans="2:11" ht="15.75" thickBot="1" x14ac:dyDescent="0.25">
      <c r="C6" s="143">
        <v>1</v>
      </c>
      <c r="D6" s="144">
        <f>COUNTIF(Datenerfassung!$T$4:$T$39,1)</f>
        <v>0</v>
      </c>
      <c r="E6" s="153" t="str">
        <f t="shared" ref="E6:E11" si="0">IF(ISERROR(D6/SUM($D$6:$D$11)*100),"",D6/SUM($D$6:$D$11)*100)</f>
        <v/>
      </c>
      <c r="I6" s="303"/>
      <c r="J6" s="303"/>
      <c r="K6" s="303"/>
    </row>
    <row r="7" spans="2:11" ht="15.75" thickBot="1" x14ac:dyDescent="0.25">
      <c r="C7" s="143">
        <v>2</v>
      </c>
      <c r="D7" s="144">
        <f>COUNTIF(Datenerfassung!$T$4:$T$39,2)</f>
        <v>0</v>
      </c>
      <c r="E7" s="153" t="str">
        <f t="shared" si="0"/>
        <v/>
      </c>
      <c r="I7" s="303"/>
      <c r="J7" s="303"/>
      <c r="K7" s="303"/>
    </row>
    <row r="8" spans="2:11" ht="15.75" thickBot="1" x14ac:dyDescent="0.25">
      <c r="C8" s="143">
        <v>3</v>
      </c>
      <c r="D8" s="144">
        <f>COUNTIF(Datenerfassung!$T$4:$T$39,3)</f>
        <v>0</v>
      </c>
      <c r="E8" s="153" t="str">
        <f t="shared" si="0"/>
        <v/>
      </c>
      <c r="I8" s="303"/>
      <c r="J8" s="303"/>
      <c r="K8" s="303"/>
    </row>
    <row r="9" spans="2:11" ht="15.75" thickBot="1" x14ac:dyDescent="0.25">
      <c r="C9" s="143">
        <v>4</v>
      </c>
      <c r="D9" s="144">
        <f>COUNTIF(Datenerfassung!$T$4:$T$39,4)</f>
        <v>0</v>
      </c>
      <c r="E9" s="153" t="str">
        <f t="shared" si="0"/>
        <v/>
      </c>
      <c r="I9" s="303"/>
      <c r="J9" s="303"/>
      <c r="K9" s="303"/>
    </row>
    <row r="10" spans="2:11" ht="15.75" thickBot="1" x14ac:dyDescent="0.25">
      <c r="C10" s="143">
        <v>5</v>
      </c>
      <c r="D10" s="144">
        <f>COUNTIF(Datenerfassung!$T$4:$T$39,5)</f>
        <v>0</v>
      </c>
      <c r="E10" s="153" t="str">
        <f t="shared" si="0"/>
        <v/>
      </c>
      <c r="I10" s="303"/>
      <c r="J10" s="303"/>
      <c r="K10" s="303"/>
    </row>
    <row r="11" spans="2:11" ht="15.75" thickBot="1" x14ac:dyDescent="0.25">
      <c r="C11" s="141">
        <v>6</v>
      </c>
      <c r="D11" s="142">
        <f>COUNTIF(Datenerfassung!$T$4:$T$39,6)</f>
        <v>0</v>
      </c>
      <c r="E11" s="153" t="str">
        <f t="shared" si="0"/>
        <v/>
      </c>
      <c r="I11" s="303"/>
      <c r="J11" s="303"/>
      <c r="K11" s="303"/>
    </row>
    <row r="33" spans="1:7" ht="15.75" x14ac:dyDescent="0.25">
      <c r="B33" s="154" t="s">
        <v>65</v>
      </c>
      <c r="C33" s="154" t="s">
        <v>15</v>
      </c>
      <c r="D33" s="154" t="str">
        <f>D4</f>
        <v/>
      </c>
      <c r="E33" s="154" t="s">
        <v>67</v>
      </c>
      <c r="F33" s="154" t="s">
        <v>66</v>
      </c>
    </row>
    <row r="34" spans="1:7" ht="15.75" x14ac:dyDescent="0.25">
      <c r="B34" s="154"/>
      <c r="C34" s="154"/>
      <c r="D34" s="154"/>
      <c r="E34" s="154"/>
      <c r="F34" s="154"/>
    </row>
    <row r="35" spans="1:7" x14ac:dyDescent="0.2">
      <c r="A35" s="316" t="s">
        <v>108</v>
      </c>
      <c r="B35" s="313"/>
      <c r="C35" s="313"/>
      <c r="D35" s="313"/>
      <c r="E35" s="313"/>
      <c r="F35" s="313"/>
      <c r="G35" s="313"/>
    </row>
    <row r="36" spans="1:7" x14ac:dyDescent="0.2">
      <c r="A36" s="313"/>
      <c r="B36" s="313"/>
      <c r="C36" s="313"/>
      <c r="D36" s="313"/>
      <c r="E36" s="313"/>
      <c r="F36" s="313"/>
      <c r="G36" s="313"/>
    </row>
    <row r="37" spans="1:7" x14ac:dyDescent="0.2">
      <c r="A37" s="313"/>
      <c r="B37" s="313"/>
      <c r="C37" s="313"/>
      <c r="D37" s="313"/>
      <c r="E37" s="313"/>
      <c r="F37" s="313"/>
      <c r="G37" s="313"/>
    </row>
    <row r="38" spans="1:7" x14ac:dyDescent="0.2">
      <c r="A38" s="313"/>
      <c r="B38" s="313"/>
      <c r="C38" s="313"/>
      <c r="D38" s="313"/>
      <c r="E38" s="313"/>
      <c r="F38" s="313"/>
      <c r="G38" s="313"/>
    </row>
    <row r="39" spans="1:7" x14ac:dyDescent="0.2">
      <c r="A39" s="313"/>
      <c r="B39" s="313"/>
      <c r="C39" s="313"/>
      <c r="D39" s="313"/>
      <c r="E39" s="313"/>
      <c r="F39" s="313"/>
      <c r="G39" s="313"/>
    </row>
    <row r="40" spans="1:7" x14ac:dyDescent="0.2">
      <c r="A40" s="313"/>
      <c r="B40" s="313"/>
      <c r="C40" s="313"/>
      <c r="D40" s="313"/>
      <c r="E40" s="313"/>
      <c r="F40" s="313"/>
      <c r="G40" s="313"/>
    </row>
    <row r="41" spans="1:7" s="80" customFormat="1" x14ac:dyDescent="0.2">
      <c r="A41" s="165"/>
      <c r="B41" s="165"/>
      <c r="C41" s="165"/>
      <c r="D41" s="165"/>
      <c r="E41" s="165"/>
      <c r="F41" s="165"/>
      <c r="G41" s="165"/>
    </row>
    <row r="42" spans="1:7" ht="11.25" customHeight="1" x14ac:dyDescent="0.2"/>
    <row r="61" spans="2:6" ht="15" x14ac:dyDescent="0.2">
      <c r="B61" s="315" t="s">
        <v>69</v>
      </c>
      <c r="C61" s="315"/>
      <c r="D61" s="164">
        <f>[1]Landeswerte!F27</f>
        <v>0</v>
      </c>
    </row>
    <row r="63" spans="2:6" ht="15.75" x14ac:dyDescent="0.25">
      <c r="B63" s="154" t="s">
        <v>65</v>
      </c>
      <c r="C63" s="154" t="s">
        <v>15</v>
      </c>
      <c r="D63" s="154" t="str">
        <f>D4</f>
        <v/>
      </c>
      <c r="E63" s="154" t="s">
        <v>67</v>
      </c>
      <c r="F63" s="154" t="s">
        <v>79</v>
      </c>
    </row>
    <row r="65" spans="1:7" ht="12.75" customHeight="1" x14ac:dyDescent="0.2">
      <c r="A65" s="313" t="s">
        <v>105</v>
      </c>
      <c r="B65" s="313"/>
      <c r="C65" s="313"/>
      <c r="D65" s="313"/>
      <c r="E65" s="313"/>
      <c r="F65" s="313"/>
      <c r="G65" s="313"/>
    </row>
    <row r="66" spans="1:7" x14ac:dyDescent="0.2">
      <c r="A66" s="313"/>
      <c r="B66" s="313"/>
      <c r="C66" s="313"/>
      <c r="D66" s="313"/>
      <c r="E66" s="313"/>
      <c r="F66" s="313"/>
      <c r="G66" s="313"/>
    </row>
    <row r="67" spans="1:7" x14ac:dyDescent="0.2">
      <c r="A67" s="313"/>
      <c r="B67" s="313"/>
      <c r="C67" s="313"/>
      <c r="D67" s="313"/>
      <c r="E67" s="313"/>
      <c r="F67" s="313"/>
      <c r="G67" s="313"/>
    </row>
    <row r="68" spans="1:7" ht="13.5" thickBot="1" x14ac:dyDescent="0.25">
      <c r="A68" s="165"/>
      <c r="B68" s="165"/>
      <c r="C68" s="165"/>
      <c r="D68" s="165"/>
      <c r="E68" s="165"/>
      <c r="F68" s="165"/>
      <c r="G68" s="165"/>
    </row>
    <row r="69" spans="1:7" ht="16.5" thickBot="1" x14ac:dyDescent="0.3">
      <c r="C69" s="311" t="s">
        <v>57</v>
      </c>
      <c r="D69" s="312"/>
      <c r="E69" s="139" t="s">
        <v>60</v>
      </c>
    </row>
    <row r="70" spans="1:7" ht="15.75" thickBot="1" x14ac:dyDescent="0.25">
      <c r="C70" s="137" t="s">
        <v>79</v>
      </c>
      <c r="D70" s="138"/>
      <c r="E70" s="140" t="str">
        <f>IF(ISERROR((D72+D73*2+D74*3+D75*4+D76*5+D77*6)/SUM(D72:D77)),"",(D72+D73*2+D74*3+D75*4+D76*5+D77*6)/SUM(D72:D77))</f>
        <v/>
      </c>
    </row>
    <row r="71" spans="1:7" ht="15.75" thickBot="1" x14ac:dyDescent="0.25">
      <c r="C71" s="141" t="s">
        <v>58</v>
      </c>
      <c r="D71" s="142" t="s">
        <v>7</v>
      </c>
      <c r="E71" s="152" t="s">
        <v>8</v>
      </c>
    </row>
    <row r="72" spans="1:7" ht="15.75" thickBot="1" x14ac:dyDescent="0.25">
      <c r="C72" s="143">
        <v>1</v>
      </c>
      <c r="D72" s="166"/>
      <c r="E72" s="153" t="str">
        <f t="shared" ref="E72:E77" si="1">IF(ISERROR(D72/SUM($D$72:$D$77)*100),"",(D72/SUM($D$72:$D$77)*100))</f>
        <v/>
      </c>
    </row>
    <row r="73" spans="1:7" ht="15.75" thickBot="1" x14ac:dyDescent="0.25">
      <c r="C73" s="143">
        <v>2</v>
      </c>
      <c r="D73" s="166"/>
      <c r="E73" s="153" t="str">
        <f t="shared" si="1"/>
        <v/>
      </c>
    </row>
    <row r="74" spans="1:7" ht="15.75" thickBot="1" x14ac:dyDescent="0.25">
      <c r="C74" s="143">
        <v>3</v>
      </c>
      <c r="D74" s="166"/>
      <c r="E74" s="153" t="str">
        <f t="shared" si="1"/>
        <v/>
      </c>
    </row>
    <row r="75" spans="1:7" ht="15.75" thickBot="1" x14ac:dyDescent="0.25">
      <c r="C75" s="143">
        <v>4</v>
      </c>
      <c r="D75" s="166"/>
      <c r="E75" s="153" t="str">
        <f t="shared" si="1"/>
        <v/>
      </c>
    </row>
    <row r="76" spans="1:7" ht="15.75" thickBot="1" x14ac:dyDescent="0.25">
      <c r="C76" s="143">
        <v>5</v>
      </c>
      <c r="D76" s="166"/>
      <c r="E76" s="153" t="str">
        <f t="shared" si="1"/>
        <v/>
      </c>
    </row>
    <row r="77" spans="1:7" ht="15.75" thickBot="1" x14ac:dyDescent="0.25">
      <c r="C77" s="141">
        <v>6</v>
      </c>
      <c r="D77" s="166"/>
      <c r="E77" s="153" t="str">
        <f t="shared" si="1"/>
        <v/>
      </c>
    </row>
  </sheetData>
  <sheetProtection password="CBEB" sheet="1" objects="1" scenarios="1"/>
  <mergeCells count="7">
    <mergeCell ref="I3:K11"/>
    <mergeCell ref="C69:D69"/>
    <mergeCell ref="A65:G67"/>
    <mergeCell ref="B1:F1"/>
    <mergeCell ref="C3:D3"/>
    <mergeCell ref="B61:C61"/>
    <mergeCell ref="A35:G40"/>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81"/>
  <sheetViews>
    <sheetView zoomScale="120" zoomScaleNormal="120" workbookViewId="0">
      <selection sqref="A1:I1"/>
    </sheetView>
  </sheetViews>
  <sheetFormatPr baseColWidth="10" defaultRowHeight="12.75" x14ac:dyDescent="0.2"/>
  <cols>
    <col min="2" max="2" width="3.7109375" customWidth="1"/>
    <col min="3" max="3" width="4" customWidth="1"/>
    <col min="4" max="4" width="4.5703125" customWidth="1"/>
    <col min="5" max="5" width="5.140625" customWidth="1"/>
    <col min="6" max="6" width="5" customWidth="1"/>
    <col min="7" max="7" width="4" customWidth="1"/>
    <col min="8" max="8" width="4.7109375" customWidth="1"/>
    <col min="9" max="10" width="4.28515625" customWidth="1"/>
    <col min="11" max="11" width="2.28515625" customWidth="1"/>
    <col min="12" max="12" width="2" customWidth="1"/>
    <col min="13" max="13" width="17.7109375" bestFit="1" customWidth="1"/>
    <col min="14" max="14" width="8.42578125" bestFit="1" customWidth="1"/>
    <col min="15" max="15" width="2" customWidth="1"/>
    <col min="16" max="16" width="4.140625" customWidth="1"/>
    <col min="17" max="17" width="4.7109375" customWidth="1"/>
    <col min="18" max="18" width="4.85546875" customWidth="1"/>
    <col min="19" max="19" width="4.28515625" customWidth="1"/>
    <col min="20" max="20" width="4.7109375" customWidth="1"/>
    <col min="21" max="21" width="4.140625" customWidth="1"/>
    <col min="22" max="22" width="3.85546875" customWidth="1"/>
    <col min="23" max="23" width="13.140625" bestFit="1" customWidth="1"/>
    <col min="24" max="24" width="5.42578125" customWidth="1"/>
    <col min="25" max="25" width="4.7109375" customWidth="1"/>
    <col min="26" max="26" width="7.28515625" customWidth="1"/>
  </cols>
  <sheetData>
    <row r="1" spans="1:24" ht="18" x14ac:dyDescent="0.25">
      <c r="A1" s="317" t="s">
        <v>107</v>
      </c>
      <c r="B1" s="317"/>
      <c r="C1" s="317"/>
      <c r="D1" s="317"/>
      <c r="E1" s="317"/>
      <c r="F1" s="317"/>
      <c r="G1" s="317"/>
      <c r="H1" s="317"/>
      <c r="I1" s="317"/>
      <c r="J1" s="317" t="s">
        <v>61</v>
      </c>
      <c r="K1" s="317"/>
      <c r="L1" s="317"/>
      <c r="M1" s="317"/>
      <c r="N1" s="317"/>
      <c r="P1" s="317" t="s">
        <v>15</v>
      </c>
      <c r="Q1" s="317"/>
      <c r="R1" s="317"/>
      <c r="S1" s="146" t="str">
        <f>IF(ISBLANK(Datenerfassung!C1),"",Datenerfassung!C1)</f>
        <v/>
      </c>
    </row>
    <row r="2" spans="1:24" ht="13.5" thickBot="1" x14ac:dyDescent="0.25"/>
    <row r="3" spans="1:24" x14ac:dyDescent="0.2">
      <c r="A3" s="17" t="s">
        <v>5</v>
      </c>
      <c r="B3" s="18">
        <f>Datenerfassung!D3</f>
        <v>1</v>
      </c>
      <c r="C3" s="5"/>
      <c r="D3" s="5"/>
      <c r="E3" s="5"/>
      <c r="F3" s="5"/>
      <c r="G3" s="5"/>
      <c r="H3" s="5"/>
      <c r="I3" s="5"/>
      <c r="J3" s="5"/>
      <c r="K3" s="5"/>
      <c r="L3" s="5"/>
      <c r="M3" s="15" t="s">
        <v>9</v>
      </c>
      <c r="N3" s="16">
        <f>SUM(B6*B5,C6*C5,D6*D5,E6*E5,F6*F5,G6*G5,H6*H5,I6*I5,J6*J5,K6*K5,L6*L5)</f>
        <v>0</v>
      </c>
    </row>
    <row r="4" spans="1:24" x14ac:dyDescent="0.2">
      <c r="A4" s="22"/>
      <c r="B4" s="23"/>
      <c r="C4" s="4"/>
      <c r="D4" s="4"/>
      <c r="E4" s="4"/>
      <c r="F4" s="4"/>
      <c r="G4" s="4"/>
      <c r="H4" s="4"/>
      <c r="I4" s="4"/>
      <c r="J4" s="4"/>
      <c r="K4" s="4"/>
      <c r="L4" s="4"/>
      <c r="M4" s="14" t="s">
        <v>10</v>
      </c>
      <c r="N4" s="21" t="e">
        <f>N3/(N5*SUM(B6:L6))*100</f>
        <v>#DIV/0!</v>
      </c>
    </row>
    <row r="5" spans="1:24" ht="13.5" thickBot="1" x14ac:dyDescent="0.25">
      <c r="A5" s="8" t="s">
        <v>6</v>
      </c>
      <c r="B5" s="3">
        <v>0</v>
      </c>
      <c r="C5" s="3">
        <v>1</v>
      </c>
      <c r="D5" s="3">
        <v>2</v>
      </c>
      <c r="E5" s="3">
        <v>3</v>
      </c>
      <c r="F5" s="3">
        <v>4</v>
      </c>
      <c r="G5" s="3">
        <v>5</v>
      </c>
      <c r="H5" s="208"/>
      <c r="I5" s="3"/>
      <c r="J5" s="3"/>
      <c r="K5" s="3"/>
      <c r="L5" s="3"/>
      <c r="M5" s="19" t="s">
        <v>11</v>
      </c>
      <c r="N5" s="20">
        <f>Datenerfassung!D2</f>
        <v>5</v>
      </c>
    </row>
    <row r="6" spans="1:24" x14ac:dyDescent="0.2">
      <c r="A6" s="10" t="s">
        <v>7</v>
      </c>
      <c r="B6" s="9">
        <f>COUNTIF(Datenerfassung!$D$4:$D$39,B5)</f>
        <v>0</v>
      </c>
      <c r="C6" s="9">
        <f>COUNTIF(Datenerfassung!$D$4:$D$39,C5)</f>
        <v>0</v>
      </c>
      <c r="D6" s="9">
        <f>COUNTIF(Datenerfassung!$D$4:$D$39,D5)</f>
        <v>0</v>
      </c>
      <c r="E6" s="9">
        <f>COUNTIF(Datenerfassung!$D$4:$D$39,E5)</f>
        <v>0</v>
      </c>
      <c r="F6" s="9">
        <f>COUNTIF(Datenerfassung!$D$4:$D$39,F5)</f>
        <v>0</v>
      </c>
      <c r="G6" s="9">
        <f>COUNTIF(Datenerfassung!$D$4:$D$39,G5)</f>
        <v>0</v>
      </c>
      <c r="H6" s="9"/>
      <c r="I6" s="9"/>
      <c r="J6" s="9"/>
      <c r="K6" s="9"/>
      <c r="L6" s="9"/>
      <c r="M6" s="9"/>
      <c r="N6" s="7"/>
    </row>
    <row r="7" spans="1:24" ht="13.5" thickBot="1" x14ac:dyDescent="0.25">
      <c r="A7" s="13" t="s">
        <v>8</v>
      </c>
      <c r="B7" s="12" t="e">
        <f t="shared" ref="B7:G7" si="0">B6/SUM($B$6:$L$6)*100</f>
        <v>#DIV/0!</v>
      </c>
      <c r="C7" s="12" t="e">
        <f t="shared" si="0"/>
        <v>#DIV/0!</v>
      </c>
      <c r="D7" s="12" t="e">
        <f t="shared" si="0"/>
        <v>#DIV/0!</v>
      </c>
      <c r="E7" s="12" t="e">
        <f t="shared" si="0"/>
        <v>#DIV/0!</v>
      </c>
      <c r="F7" s="12" t="e">
        <f t="shared" si="0"/>
        <v>#DIV/0!</v>
      </c>
      <c r="G7" s="12" t="e">
        <f t="shared" si="0"/>
        <v>#DIV/0!</v>
      </c>
      <c r="H7" s="76"/>
      <c r="I7" s="76"/>
      <c r="J7" s="76"/>
      <c r="K7" s="76"/>
      <c r="L7" s="76"/>
      <c r="M7" s="3"/>
      <c r="N7" s="11"/>
    </row>
    <row r="8" spans="1:24" x14ac:dyDescent="0.2">
      <c r="A8" s="161" t="s">
        <v>66</v>
      </c>
      <c r="B8">
        <f>Landeswerte!C5</f>
        <v>0</v>
      </c>
      <c r="C8">
        <f>Landeswerte!D5</f>
        <v>0</v>
      </c>
      <c r="D8">
        <f>Landeswerte!E5</f>
        <v>0</v>
      </c>
      <c r="E8">
        <f>Landeswerte!F5</f>
        <v>0</v>
      </c>
      <c r="F8">
        <f>Landeswerte!G5</f>
        <v>0</v>
      </c>
      <c r="G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7" t="s">
        <v>5</v>
      </c>
      <c r="B15" s="18">
        <f>Datenerfassung!E3</f>
        <v>2</v>
      </c>
      <c r="C15" s="5"/>
      <c r="D15" s="5"/>
      <c r="E15" s="5"/>
      <c r="F15" s="5"/>
      <c r="G15" s="5"/>
      <c r="H15" s="5"/>
      <c r="I15" s="5"/>
      <c r="J15" s="5"/>
      <c r="K15" s="5"/>
      <c r="L15" s="5"/>
      <c r="M15" s="15" t="s">
        <v>9</v>
      </c>
      <c r="N15" s="16">
        <f>SUM(B18*B17,C18*C17,D18*D17,E18*E17,F18*F17,G18*G17,H17*H18,I18*I17,J17*J18,K18*K17,L18*L17)</f>
        <v>0</v>
      </c>
    </row>
    <row r="16" spans="1:24" x14ac:dyDescent="0.2">
      <c r="A16" s="22"/>
      <c r="B16" s="23"/>
      <c r="C16" s="4"/>
      <c r="D16" s="4"/>
      <c r="E16" s="4"/>
      <c r="F16" s="4"/>
      <c r="G16" s="4"/>
      <c r="H16" s="4"/>
      <c r="I16" s="4"/>
      <c r="J16" s="4"/>
      <c r="K16" s="4"/>
      <c r="L16" s="4"/>
      <c r="M16" s="14" t="s">
        <v>10</v>
      </c>
      <c r="N16" s="21" t="e">
        <f>N15/(N17*SUM(B18:L18))*100</f>
        <v>#DIV/0!</v>
      </c>
    </row>
    <row r="17" spans="1:24" ht="13.5" thickBot="1" x14ac:dyDescent="0.25">
      <c r="A17" s="8" t="s">
        <v>6</v>
      </c>
      <c r="B17" s="3">
        <v>0</v>
      </c>
      <c r="C17" s="3">
        <v>1</v>
      </c>
      <c r="D17" s="3">
        <v>2</v>
      </c>
      <c r="E17" s="3">
        <v>3</v>
      </c>
      <c r="F17" s="3">
        <v>4</v>
      </c>
      <c r="G17" s="208">
        <v>5</v>
      </c>
      <c r="H17" s="3"/>
      <c r="I17" s="3"/>
      <c r="J17" s="3"/>
      <c r="K17" s="3"/>
      <c r="L17" s="3"/>
      <c r="M17" s="19" t="s">
        <v>11</v>
      </c>
      <c r="N17" s="20">
        <f>Datenerfassung!E2</f>
        <v>5</v>
      </c>
    </row>
    <row r="18" spans="1:24" x14ac:dyDescent="0.2">
      <c r="A18" s="10" t="s">
        <v>7</v>
      </c>
      <c r="B18" s="9">
        <f>COUNTIF(Datenerfassung!$E$4:$E$39,B17)</f>
        <v>0</v>
      </c>
      <c r="C18" s="9">
        <f>COUNTIF(Datenerfassung!$E$4:$E$39,C17)</f>
        <v>0</v>
      </c>
      <c r="D18" s="9">
        <f>COUNTIF(Datenerfassung!$E$4:$E$39,D17)</f>
        <v>0</v>
      </c>
      <c r="E18" s="9">
        <f>COUNTIF(Datenerfassung!$E$4:$E$39,E17)</f>
        <v>0</v>
      </c>
      <c r="F18" s="9">
        <f>COUNTIF(Datenerfassung!$E$4:$E$39,F17)</f>
        <v>0</v>
      </c>
      <c r="G18" s="9">
        <f>COUNTIF(Datenerfassung!$E$4:$E$39,G17)</f>
        <v>0</v>
      </c>
      <c r="H18" s="9"/>
      <c r="I18" s="9"/>
      <c r="J18" s="9"/>
      <c r="K18" s="9"/>
      <c r="L18" s="9"/>
      <c r="M18" s="9"/>
      <c r="N18" s="7"/>
    </row>
    <row r="19" spans="1:24" ht="13.5" thickBot="1" x14ac:dyDescent="0.25">
      <c r="A19" s="13" t="s">
        <v>8</v>
      </c>
      <c r="B19" s="12" t="e">
        <f t="shared" ref="B19:G19" si="1">B18/SUM($B$18:$L$18)*100</f>
        <v>#DIV/0!</v>
      </c>
      <c r="C19" s="12" t="e">
        <f t="shared" si="1"/>
        <v>#DIV/0!</v>
      </c>
      <c r="D19" s="12" t="e">
        <f t="shared" si="1"/>
        <v>#DIV/0!</v>
      </c>
      <c r="E19" s="12" t="e">
        <f t="shared" si="1"/>
        <v>#DIV/0!</v>
      </c>
      <c r="F19" s="12" t="e">
        <f t="shared" si="1"/>
        <v>#DIV/0!</v>
      </c>
      <c r="G19" s="12" t="e">
        <f t="shared" si="1"/>
        <v>#DIV/0!</v>
      </c>
      <c r="H19" s="76"/>
      <c r="I19" s="76"/>
      <c r="J19" s="76"/>
      <c r="K19" s="76"/>
      <c r="L19" s="76"/>
      <c r="M19" s="3"/>
      <c r="N19" s="11"/>
    </row>
    <row r="20" spans="1:24" x14ac:dyDescent="0.2">
      <c r="A20" s="161" t="s">
        <v>66</v>
      </c>
      <c r="B20">
        <f>Landeswerte!C6</f>
        <v>0</v>
      </c>
      <c r="C20">
        <f>Landeswerte!D6</f>
        <v>0</v>
      </c>
      <c r="D20">
        <f>Landeswerte!E6</f>
        <v>0</v>
      </c>
      <c r="E20">
        <f>Landeswerte!F6</f>
        <v>0</v>
      </c>
      <c r="F20">
        <f>Landeswerte!G6</f>
        <v>0</v>
      </c>
      <c r="G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7" t="s">
        <v>5</v>
      </c>
      <c r="B27" s="18">
        <f>Datenerfassung!F3</f>
        <v>3</v>
      </c>
      <c r="C27" s="5"/>
      <c r="D27" s="5"/>
      <c r="E27" s="5"/>
      <c r="F27" s="5"/>
      <c r="G27" s="5"/>
      <c r="H27" s="5"/>
      <c r="I27" s="5"/>
      <c r="J27" s="5"/>
      <c r="K27" s="5"/>
      <c r="L27" s="5"/>
      <c r="M27" s="15" t="s">
        <v>9</v>
      </c>
      <c r="N27" s="16">
        <f>SUM(B30*B29,C30*C29,D30*D29,E30*E29,F30*F29,G30*G29,H29*H30,I30*I29,J29*J30,K30*K29,L30*L29)</f>
        <v>0</v>
      </c>
    </row>
    <row r="28" spans="1:24" x14ac:dyDescent="0.2">
      <c r="A28" s="6"/>
      <c r="B28" s="4"/>
      <c r="C28" s="4"/>
      <c r="D28" s="4"/>
      <c r="E28" s="4"/>
      <c r="F28" s="4"/>
      <c r="G28" s="4"/>
      <c r="H28" s="4"/>
      <c r="I28" s="4"/>
      <c r="J28" s="4"/>
      <c r="K28" s="4"/>
      <c r="L28" s="4"/>
      <c r="M28" s="14" t="s">
        <v>10</v>
      </c>
      <c r="N28" s="21" t="e">
        <f>N27/(N29*SUM(B30:L30))*100</f>
        <v>#DIV/0!</v>
      </c>
    </row>
    <row r="29" spans="1:24" ht="13.5" thickBot="1" x14ac:dyDescent="0.25">
      <c r="A29" s="8" t="s">
        <v>6</v>
      </c>
      <c r="B29" s="3">
        <v>0</v>
      </c>
      <c r="C29" s="3">
        <v>1</v>
      </c>
      <c r="D29" s="3">
        <v>2</v>
      </c>
      <c r="E29" s="3">
        <v>3</v>
      </c>
      <c r="F29" s="3">
        <v>4</v>
      </c>
      <c r="G29" s="208">
        <v>5</v>
      </c>
      <c r="H29" s="208"/>
      <c r="I29" s="3"/>
      <c r="J29" s="3"/>
      <c r="K29" s="3"/>
      <c r="L29" s="3"/>
      <c r="M29" s="19" t="s">
        <v>11</v>
      </c>
      <c r="N29" s="20">
        <f>Datenerfassung!F2</f>
        <v>5</v>
      </c>
    </row>
    <row r="30" spans="1:24" x14ac:dyDescent="0.2">
      <c r="A30" s="10" t="s">
        <v>7</v>
      </c>
      <c r="B30" s="9">
        <f>COUNTIF(Datenerfassung!$F$4:$F$39,B29)</f>
        <v>0</v>
      </c>
      <c r="C30" s="9">
        <f>COUNTIF(Datenerfassung!$F$4:$F$39,C29)</f>
        <v>0</v>
      </c>
      <c r="D30" s="9">
        <f>COUNTIF(Datenerfassung!$F$4:$F$39,D29)</f>
        <v>0</v>
      </c>
      <c r="E30" s="9">
        <f>COUNTIF(Datenerfassung!$F$4:$F$39,E29)</f>
        <v>0</v>
      </c>
      <c r="F30" s="9">
        <f>COUNTIF(Datenerfassung!$F$4:$F$39,F29)</f>
        <v>0</v>
      </c>
      <c r="G30" s="9">
        <f>COUNTIF(Datenerfassung!$F$4:$F$39,G29)</f>
        <v>0</v>
      </c>
      <c r="H30" s="99"/>
      <c r="I30" s="9"/>
      <c r="J30" s="9"/>
      <c r="K30" s="9"/>
      <c r="L30" s="9"/>
      <c r="M30" s="9"/>
      <c r="N30" s="7"/>
    </row>
    <row r="31" spans="1:24" ht="13.5" thickBot="1" x14ac:dyDescent="0.25">
      <c r="A31" s="13" t="s">
        <v>8</v>
      </c>
      <c r="B31" s="12" t="e">
        <f t="shared" ref="B31:G31" si="2">B30/SUM($B$30:$L$30)*100</f>
        <v>#DIV/0!</v>
      </c>
      <c r="C31" s="12" t="e">
        <f t="shared" si="2"/>
        <v>#DIV/0!</v>
      </c>
      <c r="D31" s="12" t="e">
        <f t="shared" si="2"/>
        <v>#DIV/0!</v>
      </c>
      <c r="E31" s="12" t="e">
        <f t="shared" si="2"/>
        <v>#DIV/0!</v>
      </c>
      <c r="F31" s="12" t="e">
        <f t="shared" si="2"/>
        <v>#DIV/0!</v>
      </c>
      <c r="G31" s="12" t="e">
        <f t="shared" si="2"/>
        <v>#DIV/0!</v>
      </c>
      <c r="H31" s="76"/>
      <c r="I31" s="76"/>
      <c r="J31" s="76"/>
      <c r="K31" s="76"/>
      <c r="L31" s="76"/>
      <c r="M31" s="3"/>
      <c r="N31" s="11"/>
    </row>
    <row r="32" spans="1:24" x14ac:dyDescent="0.2">
      <c r="A32" s="161" t="s">
        <v>66</v>
      </c>
      <c r="B32">
        <f>Landeswerte!C7</f>
        <v>0</v>
      </c>
      <c r="C32">
        <f>Landeswerte!D7</f>
        <v>0</v>
      </c>
      <c r="D32">
        <f>Landeswerte!E7</f>
        <v>0</v>
      </c>
      <c r="E32">
        <f>Landeswerte!F7</f>
        <v>0</v>
      </c>
      <c r="F32">
        <f>Landeswerte!G7</f>
        <v>0</v>
      </c>
      <c r="G32">
        <f>Landeswerte!H7</f>
        <v>0</v>
      </c>
      <c r="H32" s="80"/>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7" t="s">
        <v>5</v>
      </c>
      <c r="B39" s="18">
        <f>Datenerfassung!G3</f>
        <v>4</v>
      </c>
      <c r="C39" s="5"/>
      <c r="D39" s="5"/>
      <c r="E39" s="5"/>
      <c r="F39" s="5"/>
      <c r="G39" s="5"/>
      <c r="H39" s="5"/>
      <c r="I39" s="5"/>
      <c r="J39" s="5"/>
      <c r="K39" s="5"/>
      <c r="L39" s="5"/>
      <c r="M39" s="15" t="s">
        <v>9</v>
      </c>
      <c r="N39" s="16">
        <f>SUM(B42*B41,C42*C41,D42*D41,E42*E41,F42*F41,G42*G41,H41*H42,I42*I41,J41*J42,K42*K41,L42*L41)</f>
        <v>0</v>
      </c>
    </row>
    <row r="40" spans="1:24" x14ac:dyDescent="0.2">
      <c r="A40" s="22"/>
      <c r="B40" s="23"/>
      <c r="C40" s="4"/>
      <c r="D40" s="4"/>
      <c r="E40" s="4"/>
      <c r="F40" s="4"/>
      <c r="G40" s="4"/>
      <c r="H40" s="4"/>
      <c r="I40" s="4"/>
      <c r="J40" s="4"/>
      <c r="K40" s="4"/>
      <c r="L40" s="4"/>
      <c r="M40" s="14" t="s">
        <v>10</v>
      </c>
      <c r="N40" s="21" t="e">
        <f>N39/(N41*SUM(B42:L42))*100</f>
        <v>#DIV/0!</v>
      </c>
    </row>
    <row r="41" spans="1:24" ht="13.5" thickBot="1" x14ac:dyDescent="0.25">
      <c r="A41" s="8" t="s">
        <v>6</v>
      </c>
      <c r="B41" s="3">
        <v>0</v>
      </c>
      <c r="C41" s="3">
        <v>1</v>
      </c>
      <c r="D41" s="3">
        <v>2</v>
      </c>
      <c r="E41" s="3">
        <v>3</v>
      </c>
      <c r="F41" s="3">
        <v>4</v>
      </c>
      <c r="G41" s="208">
        <v>5</v>
      </c>
      <c r="H41" s="208"/>
      <c r="I41" s="3"/>
      <c r="J41" s="3"/>
      <c r="K41" s="3"/>
      <c r="L41" s="3"/>
      <c r="M41" s="19" t="s">
        <v>11</v>
      </c>
      <c r="N41" s="20">
        <f>Datenerfassung!G2</f>
        <v>5</v>
      </c>
    </row>
    <row r="42" spans="1:24" x14ac:dyDescent="0.2">
      <c r="A42" s="10" t="s">
        <v>7</v>
      </c>
      <c r="B42" s="9">
        <f>COUNTIF(Datenerfassung!$G$4:$G$39,B41)</f>
        <v>0</v>
      </c>
      <c r="C42" s="9">
        <f>COUNTIF(Datenerfassung!$G$4:$G$39,C41)</f>
        <v>0</v>
      </c>
      <c r="D42" s="9">
        <f>COUNTIF(Datenerfassung!$G$4:$G$39,D41)</f>
        <v>0</v>
      </c>
      <c r="E42" s="9">
        <f>COUNTIF(Datenerfassung!$G$4:$G$39,E41)</f>
        <v>0</v>
      </c>
      <c r="F42" s="9">
        <f>COUNTIF(Datenerfassung!$G$4:$G$39,F41)</f>
        <v>0</v>
      </c>
      <c r="G42" s="9">
        <f>COUNTIF(Datenerfassung!$G$4:$G$39,G41)</f>
        <v>0</v>
      </c>
      <c r="H42" s="99"/>
      <c r="I42" s="9"/>
      <c r="J42" s="9"/>
      <c r="K42" s="9"/>
      <c r="L42" s="9"/>
      <c r="M42" s="9"/>
      <c r="N42" s="7"/>
    </row>
    <row r="43" spans="1:24" ht="13.5" thickBot="1" x14ac:dyDescent="0.25">
      <c r="A43" s="13" t="s">
        <v>8</v>
      </c>
      <c r="B43" s="12" t="e">
        <f t="shared" ref="B43:G43" si="3">B42/SUM($B$42:$L$42)*100</f>
        <v>#DIV/0!</v>
      </c>
      <c r="C43" s="12" t="e">
        <f t="shared" si="3"/>
        <v>#DIV/0!</v>
      </c>
      <c r="D43" s="12" t="e">
        <f t="shared" si="3"/>
        <v>#DIV/0!</v>
      </c>
      <c r="E43" s="12" t="e">
        <f t="shared" si="3"/>
        <v>#DIV/0!</v>
      </c>
      <c r="F43" s="12" t="e">
        <f t="shared" si="3"/>
        <v>#DIV/0!</v>
      </c>
      <c r="G43" s="12" t="e">
        <f t="shared" si="3"/>
        <v>#DIV/0!</v>
      </c>
      <c r="H43" s="76"/>
      <c r="I43" s="76"/>
      <c r="J43" s="76"/>
      <c r="K43" s="76"/>
      <c r="L43" s="76"/>
      <c r="M43" s="3"/>
      <c r="N43" s="11"/>
    </row>
    <row r="44" spans="1:24" x14ac:dyDescent="0.2">
      <c r="A44" s="161" t="s">
        <v>66</v>
      </c>
      <c r="B44">
        <f>Landeswerte!C8</f>
        <v>0</v>
      </c>
      <c r="C44">
        <f>Landeswerte!D8</f>
        <v>0</v>
      </c>
      <c r="D44">
        <f>Landeswerte!E8</f>
        <v>0</v>
      </c>
      <c r="E44">
        <f>Landeswerte!F8</f>
        <v>0</v>
      </c>
      <c r="F44">
        <f>Landeswerte!G8</f>
        <v>0</v>
      </c>
      <c r="G44">
        <f>Landeswerte!H8</f>
        <v>0</v>
      </c>
      <c r="H44" s="80"/>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7" t="s">
        <v>5</v>
      </c>
      <c r="B51" s="18">
        <f>Datenerfassung!H3</f>
        <v>5</v>
      </c>
      <c r="C51" s="5"/>
      <c r="D51" s="5"/>
      <c r="E51" s="5"/>
      <c r="F51" s="5"/>
      <c r="G51" s="5"/>
      <c r="H51" s="5"/>
      <c r="I51" s="5"/>
      <c r="J51" s="5"/>
      <c r="K51" s="5"/>
      <c r="L51" s="5"/>
      <c r="M51" s="15" t="s">
        <v>9</v>
      </c>
      <c r="N51" s="16">
        <f>SUM(B54*B53,C54*C53,D54*D53,E54*E53,F54*F53,G54*G53,H53*H54,I54*I53,J53*J54,K54*K53,L54*L53)</f>
        <v>0</v>
      </c>
    </row>
    <row r="52" spans="1:24" x14ac:dyDescent="0.2">
      <c r="A52" s="22"/>
      <c r="B52" s="23"/>
      <c r="C52" s="4"/>
      <c r="D52" s="4"/>
      <c r="E52" s="4"/>
      <c r="F52" s="4"/>
      <c r="G52" s="4"/>
      <c r="H52" s="4"/>
      <c r="I52" s="4"/>
      <c r="J52" s="4"/>
      <c r="K52" s="4"/>
      <c r="L52" s="4"/>
      <c r="M52" s="14" t="s">
        <v>10</v>
      </c>
      <c r="N52" s="21" t="e">
        <f>N51/(N53*SUM(B54:L54))*100</f>
        <v>#DIV/0!</v>
      </c>
    </row>
    <row r="53" spans="1:24" ht="13.5" thickBot="1" x14ac:dyDescent="0.25">
      <c r="A53" s="8" t="s">
        <v>6</v>
      </c>
      <c r="B53" s="3">
        <v>0</v>
      </c>
      <c r="C53" s="3">
        <v>1</v>
      </c>
      <c r="D53" s="3">
        <v>2</v>
      </c>
      <c r="E53" s="3">
        <v>3</v>
      </c>
      <c r="F53" s="3">
        <v>4</v>
      </c>
      <c r="G53" s="3">
        <v>5</v>
      </c>
      <c r="H53" s="208">
        <v>6</v>
      </c>
      <c r="I53" s="3"/>
      <c r="J53" s="3"/>
      <c r="K53" s="3"/>
      <c r="L53" s="3"/>
      <c r="M53" s="19" t="s">
        <v>11</v>
      </c>
      <c r="N53" s="20">
        <f>Datenerfassung!H2</f>
        <v>6</v>
      </c>
    </row>
    <row r="54" spans="1:24" x14ac:dyDescent="0.2">
      <c r="A54" s="10" t="s">
        <v>7</v>
      </c>
      <c r="B54" s="9">
        <f>COUNTIF(Datenerfassung!$H$4:$H$39,B53)</f>
        <v>0</v>
      </c>
      <c r="C54" s="9">
        <f>COUNTIF(Datenerfassung!$H$4:$H$39,C53)</f>
        <v>0</v>
      </c>
      <c r="D54" s="9">
        <f>COUNTIF(Datenerfassung!$H$4:$H$39,D53)</f>
        <v>0</v>
      </c>
      <c r="E54" s="9">
        <f>COUNTIF(Datenerfassung!$H$4:$H$39,E53)</f>
        <v>0</v>
      </c>
      <c r="F54" s="9">
        <f>COUNTIF(Datenerfassung!$H$4:$H$39,F53)</f>
        <v>0</v>
      </c>
      <c r="G54" s="9">
        <f>COUNTIF(Datenerfassung!$H$4:$H$39,G53)</f>
        <v>0</v>
      </c>
      <c r="H54" s="9">
        <f>COUNTIF(Datenerfassung!$H$4:$H$39,H53)</f>
        <v>0</v>
      </c>
      <c r="I54" s="9"/>
      <c r="J54" s="9"/>
      <c r="K54" s="9"/>
      <c r="L54" s="9"/>
      <c r="M54" s="9"/>
      <c r="N54" s="7"/>
    </row>
    <row r="55" spans="1:24" ht="13.5" thickBot="1" x14ac:dyDescent="0.25">
      <c r="A55" s="13" t="s">
        <v>8</v>
      </c>
      <c r="B55" s="12" t="e">
        <f t="shared" ref="B55:H55" si="4">B54/SUM($B$54:$L$54)*100</f>
        <v>#DIV/0!</v>
      </c>
      <c r="C55" s="12" t="e">
        <f t="shared" si="4"/>
        <v>#DIV/0!</v>
      </c>
      <c r="D55" s="12" t="e">
        <f t="shared" si="4"/>
        <v>#DIV/0!</v>
      </c>
      <c r="E55" s="12" t="e">
        <f t="shared" si="4"/>
        <v>#DIV/0!</v>
      </c>
      <c r="F55" s="12" t="e">
        <f t="shared" si="4"/>
        <v>#DIV/0!</v>
      </c>
      <c r="G55" s="12" t="e">
        <f t="shared" si="4"/>
        <v>#DIV/0!</v>
      </c>
      <c r="H55" s="12" t="e">
        <f t="shared" si="4"/>
        <v>#DIV/0!</v>
      </c>
      <c r="I55" s="76"/>
      <c r="J55" s="76"/>
      <c r="K55" s="76"/>
      <c r="L55" s="76"/>
      <c r="M55" s="3"/>
      <c r="N55" s="11"/>
    </row>
    <row r="56" spans="1:24" x14ac:dyDescent="0.2">
      <c r="A56" s="161" t="s">
        <v>66</v>
      </c>
      <c r="B56">
        <f>Landeswerte!C9</f>
        <v>0</v>
      </c>
      <c r="C56">
        <f>Landeswerte!D9</f>
        <v>0</v>
      </c>
      <c r="D56">
        <f>Landeswerte!E9</f>
        <v>0</v>
      </c>
      <c r="E56">
        <f>Landeswerte!F9</f>
        <v>0</v>
      </c>
      <c r="F56">
        <f>Landeswerte!G9</f>
        <v>0</v>
      </c>
      <c r="G56">
        <f>Landeswerte!H9</f>
        <v>0</v>
      </c>
      <c r="H56">
        <f>Landeswerte!I9</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7" t="s">
        <v>5</v>
      </c>
      <c r="B63" s="18">
        <f>Datenerfassung!I3</f>
        <v>6</v>
      </c>
      <c r="C63" s="5"/>
      <c r="D63" s="5"/>
      <c r="E63" s="5"/>
      <c r="F63" s="5"/>
      <c r="G63" s="5"/>
      <c r="H63" s="5"/>
      <c r="I63" s="5"/>
      <c r="J63" s="5"/>
      <c r="K63" s="5"/>
      <c r="L63" s="5"/>
      <c r="M63" s="15" t="s">
        <v>9</v>
      </c>
      <c r="N63" s="16">
        <f>SUM(B66*B65,C66*C65,D66*D65,E66*E65,F66*F65,G66*G65,H65*H66,I66*I65,J65*J66,K66*K65,L66*L65)</f>
        <v>0</v>
      </c>
    </row>
    <row r="64" spans="1:24" x14ac:dyDescent="0.2">
      <c r="A64" s="6"/>
      <c r="B64" s="4"/>
      <c r="C64" s="4"/>
      <c r="D64" s="4"/>
      <c r="E64" s="4"/>
      <c r="F64" s="4"/>
      <c r="G64" s="4"/>
      <c r="H64" s="4"/>
      <c r="I64" s="4"/>
      <c r="J64" s="4"/>
      <c r="K64" s="4"/>
      <c r="L64" s="4"/>
      <c r="M64" s="14" t="s">
        <v>10</v>
      </c>
      <c r="N64" s="21" t="e">
        <f>N63/(N65*SUM(B66:L66))*100</f>
        <v>#DIV/0!</v>
      </c>
    </row>
    <row r="65" spans="1:24" ht="13.5" thickBot="1" x14ac:dyDescent="0.25">
      <c r="A65" s="8" t="s">
        <v>6</v>
      </c>
      <c r="B65" s="3">
        <v>0</v>
      </c>
      <c r="C65" s="3">
        <v>1</v>
      </c>
      <c r="D65" s="3">
        <v>2</v>
      </c>
      <c r="E65" s="3">
        <v>3</v>
      </c>
      <c r="F65" s="3">
        <v>4</v>
      </c>
      <c r="G65" s="3">
        <v>5</v>
      </c>
      <c r="H65" s="208">
        <v>6</v>
      </c>
      <c r="I65" s="208"/>
      <c r="J65" s="208"/>
      <c r="K65" s="3"/>
      <c r="L65" s="3"/>
      <c r="M65" s="19" t="s">
        <v>11</v>
      </c>
      <c r="N65" s="20">
        <f>Datenerfassung!I2</f>
        <v>6</v>
      </c>
    </row>
    <row r="66" spans="1:24" x14ac:dyDescent="0.2">
      <c r="A66" s="10" t="s">
        <v>7</v>
      </c>
      <c r="B66" s="9">
        <f>COUNTIF(Datenerfassung!$I$4:$I$39,B65)</f>
        <v>0</v>
      </c>
      <c r="C66" s="9">
        <f>COUNTIF(Datenerfassung!$I$4:$I$39,C65)</f>
        <v>0</v>
      </c>
      <c r="D66" s="9">
        <f>COUNTIF(Datenerfassung!$I$4:$I$39,D65)</f>
        <v>0</v>
      </c>
      <c r="E66" s="9">
        <f>COUNTIF(Datenerfassung!$I$4:$I$39,E65)</f>
        <v>0</v>
      </c>
      <c r="F66" s="9">
        <f>COUNTIF(Datenerfassung!$I$4:$I$39,F65)</f>
        <v>0</v>
      </c>
      <c r="G66" s="9">
        <f>COUNTIF(Datenerfassung!$I$4:$I$39,G65)</f>
        <v>0</v>
      </c>
      <c r="H66" s="99">
        <f>COUNTIF(Datenerfassung!$I$4:$I$39,H65)</f>
        <v>0</v>
      </c>
      <c r="I66" s="99"/>
      <c r="J66" s="99"/>
      <c r="K66" s="9"/>
      <c r="L66" s="9"/>
      <c r="M66" s="9"/>
      <c r="N66" s="7"/>
    </row>
    <row r="67" spans="1:24" ht="13.5" thickBot="1" x14ac:dyDescent="0.25">
      <c r="A67" s="13" t="s">
        <v>8</v>
      </c>
      <c r="B67" s="12" t="e">
        <f t="shared" ref="B67:G67" si="5">B66/SUM($B$66:$L$66)*100</f>
        <v>#DIV/0!</v>
      </c>
      <c r="C67" s="12" t="e">
        <f t="shared" si="5"/>
        <v>#DIV/0!</v>
      </c>
      <c r="D67" s="12" t="e">
        <f t="shared" si="5"/>
        <v>#DIV/0!</v>
      </c>
      <c r="E67" s="12" t="e">
        <f t="shared" si="5"/>
        <v>#DIV/0!</v>
      </c>
      <c r="F67" s="12" t="e">
        <f t="shared" si="5"/>
        <v>#DIV/0!</v>
      </c>
      <c r="G67" s="291" t="e">
        <f t="shared" si="5"/>
        <v>#DIV/0!</v>
      </c>
      <c r="H67" s="291" t="e">
        <f>H66/SUM($B$66:$L$66)*100</f>
        <v>#DIV/0!</v>
      </c>
      <c r="I67" s="76"/>
      <c r="J67" s="76"/>
      <c r="K67" s="76"/>
      <c r="L67" s="76"/>
      <c r="M67" s="3"/>
      <c r="N67" s="11"/>
    </row>
    <row r="68" spans="1:24" x14ac:dyDescent="0.2">
      <c r="A68" s="161" t="s">
        <v>66</v>
      </c>
      <c r="B68">
        <f>Landeswerte!C10</f>
        <v>0</v>
      </c>
      <c r="C68">
        <f>Landeswerte!D10</f>
        <v>0</v>
      </c>
      <c r="D68">
        <f>Landeswerte!E10</f>
        <v>0</v>
      </c>
      <c r="E68">
        <f>Landeswerte!F10</f>
        <v>0</v>
      </c>
      <c r="F68">
        <f>Landeswerte!G10</f>
        <v>0</v>
      </c>
      <c r="G68">
        <f>Landeswerte!H10</f>
        <v>0</v>
      </c>
      <c r="H68" s="80">
        <f>Landeswerte!I10</f>
        <v>0</v>
      </c>
      <c r="I68" s="80"/>
      <c r="J68" s="80"/>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7" t="s">
        <v>5</v>
      </c>
      <c r="B75" s="18">
        <f>Datenerfassung!J3</f>
        <v>7</v>
      </c>
      <c r="C75" s="5"/>
      <c r="D75" s="5"/>
      <c r="E75" s="5"/>
      <c r="F75" s="5"/>
      <c r="G75" s="5"/>
      <c r="H75" s="5"/>
      <c r="I75" s="5"/>
      <c r="J75" s="5"/>
      <c r="K75" s="5"/>
      <c r="L75" s="5"/>
      <c r="M75" s="15" t="s">
        <v>9</v>
      </c>
      <c r="N75" s="16">
        <f>SUM(B78*B77,C78*C77,D78*D77,E78*E77,F78*F77,G78*G77,H77*H78,I78*I77,J77*J78,K78*K77,L78*L77)</f>
        <v>0</v>
      </c>
    </row>
    <row r="76" spans="1:24" x14ac:dyDescent="0.2">
      <c r="A76" s="22"/>
      <c r="B76" s="23"/>
      <c r="C76" s="4"/>
      <c r="D76" s="4"/>
      <c r="E76" s="4"/>
      <c r="F76" s="4"/>
      <c r="G76" s="4"/>
      <c r="H76" s="4"/>
      <c r="I76" s="4"/>
      <c r="J76" s="4"/>
      <c r="K76" s="4"/>
      <c r="L76" s="4"/>
      <c r="M76" s="14" t="s">
        <v>10</v>
      </c>
      <c r="N76" s="21" t="e">
        <f>N75/(N77*SUM(B78:L78))*100</f>
        <v>#DIV/0!</v>
      </c>
    </row>
    <row r="77" spans="1:24" ht="13.5" thickBot="1" x14ac:dyDescent="0.25">
      <c r="A77" s="8" t="s">
        <v>6</v>
      </c>
      <c r="B77" s="3">
        <v>0</v>
      </c>
      <c r="C77" s="3">
        <v>1</v>
      </c>
      <c r="D77" s="3">
        <v>2</v>
      </c>
      <c r="E77" s="3">
        <v>3</v>
      </c>
      <c r="F77" s="3">
        <v>4</v>
      </c>
      <c r="G77" s="208">
        <v>5</v>
      </c>
      <c r="H77" s="208"/>
      <c r="I77" s="3"/>
      <c r="J77" s="3"/>
      <c r="K77" s="3"/>
      <c r="L77" s="3"/>
      <c r="M77" s="19" t="s">
        <v>11</v>
      </c>
      <c r="N77" s="20">
        <f>Datenerfassung!J2</f>
        <v>5</v>
      </c>
    </row>
    <row r="78" spans="1:24" x14ac:dyDescent="0.2">
      <c r="A78" s="10" t="s">
        <v>7</v>
      </c>
      <c r="B78" s="9">
        <f>COUNTIF(Datenerfassung!$J$4:$J$39,B77)</f>
        <v>0</v>
      </c>
      <c r="C78" s="9">
        <f>COUNTIF(Datenerfassung!$J$4:$J$39,C77)</f>
        <v>0</v>
      </c>
      <c r="D78" s="9">
        <f>COUNTIF(Datenerfassung!$J$4:$J$39,D77)</f>
        <v>0</v>
      </c>
      <c r="E78" s="9">
        <f>COUNTIF(Datenerfassung!$J$4:$J$39,E77)</f>
        <v>0</v>
      </c>
      <c r="F78" s="9">
        <f>COUNTIF(Datenerfassung!$J$4:$J$39,F77)</f>
        <v>0</v>
      </c>
      <c r="G78" s="9">
        <f>COUNTIF(Datenerfassung!$J$4:$J$39,G77)</f>
        <v>0</v>
      </c>
      <c r="H78" s="9"/>
      <c r="I78" s="9"/>
      <c r="J78" s="9"/>
      <c r="K78" s="9"/>
      <c r="L78" s="9"/>
      <c r="M78" s="9"/>
      <c r="N78" s="7"/>
    </row>
    <row r="79" spans="1:24" ht="13.5" thickBot="1" x14ac:dyDescent="0.25">
      <c r="A79" s="13" t="s">
        <v>8</v>
      </c>
      <c r="B79" s="12" t="e">
        <f t="shared" ref="B79:G79" si="6">B78/SUM($B$78:$L$78)*100</f>
        <v>#DIV/0!</v>
      </c>
      <c r="C79" s="12" t="e">
        <f t="shared" si="6"/>
        <v>#DIV/0!</v>
      </c>
      <c r="D79" s="12" t="e">
        <f t="shared" si="6"/>
        <v>#DIV/0!</v>
      </c>
      <c r="E79" s="12" t="e">
        <f t="shared" si="6"/>
        <v>#DIV/0!</v>
      </c>
      <c r="F79" s="12" t="e">
        <f t="shared" si="6"/>
        <v>#DIV/0!</v>
      </c>
      <c r="G79" s="12" t="e">
        <f t="shared" si="6"/>
        <v>#DIV/0!</v>
      </c>
      <c r="H79" s="76"/>
      <c r="I79" s="76"/>
      <c r="J79" s="76"/>
      <c r="K79" s="76"/>
      <c r="L79" s="76"/>
      <c r="M79" s="3"/>
      <c r="N79" s="11"/>
    </row>
    <row r="80" spans="1:24" x14ac:dyDescent="0.2">
      <c r="A80" s="161" t="s">
        <v>66</v>
      </c>
      <c r="B80">
        <f>Landeswerte!C11</f>
        <v>0</v>
      </c>
      <c r="C80">
        <f>Landeswerte!D11</f>
        <v>0</v>
      </c>
      <c r="D80">
        <f>Landeswerte!E11</f>
        <v>0</v>
      </c>
      <c r="E80">
        <f>Landeswerte!F11</f>
        <v>0</v>
      </c>
      <c r="F80">
        <f>Landeswerte!G11</f>
        <v>0</v>
      </c>
      <c r="G80">
        <f>Landeswerte!H11</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7" t="s">
        <v>5</v>
      </c>
      <c r="B87" s="18">
        <f>Datenerfassung!K3</f>
        <v>8</v>
      </c>
      <c r="C87" s="5"/>
      <c r="D87" s="5"/>
      <c r="E87" s="5"/>
      <c r="F87" s="5"/>
      <c r="G87" s="5"/>
      <c r="H87" s="5"/>
      <c r="I87" s="5"/>
      <c r="J87" s="5"/>
      <c r="K87" s="5"/>
      <c r="L87" s="5"/>
      <c r="M87" s="15" t="s">
        <v>9</v>
      </c>
      <c r="N87" s="16">
        <f>SUM(B90*B89,C90*C89,D90*D89,E90*E89,F90*F89,G90*G89,H89*H90,I90*I89,J89*J90,K90*K89,L90*L89)</f>
        <v>0</v>
      </c>
    </row>
    <row r="88" spans="1:24" x14ac:dyDescent="0.2">
      <c r="A88" s="22"/>
      <c r="B88" s="23"/>
      <c r="C88" s="4"/>
      <c r="D88" s="4"/>
      <c r="E88" s="4"/>
      <c r="F88" s="4"/>
      <c r="G88" s="4"/>
      <c r="H88" s="4"/>
      <c r="I88" s="4"/>
      <c r="J88" s="4"/>
      <c r="K88" s="4"/>
      <c r="L88" s="4"/>
      <c r="M88" s="14" t="s">
        <v>10</v>
      </c>
      <c r="N88" s="21" t="e">
        <f>N87/(N89*SUM(B90:L90))*100</f>
        <v>#DIV/0!</v>
      </c>
    </row>
    <row r="89" spans="1:24" ht="13.5" thickBot="1" x14ac:dyDescent="0.25">
      <c r="A89" s="8" t="s">
        <v>6</v>
      </c>
      <c r="B89" s="3">
        <v>0</v>
      </c>
      <c r="C89" s="3">
        <v>1</v>
      </c>
      <c r="D89" s="3">
        <v>2</v>
      </c>
      <c r="E89" s="3">
        <v>3</v>
      </c>
      <c r="F89" s="3">
        <v>4</v>
      </c>
      <c r="G89" s="208">
        <v>5</v>
      </c>
      <c r="H89" s="208"/>
      <c r="I89" s="208"/>
      <c r="J89" s="3"/>
      <c r="K89" s="3"/>
      <c r="L89" s="3"/>
      <c r="M89" s="19" t="s">
        <v>11</v>
      </c>
      <c r="N89" s="20">
        <f>Datenerfassung!K2</f>
        <v>5</v>
      </c>
    </row>
    <row r="90" spans="1:24" x14ac:dyDescent="0.2">
      <c r="A90" s="10" t="s">
        <v>7</v>
      </c>
      <c r="B90" s="9">
        <f>COUNTIF(Datenerfassung!$K$4:$K$39,B89)</f>
        <v>0</v>
      </c>
      <c r="C90" s="9">
        <f>COUNTIF(Datenerfassung!$K$4:$K$39,C89)</f>
        <v>0</v>
      </c>
      <c r="D90" s="9">
        <f>COUNTIF(Datenerfassung!$K$4:$K$39,D89)</f>
        <v>0</v>
      </c>
      <c r="E90" s="9">
        <f>COUNTIF(Datenerfassung!$K$4:$K$39,E89)</f>
        <v>0</v>
      </c>
      <c r="F90" s="9">
        <f>COUNTIF(Datenerfassung!$K$4:$K$39,F89)</f>
        <v>0</v>
      </c>
      <c r="G90" s="9">
        <f>COUNTIF(Datenerfassung!$K$4:$K$39,G89)</f>
        <v>0</v>
      </c>
      <c r="H90" s="99"/>
      <c r="I90" s="99"/>
      <c r="J90" s="9"/>
      <c r="K90" s="9"/>
      <c r="L90" s="9"/>
      <c r="M90" s="9"/>
      <c r="N90" s="7"/>
    </row>
    <row r="91" spans="1:24" ht="13.5" thickBot="1" x14ac:dyDescent="0.25">
      <c r="A91" s="13" t="s">
        <v>8</v>
      </c>
      <c r="B91" s="12" t="e">
        <f t="shared" ref="B91:G91" si="7">B90/SUM($B$90:$L$90)*100</f>
        <v>#DIV/0!</v>
      </c>
      <c r="C91" s="12" t="e">
        <f t="shared" si="7"/>
        <v>#DIV/0!</v>
      </c>
      <c r="D91" s="12" t="e">
        <f t="shared" si="7"/>
        <v>#DIV/0!</v>
      </c>
      <c r="E91" s="12" t="e">
        <f t="shared" si="7"/>
        <v>#DIV/0!</v>
      </c>
      <c r="F91" s="12" t="e">
        <f t="shared" si="7"/>
        <v>#DIV/0!</v>
      </c>
      <c r="G91" s="12" t="e">
        <f t="shared" si="7"/>
        <v>#DIV/0!</v>
      </c>
      <c r="H91" s="76"/>
      <c r="I91" s="76"/>
      <c r="J91" s="76"/>
      <c r="K91" s="76"/>
      <c r="L91" s="76"/>
      <c r="M91" s="3"/>
      <c r="N91" s="11"/>
    </row>
    <row r="92" spans="1:24" x14ac:dyDescent="0.2">
      <c r="A92" s="161" t="s">
        <v>66</v>
      </c>
      <c r="B92">
        <f>Landeswerte!C12</f>
        <v>0</v>
      </c>
      <c r="C92">
        <f>Landeswerte!D12</f>
        <v>0</v>
      </c>
      <c r="D92">
        <f>Landeswerte!E12</f>
        <v>0</v>
      </c>
      <c r="E92">
        <f>Landeswerte!F12</f>
        <v>0</v>
      </c>
      <c r="F92">
        <f>Landeswerte!G12</f>
        <v>0</v>
      </c>
      <c r="G92">
        <f>Landeswerte!H12</f>
        <v>0</v>
      </c>
      <c r="H92" s="80"/>
      <c r="I92" s="80"/>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7" t="s">
        <v>5</v>
      </c>
      <c r="B99" s="18">
        <f>Datenerfassung!L3</f>
        <v>9</v>
      </c>
      <c r="C99" s="5"/>
      <c r="D99" s="5"/>
      <c r="E99" s="5"/>
      <c r="F99" s="5"/>
      <c r="G99" s="5"/>
      <c r="H99" s="5"/>
      <c r="I99" s="5"/>
      <c r="J99" s="5"/>
      <c r="K99" s="5"/>
      <c r="L99" s="5"/>
      <c r="M99" s="15" t="s">
        <v>9</v>
      </c>
      <c r="N99" s="16">
        <f>SUM(B102*B101,C102*C101,D102*D101,E102*E101,F102*F101,G102*G101,H101*H102,I102*I101,J101*J102,K102*K101,L102*L101)</f>
        <v>0</v>
      </c>
    </row>
    <row r="100" spans="1:24" x14ac:dyDescent="0.2">
      <c r="A100" s="6"/>
      <c r="B100" s="4"/>
      <c r="C100" s="4"/>
      <c r="D100" s="4"/>
      <c r="E100" s="4"/>
      <c r="F100" s="4"/>
      <c r="G100" s="4"/>
      <c r="H100" s="4"/>
      <c r="I100" s="4"/>
      <c r="J100" s="4"/>
      <c r="K100" s="4"/>
      <c r="L100" s="4"/>
      <c r="M100" s="14" t="s">
        <v>10</v>
      </c>
      <c r="N100" s="21" t="e">
        <f>N99/(N101*SUM(B102:L102))*100</f>
        <v>#DIV/0!</v>
      </c>
    </row>
    <row r="101" spans="1:24" ht="13.5" thickBot="1" x14ac:dyDescent="0.25">
      <c r="A101" s="8" t="s">
        <v>6</v>
      </c>
      <c r="B101" s="3">
        <v>0</v>
      </c>
      <c r="C101" s="3">
        <v>1</v>
      </c>
      <c r="D101" s="3">
        <v>2</v>
      </c>
      <c r="E101" s="3">
        <v>3</v>
      </c>
      <c r="F101" s="3">
        <v>4</v>
      </c>
      <c r="G101" s="3">
        <v>5</v>
      </c>
      <c r="H101" s="3"/>
      <c r="I101" s="3"/>
      <c r="J101" s="3"/>
      <c r="K101" s="3"/>
      <c r="L101" s="3"/>
      <c r="M101" s="19" t="s">
        <v>11</v>
      </c>
      <c r="N101" s="20">
        <f>Datenerfassung!L2</f>
        <v>5</v>
      </c>
    </row>
    <row r="102" spans="1:24" x14ac:dyDescent="0.2">
      <c r="A102" s="10" t="s">
        <v>7</v>
      </c>
      <c r="B102" s="9">
        <f>COUNTIF(Datenerfassung!$L$4:$L$39,B101)</f>
        <v>0</v>
      </c>
      <c r="C102" s="9">
        <f>COUNTIF(Datenerfassung!$L$4:$L$39,C101)</f>
        <v>0</v>
      </c>
      <c r="D102" s="9">
        <f>COUNTIF(Datenerfassung!$L$4:$L$39,D101)</f>
        <v>0</v>
      </c>
      <c r="E102" s="9">
        <f>COUNTIF(Datenerfassung!$L$4:$L$39,E101)</f>
        <v>0</v>
      </c>
      <c r="F102" s="9">
        <f>COUNTIF(Datenerfassung!$L$4:$L$39,F101)</f>
        <v>0</v>
      </c>
      <c r="G102" s="9">
        <f>COUNTIF(Datenerfassung!$L$4:$L$39,G101)</f>
        <v>0</v>
      </c>
      <c r="H102" s="9"/>
      <c r="I102" s="9"/>
      <c r="J102" s="9"/>
      <c r="K102" s="9"/>
      <c r="L102" s="9"/>
      <c r="M102" s="9"/>
      <c r="N102" s="7"/>
    </row>
    <row r="103" spans="1:24" ht="13.5" thickBot="1" x14ac:dyDescent="0.25">
      <c r="A103" s="13" t="s">
        <v>8</v>
      </c>
      <c r="B103" s="12" t="e">
        <f t="shared" ref="B103:G103" si="8">B102/SUM($B$102:$L$102)*100</f>
        <v>#DIV/0!</v>
      </c>
      <c r="C103" s="12" t="e">
        <f t="shared" si="8"/>
        <v>#DIV/0!</v>
      </c>
      <c r="D103" s="12" t="e">
        <f t="shared" si="8"/>
        <v>#DIV/0!</v>
      </c>
      <c r="E103" s="12" t="e">
        <f t="shared" si="8"/>
        <v>#DIV/0!</v>
      </c>
      <c r="F103" s="12" t="e">
        <f t="shared" si="8"/>
        <v>#DIV/0!</v>
      </c>
      <c r="G103" s="12" t="e">
        <f t="shared" si="8"/>
        <v>#DIV/0!</v>
      </c>
      <c r="H103" s="76"/>
      <c r="I103" s="76"/>
      <c r="J103" s="76"/>
      <c r="K103" s="76"/>
      <c r="L103" s="76"/>
      <c r="M103" s="3"/>
      <c r="N103" s="11"/>
    </row>
    <row r="104" spans="1:24" x14ac:dyDescent="0.2">
      <c r="A104" s="161" t="s">
        <v>66</v>
      </c>
      <c r="B104">
        <f>Landeswerte!C13</f>
        <v>0</v>
      </c>
      <c r="C104">
        <f>Landeswerte!D13</f>
        <v>0</v>
      </c>
      <c r="D104">
        <f>Landeswerte!E13</f>
        <v>0</v>
      </c>
      <c r="E104">
        <f>Landeswerte!F13</f>
        <v>0</v>
      </c>
      <c r="F104">
        <f>Landeswerte!G13</f>
        <v>0</v>
      </c>
      <c r="G104">
        <f>Landeswerte!H13</f>
        <v>0</v>
      </c>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7" t="s">
        <v>5</v>
      </c>
      <c r="B111" s="18">
        <f>Datenerfassung!M3</f>
        <v>10</v>
      </c>
      <c r="C111" s="5"/>
      <c r="D111" s="5"/>
      <c r="E111" s="5"/>
      <c r="F111" s="5"/>
      <c r="G111" s="5"/>
      <c r="H111" s="5"/>
      <c r="I111" s="5"/>
      <c r="J111" s="5"/>
      <c r="K111" s="5"/>
      <c r="L111" s="5"/>
      <c r="M111" s="15" t="s">
        <v>9</v>
      </c>
      <c r="N111" s="16">
        <f>SUM(B114*B113,C114*C113,D114*D113,E114*E113,F114*F113,G114*G113,H113*H114,I114*I113,J113*J114,K114*K113,L114*L113)</f>
        <v>0</v>
      </c>
    </row>
    <row r="112" spans="1:24" x14ac:dyDescent="0.2">
      <c r="A112" s="22"/>
      <c r="B112" s="23"/>
      <c r="C112" s="4"/>
      <c r="D112" s="4"/>
      <c r="E112" s="4"/>
      <c r="F112" s="4"/>
      <c r="G112" s="4"/>
      <c r="H112" s="4"/>
      <c r="I112" s="4"/>
      <c r="J112" s="4"/>
      <c r="K112" s="4"/>
      <c r="L112" s="4"/>
      <c r="M112" s="14" t="s">
        <v>10</v>
      </c>
      <c r="N112" s="21" t="e">
        <f>N111/(N113*SUM(B114:L114))*100</f>
        <v>#DIV/0!</v>
      </c>
    </row>
    <row r="113" spans="1:24" ht="13.5" thickBot="1" x14ac:dyDescent="0.25">
      <c r="A113" s="8" t="s">
        <v>6</v>
      </c>
      <c r="B113" s="3">
        <v>0</v>
      </c>
      <c r="C113" s="3">
        <v>1</v>
      </c>
      <c r="D113" s="3">
        <v>2</v>
      </c>
      <c r="E113" s="3">
        <v>3</v>
      </c>
      <c r="F113" s="3">
        <v>4</v>
      </c>
      <c r="G113" s="3">
        <v>5</v>
      </c>
      <c r="H113" s="3">
        <v>6</v>
      </c>
      <c r="I113" s="208">
        <v>7</v>
      </c>
      <c r="J113" s="208"/>
      <c r="K113" s="3"/>
      <c r="L113" s="3"/>
      <c r="M113" s="19" t="s">
        <v>11</v>
      </c>
      <c r="N113" s="20">
        <f>Datenerfassung!M2</f>
        <v>7</v>
      </c>
    </row>
    <row r="114" spans="1:24" x14ac:dyDescent="0.2">
      <c r="A114" s="10" t="s">
        <v>7</v>
      </c>
      <c r="B114" s="9">
        <f>COUNTIF(Datenerfassung!$M$4:$M$39,B113)</f>
        <v>0</v>
      </c>
      <c r="C114" s="9">
        <f>COUNTIF(Datenerfassung!$M$4:$M$39,C113)</f>
        <v>0</v>
      </c>
      <c r="D114" s="9">
        <f>COUNTIF(Datenerfassung!$M$4:$M$39,D113)</f>
        <v>0</v>
      </c>
      <c r="E114" s="9">
        <f>COUNTIF(Datenerfassung!$M$4:$M$39,E113)</f>
        <v>0</v>
      </c>
      <c r="F114" s="9">
        <f>COUNTIF(Datenerfassung!$M$4:$M$39,F113)</f>
        <v>0</v>
      </c>
      <c r="G114" s="9">
        <f>COUNTIF(Datenerfassung!$M$4:$M$39,G113)</f>
        <v>0</v>
      </c>
      <c r="H114" s="9">
        <f>COUNTIF(Datenerfassung!$M$4:$M$39,H113)</f>
        <v>0</v>
      </c>
      <c r="I114" s="9">
        <f>COUNTIF(Datenerfassung!$M$4:$M$39,I113)</f>
        <v>0</v>
      </c>
      <c r="J114" s="99"/>
      <c r="K114" s="9"/>
      <c r="L114" s="9"/>
      <c r="M114" s="9"/>
      <c r="N114" s="7"/>
    </row>
    <row r="115" spans="1:24" ht="13.5" thickBot="1" x14ac:dyDescent="0.25">
      <c r="A115" s="13" t="s">
        <v>8</v>
      </c>
      <c r="B115" s="12" t="e">
        <f t="shared" ref="B115:I115" si="9">B114/SUM($B$114:$L$114)*100</f>
        <v>#DIV/0!</v>
      </c>
      <c r="C115" s="12" t="e">
        <f t="shared" si="9"/>
        <v>#DIV/0!</v>
      </c>
      <c r="D115" s="12" t="e">
        <f t="shared" si="9"/>
        <v>#DIV/0!</v>
      </c>
      <c r="E115" s="12" t="e">
        <f t="shared" si="9"/>
        <v>#DIV/0!</v>
      </c>
      <c r="F115" s="12" t="e">
        <f t="shared" si="9"/>
        <v>#DIV/0!</v>
      </c>
      <c r="G115" s="12" t="e">
        <f t="shared" si="9"/>
        <v>#DIV/0!</v>
      </c>
      <c r="H115" s="12" t="e">
        <f t="shared" si="9"/>
        <v>#DIV/0!</v>
      </c>
      <c r="I115" s="12" t="e">
        <f t="shared" si="9"/>
        <v>#DIV/0!</v>
      </c>
      <c r="J115" s="76"/>
      <c r="K115" s="76"/>
      <c r="L115" s="76"/>
      <c r="M115" s="3"/>
      <c r="N115" s="11"/>
    </row>
    <row r="116" spans="1:24" x14ac:dyDescent="0.2">
      <c r="A116" s="161" t="s">
        <v>66</v>
      </c>
      <c r="B116">
        <f>Landeswerte!C14</f>
        <v>0</v>
      </c>
      <c r="C116">
        <f>Landeswerte!D14</f>
        <v>0</v>
      </c>
      <c r="D116">
        <f>Landeswerte!E14</f>
        <v>0</v>
      </c>
      <c r="E116">
        <f>Landeswerte!F14</f>
        <v>0</v>
      </c>
      <c r="F116">
        <f>Landeswerte!G14</f>
        <v>0</v>
      </c>
      <c r="G116">
        <f>Landeswerte!H14</f>
        <v>0</v>
      </c>
      <c r="H116">
        <f>Landeswerte!I14</f>
        <v>0</v>
      </c>
      <c r="I116">
        <f>Landeswerte!J14</f>
        <v>0</v>
      </c>
      <c r="J116" s="80"/>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7" t="s">
        <v>5</v>
      </c>
      <c r="B123" s="18">
        <f>Datenerfassung!N3</f>
        <v>11</v>
      </c>
      <c r="C123" s="5"/>
      <c r="D123" s="5"/>
      <c r="E123" s="5"/>
      <c r="F123" s="5"/>
      <c r="G123" s="5"/>
      <c r="H123" s="5"/>
      <c r="I123" s="5"/>
      <c r="J123" s="5"/>
      <c r="K123" s="5"/>
      <c r="L123" s="5"/>
      <c r="M123" s="15" t="s">
        <v>9</v>
      </c>
      <c r="N123" s="16">
        <f>SUM(B126*B125,C126*C125,D126*D125,E126*E125,F126*F125,G126*G125,H125*H126,I126*I125,J125*J126,K126*K125,L126*L125)</f>
        <v>0</v>
      </c>
    </row>
    <row r="124" spans="1:24" x14ac:dyDescent="0.2">
      <c r="A124" s="22"/>
      <c r="B124" s="23"/>
      <c r="C124" s="4"/>
      <c r="D124" s="4"/>
      <c r="E124" s="4"/>
      <c r="F124" s="4"/>
      <c r="G124" s="4"/>
      <c r="H124" s="4"/>
      <c r="I124" s="4"/>
      <c r="J124" s="4"/>
      <c r="K124" s="4"/>
      <c r="L124" s="4"/>
      <c r="M124" s="14" t="s">
        <v>10</v>
      </c>
      <c r="N124" s="21" t="e">
        <f>N123/(N125*SUM(B126:L126))*100</f>
        <v>#DIV/0!</v>
      </c>
    </row>
    <row r="125" spans="1:24" ht="13.5" thickBot="1" x14ac:dyDescent="0.25">
      <c r="A125" s="8" t="s">
        <v>6</v>
      </c>
      <c r="B125" s="3">
        <v>0</v>
      </c>
      <c r="C125" s="3">
        <v>1</v>
      </c>
      <c r="D125" s="3">
        <v>2</v>
      </c>
      <c r="E125" s="3">
        <v>3</v>
      </c>
      <c r="F125" s="3">
        <v>4</v>
      </c>
      <c r="G125" s="3">
        <v>5</v>
      </c>
      <c r="H125" s="3">
        <v>6</v>
      </c>
      <c r="I125" s="208"/>
      <c r="J125" s="208"/>
      <c r="K125" s="3"/>
      <c r="L125" s="3"/>
      <c r="M125" s="19" t="s">
        <v>11</v>
      </c>
      <c r="N125" s="20">
        <f>Datenerfassung!N2</f>
        <v>6</v>
      </c>
    </row>
    <row r="126" spans="1:24" x14ac:dyDescent="0.2">
      <c r="A126" s="10" t="s">
        <v>7</v>
      </c>
      <c r="B126" s="9">
        <f>COUNTIF(Datenerfassung!$N$4:$N$39,B125)</f>
        <v>0</v>
      </c>
      <c r="C126" s="9">
        <f>COUNTIF(Datenerfassung!$N$4:$N$39,C125)</f>
        <v>0</v>
      </c>
      <c r="D126" s="9">
        <f>COUNTIF(Datenerfassung!$N$4:$N$39,D125)</f>
        <v>0</v>
      </c>
      <c r="E126" s="9">
        <f>COUNTIF(Datenerfassung!$N$4:$N$39,E125)</f>
        <v>0</v>
      </c>
      <c r="F126" s="9">
        <f>COUNTIF(Datenerfassung!$N$4:$N$39,F125)</f>
        <v>0</v>
      </c>
      <c r="G126" s="9">
        <f>COUNTIF(Datenerfassung!$N$4:$N$39,G125)</f>
        <v>0</v>
      </c>
      <c r="H126" s="9">
        <f>COUNTIF(Datenerfassung!$N$4:$N$39,H125)</f>
        <v>0</v>
      </c>
      <c r="I126" s="99"/>
      <c r="J126" s="99"/>
      <c r="K126" s="9"/>
      <c r="L126" s="9"/>
      <c r="M126" s="9"/>
      <c r="N126" s="7"/>
    </row>
    <row r="127" spans="1:24" ht="13.5" thickBot="1" x14ac:dyDescent="0.25">
      <c r="A127" s="13" t="s">
        <v>8</v>
      </c>
      <c r="B127" s="12" t="e">
        <f t="shared" ref="B127:H127" si="10">B126/SUM($B$126:$L$126)*100</f>
        <v>#DIV/0!</v>
      </c>
      <c r="C127" s="12" t="e">
        <f t="shared" si="10"/>
        <v>#DIV/0!</v>
      </c>
      <c r="D127" s="12" t="e">
        <f t="shared" si="10"/>
        <v>#DIV/0!</v>
      </c>
      <c r="E127" s="12" t="e">
        <f t="shared" si="10"/>
        <v>#DIV/0!</v>
      </c>
      <c r="F127" s="12" t="e">
        <f t="shared" si="10"/>
        <v>#DIV/0!</v>
      </c>
      <c r="G127" s="12" t="e">
        <f t="shared" si="10"/>
        <v>#DIV/0!</v>
      </c>
      <c r="H127" s="12" t="e">
        <f t="shared" si="10"/>
        <v>#DIV/0!</v>
      </c>
      <c r="I127" s="76"/>
      <c r="J127" s="76"/>
      <c r="K127" s="76"/>
      <c r="L127" s="76"/>
      <c r="M127" s="3"/>
      <c r="N127" s="11"/>
    </row>
    <row r="128" spans="1:24" x14ac:dyDescent="0.2">
      <c r="A128" s="161" t="s">
        <v>66</v>
      </c>
      <c r="B128">
        <f>Landeswerte!C15</f>
        <v>0</v>
      </c>
      <c r="C128">
        <f>Landeswerte!D15</f>
        <v>0</v>
      </c>
      <c r="D128">
        <f>Landeswerte!E15</f>
        <v>0</v>
      </c>
      <c r="E128">
        <f>Landeswerte!F15</f>
        <v>0</v>
      </c>
      <c r="F128">
        <f>Landeswerte!G15</f>
        <v>0</v>
      </c>
      <c r="G128">
        <f>Landeswerte!H15</f>
        <v>0</v>
      </c>
      <c r="H128">
        <f>Landeswerte!I15</f>
        <v>0</v>
      </c>
      <c r="I128" s="80"/>
      <c r="J128" s="80"/>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7" t="s">
        <v>5</v>
      </c>
      <c r="B135" s="18">
        <f>Datenerfassung!O3</f>
        <v>12</v>
      </c>
      <c r="C135" s="5"/>
      <c r="D135" s="5"/>
      <c r="E135" s="5"/>
      <c r="F135" s="5"/>
      <c r="G135" s="5"/>
      <c r="H135" s="5"/>
      <c r="I135" s="5"/>
      <c r="J135" s="5"/>
      <c r="K135" s="5"/>
      <c r="L135" s="5"/>
      <c r="M135" s="15" t="s">
        <v>9</v>
      </c>
      <c r="N135" s="16">
        <f>SUM(B138*B137,C138*C137,D138*D137,E138*E137,F138*F137,G138*G137,H137*H138,I138*I137,J137*J138,K138*K137,L138*L137)</f>
        <v>0</v>
      </c>
    </row>
    <row r="136" spans="1:24" x14ac:dyDescent="0.2">
      <c r="A136" s="6"/>
      <c r="B136" s="4"/>
      <c r="C136" s="4"/>
      <c r="D136" s="4"/>
      <c r="E136" s="4"/>
      <c r="F136" s="4"/>
      <c r="G136" s="4"/>
      <c r="H136" s="4"/>
      <c r="I136" s="4"/>
      <c r="J136" s="4"/>
      <c r="K136" s="4"/>
      <c r="L136" s="4"/>
      <c r="M136" s="14" t="s">
        <v>10</v>
      </c>
      <c r="N136" s="21" t="e">
        <f>N135/(N137*SUM(B138:L138))*100</f>
        <v>#DIV/0!</v>
      </c>
    </row>
    <row r="137" spans="1:24" ht="13.5" thickBot="1" x14ac:dyDescent="0.25">
      <c r="A137" s="8" t="s">
        <v>6</v>
      </c>
      <c r="B137" s="3">
        <v>0</v>
      </c>
      <c r="C137" s="3">
        <v>1</v>
      </c>
      <c r="D137" s="3">
        <v>2</v>
      </c>
      <c r="E137" s="3">
        <v>3</v>
      </c>
      <c r="F137" s="3">
        <v>4</v>
      </c>
      <c r="G137" s="208">
        <v>5</v>
      </c>
      <c r="H137" s="208">
        <v>6</v>
      </c>
      <c r="I137" s="208"/>
      <c r="J137" s="3"/>
      <c r="K137" s="3"/>
      <c r="L137" s="3"/>
      <c r="M137" s="19" t="s">
        <v>11</v>
      </c>
      <c r="N137" s="20">
        <f>Datenerfassung!O2</f>
        <v>6</v>
      </c>
    </row>
    <row r="138" spans="1:24" x14ac:dyDescent="0.2">
      <c r="A138" s="10" t="s">
        <v>7</v>
      </c>
      <c r="B138" s="9">
        <f>COUNTIF(Datenerfassung!$O$4:$O$39,B137)</f>
        <v>0</v>
      </c>
      <c r="C138" s="9">
        <f>COUNTIF(Datenerfassung!$O$4:$O$39,C137)</f>
        <v>0</v>
      </c>
      <c r="D138" s="9">
        <f>COUNTIF(Datenerfassung!$O$4:$O$39,D137)</f>
        <v>0</v>
      </c>
      <c r="E138" s="9">
        <f>COUNTIF(Datenerfassung!$O$4:$O$39,E137)</f>
        <v>0</v>
      </c>
      <c r="F138" s="9">
        <f>COUNTIF(Datenerfassung!$O$4:$O$39,F137)</f>
        <v>0</v>
      </c>
      <c r="G138" s="9">
        <f>COUNTIF(Datenerfassung!$O$4:$O$39,G137)</f>
        <v>0</v>
      </c>
      <c r="H138" s="99">
        <f>COUNTIF(Datenerfassung!$O$4:$O$39,H137)</f>
        <v>0</v>
      </c>
      <c r="I138" s="99"/>
      <c r="J138" s="9"/>
      <c r="K138" s="9"/>
      <c r="L138" s="9"/>
      <c r="M138" s="9"/>
      <c r="N138" s="7"/>
    </row>
    <row r="139" spans="1:24" ht="13.5" thickBot="1" x14ac:dyDescent="0.25">
      <c r="A139" s="13" t="s">
        <v>8</v>
      </c>
      <c r="B139" s="12" t="e">
        <f t="shared" ref="B139:G139" si="11">B138/SUM($B$138:$L$138)*100</f>
        <v>#DIV/0!</v>
      </c>
      <c r="C139" s="12" t="e">
        <f t="shared" si="11"/>
        <v>#DIV/0!</v>
      </c>
      <c r="D139" s="12" t="e">
        <f t="shared" si="11"/>
        <v>#DIV/0!</v>
      </c>
      <c r="E139" s="12" t="e">
        <f t="shared" si="11"/>
        <v>#DIV/0!</v>
      </c>
      <c r="F139" s="12" t="e">
        <f t="shared" si="11"/>
        <v>#DIV/0!</v>
      </c>
      <c r="G139" s="12" t="e">
        <f t="shared" si="11"/>
        <v>#DIV/0!</v>
      </c>
      <c r="H139" s="291" t="e">
        <f>H138/SUM($B$138:$L$138)*100</f>
        <v>#DIV/0!</v>
      </c>
      <c r="I139" s="76"/>
      <c r="J139" s="76"/>
      <c r="K139" s="76"/>
      <c r="L139" s="76"/>
      <c r="M139" s="3"/>
      <c r="N139" s="11"/>
    </row>
    <row r="140" spans="1:24" x14ac:dyDescent="0.2">
      <c r="A140" s="161" t="s">
        <v>66</v>
      </c>
      <c r="B140">
        <f>Landeswerte!C16</f>
        <v>0</v>
      </c>
      <c r="C140">
        <f>Landeswerte!D16</f>
        <v>0</v>
      </c>
      <c r="D140">
        <f>Landeswerte!E16</f>
        <v>0</v>
      </c>
      <c r="E140">
        <f>Landeswerte!F16</f>
        <v>0</v>
      </c>
      <c r="F140">
        <f>Landeswerte!G16</f>
        <v>0</v>
      </c>
      <c r="G140">
        <f>Landeswerte!H16</f>
        <v>0</v>
      </c>
      <c r="H140" s="80">
        <f>Landeswerte!I16</f>
        <v>0</v>
      </c>
      <c r="I140" s="80"/>
    </row>
    <row r="145" spans="1:24" ht="12.75" customHeight="1"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7" t="s">
        <v>5</v>
      </c>
      <c r="B147" s="18">
        <f>Datenerfassung!P3</f>
        <v>13</v>
      </c>
      <c r="C147" s="5"/>
      <c r="D147" s="5"/>
      <c r="E147" s="5"/>
      <c r="F147" s="5"/>
      <c r="G147" s="5"/>
      <c r="H147" s="5"/>
      <c r="I147" s="5"/>
      <c r="J147" s="5"/>
      <c r="K147" s="5"/>
      <c r="L147" s="5"/>
      <c r="M147" s="15" t="s">
        <v>9</v>
      </c>
      <c r="N147" s="16">
        <f>SUM(B150*B149,C150*C149,D150*D149,E150*E149,F150*F149,G150*G149,H149*H150,I150*I149,J149*J150,K150*K149,L150*L149)</f>
        <v>0</v>
      </c>
    </row>
    <row r="148" spans="1:24" x14ac:dyDescent="0.2">
      <c r="A148" s="22"/>
      <c r="B148" s="23"/>
      <c r="C148" s="4"/>
      <c r="D148" s="4"/>
      <c r="E148" s="4"/>
      <c r="F148" s="4"/>
      <c r="G148" s="4"/>
      <c r="H148" s="4"/>
      <c r="I148" s="4"/>
      <c r="J148" s="4"/>
      <c r="K148" s="4"/>
      <c r="L148" s="4"/>
      <c r="M148" s="14" t="s">
        <v>10</v>
      </c>
      <c r="N148" s="21" t="e">
        <f>N147/(N149*SUM(B150:L150))*100</f>
        <v>#DIV/0!</v>
      </c>
    </row>
    <row r="149" spans="1:24" ht="13.5" thickBot="1" x14ac:dyDescent="0.25">
      <c r="A149" s="8" t="s">
        <v>6</v>
      </c>
      <c r="B149" s="3">
        <v>0</v>
      </c>
      <c r="C149" s="3">
        <v>1</v>
      </c>
      <c r="D149" s="3">
        <v>2</v>
      </c>
      <c r="E149" s="3">
        <v>3</v>
      </c>
      <c r="F149" s="3">
        <v>4</v>
      </c>
      <c r="G149" s="3">
        <v>5</v>
      </c>
      <c r="H149" s="3">
        <v>6</v>
      </c>
      <c r="I149" s="3">
        <v>7</v>
      </c>
      <c r="J149" s="3"/>
      <c r="K149" s="3"/>
      <c r="L149" s="3"/>
      <c r="M149" s="19" t="s">
        <v>11</v>
      </c>
      <c r="N149" s="20">
        <f>Datenerfassung!P2</f>
        <v>7</v>
      </c>
    </row>
    <row r="150" spans="1:24" x14ac:dyDescent="0.2">
      <c r="A150" s="10" t="s">
        <v>7</v>
      </c>
      <c r="B150" s="9">
        <f>COUNTIF(Datenerfassung!$P$4:$P$39,B149)</f>
        <v>0</v>
      </c>
      <c r="C150" s="9">
        <f>COUNTIF(Datenerfassung!$P$4:$P$39,C149)</f>
        <v>0</v>
      </c>
      <c r="D150" s="9">
        <f>COUNTIF(Datenerfassung!$P$4:$P$39,D149)</f>
        <v>0</v>
      </c>
      <c r="E150" s="9">
        <f>COUNTIF(Datenerfassung!$P$4:$P$39,E149)</f>
        <v>0</v>
      </c>
      <c r="F150" s="9">
        <f>COUNTIF(Datenerfassung!$P$4:$P$39,F149)</f>
        <v>0</v>
      </c>
      <c r="G150" s="9">
        <f>COUNTIF(Datenerfassung!$P$4:$P$39,G149)</f>
        <v>0</v>
      </c>
      <c r="H150" s="9">
        <f>COUNTIF(Datenerfassung!$P$4:$P$39,H149)</f>
        <v>0</v>
      </c>
      <c r="I150" s="9">
        <f>COUNTIF(Datenerfassung!$P$4:$P$39,I149)</f>
        <v>0</v>
      </c>
      <c r="J150" s="9"/>
      <c r="K150" s="9"/>
      <c r="L150" s="9"/>
      <c r="M150" s="9"/>
      <c r="N150" s="7"/>
    </row>
    <row r="151" spans="1:24" ht="13.5" thickBot="1" x14ac:dyDescent="0.25">
      <c r="A151" s="13" t="s">
        <v>8</v>
      </c>
      <c r="B151" s="12" t="e">
        <f t="shared" ref="B151:I151" si="12">B150/SUM($B$150:$L$150)*100</f>
        <v>#DIV/0!</v>
      </c>
      <c r="C151" s="12" t="e">
        <f t="shared" si="12"/>
        <v>#DIV/0!</v>
      </c>
      <c r="D151" s="12" t="e">
        <f t="shared" si="12"/>
        <v>#DIV/0!</v>
      </c>
      <c r="E151" s="12" t="e">
        <f t="shared" si="12"/>
        <v>#DIV/0!</v>
      </c>
      <c r="F151" s="12" t="e">
        <f t="shared" si="12"/>
        <v>#DIV/0!</v>
      </c>
      <c r="G151" s="12" t="e">
        <f t="shared" si="12"/>
        <v>#DIV/0!</v>
      </c>
      <c r="H151" s="12" t="e">
        <f t="shared" si="12"/>
        <v>#DIV/0!</v>
      </c>
      <c r="I151" s="12" t="e">
        <f t="shared" si="12"/>
        <v>#DIV/0!</v>
      </c>
      <c r="J151" s="76"/>
      <c r="K151" s="76"/>
      <c r="L151" s="76"/>
      <c r="M151" s="3"/>
      <c r="N151" s="11"/>
    </row>
    <row r="152" spans="1:24" x14ac:dyDescent="0.2">
      <c r="A152" s="161" t="s">
        <v>66</v>
      </c>
      <c r="B152">
        <f>Landeswerte!C17</f>
        <v>0</v>
      </c>
      <c r="C152">
        <f>Landeswerte!D17</f>
        <v>0</v>
      </c>
      <c r="D152">
        <f>Landeswerte!E17</f>
        <v>0</v>
      </c>
      <c r="E152">
        <f>Landeswerte!F17</f>
        <v>0</v>
      </c>
      <c r="F152">
        <f>Landeswerte!G17</f>
        <v>0</v>
      </c>
      <c r="G152">
        <f>Landeswerte!H17</f>
        <v>0</v>
      </c>
      <c r="H152">
        <f>Landeswerte!I17</f>
        <v>0</v>
      </c>
      <c r="I152">
        <f>Landeswerte!J17</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7" t="s">
        <v>5</v>
      </c>
      <c r="B159" s="18">
        <v>14</v>
      </c>
      <c r="C159" s="5"/>
      <c r="D159" s="5"/>
      <c r="E159" s="5"/>
      <c r="F159" s="5"/>
      <c r="G159" s="5"/>
      <c r="H159" s="5"/>
      <c r="I159" s="5"/>
      <c r="J159" s="5"/>
      <c r="K159" s="5"/>
      <c r="L159" s="5"/>
      <c r="M159" s="15" t="s">
        <v>9</v>
      </c>
      <c r="N159" s="16">
        <f>SUM(B162*B161,C162*C161,D162*D161,E162*E161,F162*F161,G162*G161,H161*H162,I162*I161,J161*J162,K162*K161,L162*L161)</f>
        <v>0</v>
      </c>
    </row>
    <row r="160" spans="1:24" x14ac:dyDescent="0.2">
      <c r="A160" s="22"/>
      <c r="B160" s="23"/>
      <c r="C160" s="4"/>
      <c r="D160" s="4"/>
      <c r="E160" s="4"/>
      <c r="F160" s="4"/>
      <c r="G160" s="4"/>
      <c r="H160" s="4"/>
      <c r="I160" s="4"/>
      <c r="J160" s="4"/>
      <c r="K160" s="4"/>
      <c r="L160" s="4"/>
      <c r="M160" s="14" t="s">
        <v>10</v>
      </c>
      <c r="N160" s="21" t="e">
        <f>N159/(N161*SUM(B162:L162))*100</f>
        <v>#DIV/0!</v>
      </c>
    </row>
    <row r="161" spans="1:24" ht="13.5" thickBot="1" x14ac:dyDescent="0.25">
      <c r="A161" s="8" t="s">
        <v>6</v>
      </c>
      <c r="B161" s="3">
        <v>0</v>
      </c>
      <c r="C161" s="3">
        <v>1</v>
      </c>
      <c r="D161" s="3">
        <v>2</v>
      </c>
      <c r="E161" s="3">
        <v>3</v>
      </c>
      <c r="F161" s="3">
        <v>4</v>
      </c>
      <c r="G161" s="3">
        <v>5</v>
      </c>
      <c r="H161" s="3">
        <v>6</v>
      </c>
      <c r="I161" s="208">
        <v>7</v>
      </c>
      <c r="J161" s="3"/>
      <c r="K161" s="3"/>
      <c r="L161" s="3"/>
      <c r="M161" s="19" t="s">
        <v>11</v>
      </c>
      <c r="N161" s="20">
        <f>Datenerfassung!Q2</f>
        <v>7</v>
      </c>
    </row>
    <row r="162" spans="1:24" x14ac:dyDescent="0.2">
      <c r="A162" s="10" t="s">
        <v>7</v>
      </c>
      <c r="B162" s="9">
        <f>COUNTIF(Datenerfassung!$Q$4:$Q$39,B161)</f>
        <v>0</v>
      </c>
      <c r="C162" s="9">
        <f>COUNTIF(Datenerfassung!$Q$4:$Q$39,C161)</f>
        <v>0</v>
      </c>
      <c r="D162" s="9">
        <f>COUNTIF(Datenerfassung!$Q$4:$Q$39,D161)</f>
        <v>0</v>
      </c>
      <c r="E162" s="9">
        <f>COUNTIF(Datenerfassung!$Q$4:$Q$39,E161)</f>
        <v>0</v>
      </c>
      <c r="F162" s="9">
        <f>COUNTIF(Datenerfassung!$Q$4:$Q$39,F161)</f>
        <v>0</v>
      </c>
      <c r="G162" s="9">
        <f>COUNTIF(Datenerfassung!$Q$4:$Q$39,G161)</f>
        <v>0</v>
      </c>
      <c r="H162" s="9">
        <f>COUNTIF(Datenerfassung!$Q$4:$Q$39,H161)</f>
        <v>0</v>
      </c>
      <c r="I162" s="9">
        <f>COUNTIF(Datenerfassung!$Q$4:$Q$39,I161)</f>
        <v>0</v>
      </c>
      <c r="J162" s="9"/>
      <c r="K162" s="9"/>
      <c r="L162" s="9"/>
      <c r="M162" s="9"/>
      <c r="N162" s="7"/>
    </row>
    <row r="163" spans="1:24" ht="13.5" thickBot="1" x14ac:dyDescent="0.25">
      <c r="A163" s="13" t="s">
        <v>8</v>
      </c>
      <c r="B163" s="12" t="e">
        <f t="shared" ref="B163:I163" si="13">B162/SUM($B$162:$L$162)*100</f>
        <v>#DIV/0!</v>
      </c>
      <c r="C163" s="12" t="e">
        <f t="shared" si="13"/>
        <v>#DIV/0!</v>
      </c>
      <c r="D163" s="12" t="e">
        <f t="shared" si="13"/>
        <v>#DIV/0!</v>
      </c>
      <c r="E163" s="12" t="e">
        <f t="shared" si="13"/>
        <v>#DIV/0!</v>
      </c>
      <c r="F163" s="12" t="e">
        <f t="shared" si="13"/>
        <v>#DIV/0!</v>
      </c>
      <c r="G163" s="12" t="e">
        <f t="shared" si="13"/>
        <v>#DIV/0!</v>
      </c>
      <c r="H163" s="12" t="e">
        <f t="shared" si="13"/>
        <v>#DIV/0!</v>
      </c>
      <c r="I163" s="12" t="e">
        <f t="shared" si="13"/>
        <v>#DIV/0!</v>
      </c>
      <c r="J163" s="76"/>
      <c r="K163" s="76"/>
      <c r="L163" s="76"/>
      <c r="M163" s="3"/>
      <c r="N163" s="11"/>
    </row>
    <row r="164" spans="1:24" x14ac:dyDescent="0.2">
      <c r="A164" s="161" t="s">
        <v>66</v>
      </c>
      <c r="B164">
        <f>Landeswerte!C18</f>
        <v>0</v>
      </c>
      <c r="C164">
        <f>Landeswerte!D18</f>
        <v>0</v>
      </c>
      <c r="D164">
        <f>Landeswerte!E18</f>
        <v>0</v>
      </c>
      <c r="E164">
        <f>Landeswerte!F18</f>
        <v>0</v>
      </c>
      <c r="F164">
        <f>Landeswerte!G18</f>
        <v>0</v>
      </c>
      <c r="G164">
        <f>Landeswerte!H18</f>
        <v>0</v>
      </c>
      <c r="H164">
        <f>Landeswerte!I18</f>
        <v>0</v>
      </c>
      <c r="I164">
        <f>Landeswerte!J18</f>
        <v>0</v>
      </c>
    </row>
    <row r="169" spans="1:24" ht="13.5" thickBo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3.5" thickBot="1" x14ac:dyDescent="0.25"/>
    <row r="171" spans="1:24" x14ac:dyDescent="0.2">
      <c r="A171" s="17" t="s">
        <v>5</v>
      </c>
      <c r="B171" s="18">
        <v>15</v>
      </c>
      <c r="C171" s="5"/>
      <c r="D171" s="5"/>
      <c r="E171" s="5"/>
      <c r="F171" s="5"/>
      <c r="G171" s="5"/>
      <c r="H171" s="5"/>
      <c r="I171" s="5"/>
      <c r="J171" s="5"/>
      <c r="K171" s="5"/>
      <c r="L171" s="5"/>
      <c r="M171" s="15" t="s">
        <v>9</v>
      </c>
      <c r="N171" s="16">
        <f>SUM(B174*B173,C174*C173,D174*D173,E174*E173,F174*F173,G174*G173,H173*H174,I174*I173,J173*J174,K174*K173,L174*L173)</f>
        <v>0</v>
      </c>
    </row>
    <row r="172" spans="1:24" x14ac:dyDescent="0.2">
      <c r="A172" s="6"/>
      <c r="B172" s="4"/>
      <c r="C172" s="4"/>
      <c r="D172" s="4"/>
      <c r="E172" s="4"/>
      <c r="F172" s="4"/>
      <c r="G172" s="4"/>
      <c r="H172" s="4"/>
      <c r="I172" s="4"/>
      <c r="J172" s="4"/>
      <c r="K172" s="4"/>
      <c r="L172" s="4"/>
      <c r="M172" s="14" t="s">
        <v>10</v>
      </c>
      <c r="N172" s="21" t="e">
        <f>N171/(N173*SUM(B174:L174))*100</f>
        <v>#DIV/0!</v>
      </c>
    </row>
    <row r="173" spans="1:24" ht="13.5" thickBot="1" x14ac:dyDescent="0.25">
      <c r="A173" s="8" t="s">
        <v>6</v>
      </c>
      <c r="B173" s="3">
        <v>0</v>
      </c>
      <c r="C173" s="3">
        <v>1</v>
      </c>
      <c r="D173" s="3">
        <v>2</v>
      </c>
      <c r="E173" s="3">
        <v>3</v>
      </c>
      <c r="F173" s="3">
        <v>4</v>
      </c>
      <c r="G173" s="208">
        <v>5</v>
      </c>
      <c r="H173" s="208"/>
      <c r="I173" s="208"/>
      <c r="J173" s="3"/>
      <c r="K173" s="3"/>
      <c r="L173" s="3"/>
      <c r="M173" s="19" t="s">
        <v>11</v>
      </c>
      <c r="N173" s="20">
        <f>Datenerfassung!R2</f>
        <v>5</v>
      </c>
    </row>
    <row r="174" spans="1:24" x14ac:dyDescent="0.2">
      <c r="A174" s="10" t="s">
        <v>7</v>
      </c>
      <c r="B174" s="9">
        <f>COUNTIF(Datenerfassung!$R$4:$R$39,B173)</f>
        <v>0</v>
      </c>
      <c r="C174" s="9">
        <f>COUNTIF(Datenerfassung!$R$4:$R$39,C173)</f>
        <v>0</v>
      </c>
      <c r="D174" s="9">
        <f>COUNTIF(Datenerfassung!$R$4:$R$39,D173)</f>
        <v>0</v>
      </c>
      <c r="E174" s="9">
        <f>COUNTIF(Datenerfassung!$R$4:$R$39,E173)</f>
        <v>0</v>
      </c>
      <c r="F174" s="9">
        <f>COUNTIF(Datenerfassung!$R$4:$R$39,F173)</f>
        <v>0</v>
      </c>
      <c r="G174" s="9">
        <f>COUNTIF(Datenerfassung!$R$4:$R$39,G173)</f>
        <v>0</v>
      </c>
      <c r="H174" s="99"/>
      <c r="I174" s="99"/>
      <c r="J174" s="9"/>
      <c r="K174" s="9"/>
      <c r="L174" s="9"/>
      <c r="M174" s="9"/>
      <c r="N174" s="7"/>
    </row>
    <row r="175" spans="1:24" ht="13.5" thickBot="1" x14ac:dyDescent="0.25">
      <c r="A175" s="13" t="s">
        <v>8</v>
      </c>
      <c r="B175" s="12" t="e">
        <f t="shared" ref="B175:G175" si="14">B174/SUM($B$174:$L$174)*100</f>
        <v>#DIV/0!</v>
      </c>
      <c r="C175" s="12" t="e">
        <f t="shared" si="14"/>
        <v>#DIV/0!</v>
      </c>
      <c r="D175" s="12" t="e">
        <f t="shared" si="14"/>
        <v>#DIV/0!</v>
      </c>
      <c r="E175" s="12" t="e">
        <f t="shared" si="14"/>
        <v>#DIV/0!</v>
      </c>
      <c r="F175" s="12" t="e">
        <f t="shared" si="14"/>
        <v>#DIV/0!</v>
      </c>
      <c r="G175" s="12" t="e">
        <f t="shared" si="14"/>
        <v>#DIV/0!</v>
      </c>
      <c r="H175" s="76"/>
      <c r="I175" s="76"/>
      <c r="J175" s="76"/>
      <c r="K175" s="76"/>
      <c r="L175" s="76"/>
      <c r="M175" s="3"/>
      <c r="N175" s="11"/>
    </row>
    <row r="176" spans="1:24" x14ac:dyDescent="0.2">
      <c r="A176" s="161" t="s">
        <v>66</v>
      </c>
      <c r="B176">
        <f>Landeswerte!C19</f>
        <v>0</v>
      </c>
      <c r="C176">
        <f>Landeswerte!D19</f>
        <v>0</v>
      </c>
      <c r="D176">
        <f>Landeswerte!E19</f>
        <v>0</v>
      </c>
      <c r="E176">
        <f>Landeswerte!F19</f>
        <v>0</v>
      </c>
      <c r="F176">
        <f>Landeswerte!G19</f>
        <v>0</v>
      </c>
      <c r="G176">
        <f>Landeswerte!H19</f>
        <v>0</v>
      </c>
      <c r="H176" s="80"/>
      <c r="I176" s="80"/>
    </row>
    <row r="181" spans="1:24" ht="13.5" thickBo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row>
  </sheetData>
  <sheetProtection password="CBEB" sheet="1" objects="1" scenarios="1"/>
  <mergeCells count="3">
    <mergeCell ref="P1:R1"/>
    <mergeCell ref="A1:I1"/>
    <mergeCell ref="J1:N1"/>
  </mergeCells>
  <phoneticPr fontId="0"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V22"/>
  <sheetViews>
    <sheetView zoomScaleNormal="100" workbookViewId="0">
      <selection activeCell="T24" sqref="T24"/>
    </sheetView>
  </sheetViews>
  <sheetFormatPr baseColWidth="10" defaultRowHeight="12.75" x14ac:dyDescent="0.2"/>
  <cols>
    <col min="1" max="1" width="14" bestFit="1" customWidth="1"/>
    <col min="2" max="2" width="13.5703125" bestFit="1" customWidth="1"/>
    <col min="3" max="17" width="8.7109375" bestFit="1" customWidth="1"/>
  </cols>
  <sheetData>
    <row r="1" spans="1:22" ht="18" x14ac:dyDescent="0.25">
      <c r="A1" s="318" t="s">
        <v>107</v>
      </c>
      <c r="B1" s="318"/>
      <c r="C1" s="318"/>
      <c r="D1" s="318"/>
      <c r="E1" s="318"/>
      <c r="F1" s="145"/>
      <c r="G1" s="317" t="s">
        <v>88</v>
      </c>
      <c r="H1" s="317"/>
      <c r="I1" s="317"/>
      <c r="J1" s="317"/>
    </row>
    <row r="2" spans="1:22" ht="13.5" thickBot="1" x14ac:dyDescent="0.25">
      <c r="A2" s="80"/>
      <c r="B2" s="80"/>
      <c r="C2" s="80"/>
      <c r="D2" s="80"/>
      <c r="E2" s="80"/>
      <c r="F2" s="80"/>
      <c r="G2" s="80"/>
      <c r="H2" s="80"/>
      <c r="I2" s="80"/>
      <c r="J2" s="80"/>
      <c r="K2" s="80"/>
      <c r="L2" s="80"/>
      <c r="M2" s="80"/>
      <c r="N2" s="80"/>
      <c r="O2" s="80"/>
      <c r="P2" s="80"/>
      <c r="Q2" s="80"/>
    </row>
    <row r="3" spans="1:22" ht="13.5" thickBot="1" x14ac:dyDescent="0.25">
      <c r="A3" s="90" t="s">
        <v>37</v>
      </c>
      <c r="B3" s="155" t="s">
        <v>44</v>
      </c>
      <c r="C3" s="80"/>
      <c r="D3" s="80"/>
      <c r="E3" s="80"/>
      <c r="F3" s="80"/>
      <c r="G3" s="80"/>
      <c r="H3" s="80"/>
      <c r="I3" s="80"/>
      <c r="J3" s="80"/>
      <c r="K3" s="80"/>
      <c r="L3" s="80"/>
      <c r="M3" s="80"/>
      <c r="N3" s="80"/>
      <c r="O3" s="80"/>
      <c r="P3" s="80"/>
      <c r="Q3" s="80"/>
    </row>
    <row r="4" spans="1:22" ht="13.5" thickBot="1" x14ac:dyDescent="0.25">
      <c r="A4" s="90" t="s">
        <v>38</v>
      </c>
      <c r="B4" s="155" t="s">
        <v>59</v>
      </c>
      <c r="C4" s="98"/>
      <c r="D4" s="99"/>
      <c r="E4" s="99"/>
      <c r="F4" s="80"/>
      <c r="G4" s="80"/>
      <c r="H4" s="80"/>
      <c r="I4" s="80"/>
      <c r="J4" s="80"/>
      <c r="K4" s="80"/>
      <c r="L4" s="80"/>
      <c r="M4" s="80"/>
      <c r="N4" s="80"/>
      <c r="O4" s="80"/>
      <c r="P4" s="80"/>
      <c r="Q4" s="99"/>
    </row>
    <row r="5" spans="1:22" ht="13.5" thickBot="1" x14ac:dyDescent="0.25">
      <c r="A5" s="97" t="s">
        <v>39</v>
      </c>
      <c r="B5" s="87"/>
      <c r="C5" s="93">
        <v>1</v>
      </c>
      <c r="D5" s="93">
        <v>2</v>
      </c>
      <c r="E5" s="93">
        <v>3</v>
      </c>
      <c r="F5" s="93">
        <v>4</v>
      </c>
      <c r="G5" s="93">
        <v>5</v>
      </c>
      <c r="H5" s="95">
        <v>6</v>
      </c>
      <c r="I5" s="95">
        <v>7</v>
      </c>
      <c r="J5" s="95">
        <v>8</v>
      </c>
      <c r="K5" s="95">
        <v>9</v>
      </c>
      <c r="L5" s="95">
        <v>10</v>
      </c>
      <c r="M5" s="95">
        <v>11</v>
      </c>
      <c r="N5" s="95">
        <v>12</v>
      </c>
      <c r="O5" s="95">
        <v>13</v>
      </c>
      <c r="P5" s="95">
        <v>14</v>
      </c>
      <c r="Q5" s="95">
        <v>15</v>
      </c>
      <c r="S5" s="303" t="s">
        <v>82</v>
      </c>
      <c r="T5" s="303"/>
      <c r="U5" s="303"/>
      <c r="V5" s="303"/>
    </row>
    <row r="6" spans="1:22" ht="13.5" thickBot="1" x14ac:dyDescent="0.25">
      <c r="A6" s="90" t="s">
        <v>43</v>
      </c>
      <c r="B6" s="89"/>
      <c r="C6" s="156"/>
      <c r="D6" s="156"/>
      <c r="E6" s="156"/>
      <c r="F6" s="156"/>
      <c r="G6" s="156"/>
      <c r="H6" s="157"/>
      <c r="I6" s="157"/>
      <c r="J6" s="157"/>
      <c r="K6" s="157"/>
      <c r="L6" s="157"/>
      <c r="M6" s="157"/>
      <c r="N6" s="157"/>
      <c r="O6" s="157"/>
      <c r="P6" s="157"/>
      <c r="Q6" s="157"/>
      <c r="S6" s="303"/>
      <c r="T6" s="303"/>
      <c r="U6" s="303"/>
      <c r="V6" s="303"/>
    </row>
    <row r="7" spans="1:22" ht="30.75" customHeight="1" thickBot="1" x14ac:dyDescent="0.25">
      <c r="A7" s="88" t="s">
        <v>40</v>
      </c>
      <c r="B7" s="96"/>
      <c r="C7" s="159">
        <f>C6/Datenerfassung!D2*100</f>
        <v>0</v>
      </c>
      <c r="D7" s="159">
        <f>D6/Datenerfassung!E2*100</f>
        <v>0</v>
      </c>
      <c r="E7" s="159">
        <f>E6/Datenerfassung!F2*100</f>
        <v>0</v>
      </c>
      <c r="F7" s="159">
        <f>F6/Datenerfassung!G2*100</f>
        <v>0</v>
      </c>
      <c r="G7" s="159">
        <f>G6/Datenerfassung!H2*100</f>
        <v>0</v>
      </c>
      <c r="H7" s="159">
        <f>H6/Datenerfassung!I2*100</f>
        <v>0</v>
      </c>
      <c r="I7" s="159">
        <f>I6/Datenerfassung!J2*100</f>
        <v>0</v>
      </c>
      <c r="J7" s="159">
        <f>J6/Datenerfassung!K2*100</f>
        <v>0</v>
      </c>
      <c r="K7" s="159">
        <f>K6/Datenerfassung!L2*100</f>
        <v>0</v>
      </c>
      <c r="L7" s="159">
        <f>L6/Datenerfassung!M2*100</f>
        <v>0</v>
      </c>
      <c r="M7" s="159">
        <f>M6/Datenerfassung!N2*100</f>
        <v>0</v>
      </c>
      <c r="N7" s="159">
        <f>N6/Datenerfassung!O2*100</f>
        <v>0</v>
      </c>
      <c r="O7" s="159">
        <f>O6/Datenerfassung!P2*100</f>
        <v>0</v>
      </c>
      <c r="P7" s="159">
        <f>P6/Datenerfassung!Q2*100</f>
        <v>0</v>
      </c>
      <c r="Q7" s="159">
        <f>Q6/Datenerfassung!R2*100</f>
        <v>0</v>
      </c>
      <c r="S7" s="303"/>
      <c r="T7" s="303"/>
      <c r="U7" s="303"/>
      <c r="V7" s="303"/>
    </row>
    <row r="8" spans="1:22" ht="27.75" customHeight="1" thickBot="1" x14ac:dyDescent="0.25">
      <c r="A8" s="91" t="s">
        <v>41</v>
      </c>
      <c r="B8" s="93"/>
      <c r="C8" s="160" t="str">
        <f>Datenerfassung!D42</f>
        <v/>
      </c>
      <c r="D8" s="160" t="str">
        <f>Datenerfassung!E42</f>
        <v/>
      </c>
      <c r="E8" s="160" t="str">
        <f>Datenerfassung!F42</f>
        <v/>
      </c>
      <c r="F8" s="160" t="str">
        <f>Datenerfassung!G42</f>
        <v/>
      </c>
      <c r="G8" s="160" t="str">
        <f>Datenerfassung!H42</f>
        <v/>
      </c>
      <c r="H8" s="160" t="str">
        <f>Datenerfassung!I42</f>
        <v/>
      </c>
      <c r="I8" s="160" t="str">
        <f>Datenerfassung!J42</f>
        <v/>
      </c>
      <c r="J8" s="160" t="str">
        <f>Datenerfassung!K42</f>
        <v/>
      </c>
      <c r="K8" s="160" t="str">
        <f>Datenerfassung!L42</f>
        <v/>
      </c>
      <c r="L8" s="160" t="str">
        <f>Datenerfassung!M42</f>
        <v/>
      </c>
      <c r="M8" s="160" t="str">
        <f>Datenerfassung!N42</f>
        <v/>
      </c>
      <c r="N8" s="160" t="str">
        <f>Datenerfassung!O42</f>
        <v/>
      </c>
      <c r="O8" s="160" t="str">
        <f>Datenerfassung!P42</f>
        <v/>
      </c>
      <c r="P8" s="160" t="str">
        <f>Datenerfassung!Q42</f>
        <v/>
      </c>
      <c r="Q8" s="160" t="str">
        <f>Datenerfassung!R42</f>
        <v/>
      </c>
      <c r="S8" s="303"/>
      <c r="T8" s="303"/>
      <c r="U8" s="303"/>
      <c r="V8" s="303"/>
    </row>
    <row r="9" spans="1:22" ht="32.25" customHeight="1" thickBot="1" x14ac:dyDescent="0.25">
      <c r="A9" s="92" t="s">
        <v>42</v>
      </c>
      <c r="B9" s="94"/>
      <c r="C9" s="158">
        <f>Landeswerte!L5</f>
        <v>0</v>
      </c>
      <c r="D9" s="158">
        <f>Landeswerte!L6</f>
        <v>0</v>
      </c>
      <c r="E9" s="158">
        <f>Landeswerte!L7</f>
        <v>0</v>
      </c>
      <c r="F9" s="158">
        <f>Landeswerte!L8</f>
        <v>0</v>
      </c>
      <c r="G9" s="158">
        <f>Landeswerte!L9</f>
        <v>0</v>
      </c>
      <c r="H9" s="158">
        <f>Landeswerte!L10</f>
        <v>0</v>
      </c>
      <c r="I9" s="158">
        <f>Landeswerte!L11</f>
        <v>0</v>
      </c>
      <c r="J9" s="158">
        <f>Landeswerte!L12</f>
        <v>0</v>
      </c>
      <c r="K9" s="158">
        <f>Landeswerte!L13</f>
        <v>0</v>
      </c>
      <c r="L9" s="158">
        <f>Landeswerte!L14</f>
        <v>0</v>
      </c>
      <c r="M9" s="158">
        <f>Landeswerte!L15</f>
        <v>0</v>
      </c>
      <c r="N9" s="158">
        <f>Landeswerte!L16</f>
        <v>0</v>
      </c>
      <c r="O9" s="158">
        <f>Landeswerte!L17</f>
        <v>0</v>
      </c>
      <c r="P9" s="158">
        <f>Landeswerte!L18</f>
        <v>0</v>
      </c>
      <c r="Q9" s="158">
        <f>Landeswerte!L19</f>
        <v>0</v>
      </c>
      <c r="S9" s="303"/>
      <c r="T9" s="303"/>
      <c r="U9" s="303"/>
      <c r="V9" s="303"/>
    </row>
    <row r="10" spans="1:22" x14ac:dyDescent="0.2">
      <c r="A10" s="80"/>
      <c r="B10" s="81"/>
      <c r="C10" s="81"/>
      <c r="D10" s="81"/>
      <c r="E10" s="80"/>
      <c r="F10" s="80"/>
      <c r="G10" s="80"/>
      <c r="H10" s="80"/>
      <c r="I10" s="80"/>
      <c r="J10" s="80"/>
      <c r="K10" s="80"/>
      <c r="L10" s="80"/>
      <c r="M10" s="80"/>
      <c r="N10" s="80"/>
      <c r="O10" s="80"/>
      <c r="P10" s="80"/>
      <c r="Q10" s="80"/>
      <c r="S10" s="303"/>
      <c r="T10" s="303"/>
      <c r="U10" s="303"/>
      <c r="V10" s="303"/>
    </row>
    <row r="11" spans="1:22" x14ac:dyDescent="0.2">
      <c r="B11" s="71"/>
      <c r="C11" s="71"/>
      <c r="D11" s="71"/>
      <c r="S11" s="303"/>
      <c r="T11" s="303"/>
      <c r="U11" s="303"/>
      <c r="V11" s="303"/>
    </row>
    <row r="12" spans="1:22" x14ac:dyDescent="0.2">
      <c r="B12" s="71"/>
      <c r="C12" s="71"/>
      <c r="D12" s="71"/>
      <c r="S12" s="303"/>
      <c r="T12" s="303"/>
      <c r="U12" s="303"/>
      <c r="V12" s="303"/>
    </row>
    <row r="13" spans="1:22" x14ac:dyDescent="0.2">
      <c r="B13" s="71"/>
      <c r="C13" s="71"/>
      <c r="D13" s="71"/>
      <c r="S13" s="303"/>
      <c r="T13" s="303"/>
      <c r="U13" s="303"/>
      <c r="V13" s="303"/>
    </row>
    <row r="14" spans="1:22" x14ac:dyDescent="0.2">
      <c r="B14" s="71"/>
      <c r="C14" s="71"/>
      <c r="D14" s="71"/>
      <c r="S14" s="303"/>
      <c r="T14" s="303"/>
      <c r="U14" s="303"/>
      <c r="V14" s="303"/>
    </row>
    <row r="15" spans="1:22" x14ac:dyDescent="0.2">
      <c r="B15" s="71"/>
      <c r="C15" s="71"/>
      <c r="D15" s="71"/>
    </row>
    <row r="16" spans="1:22" x14ac:dyDescent="0.2">
      <c r="B16" s="71"/>
      <c r="C16" s="71"/>
      <c r="D16" s="71"/>
    </row>
    <row r="17" spans="2:4" x14ac:dyDescent="0.2">
      <c r="B17" s="71"/>
      <c r="C17" s="71"/>
      <c r="D17" s="71"/>
    </row>
    <row r="18" spans="2:4" x14ac:dyDescent="0.2">
      <c r="B18" s="71"/>
      <c r="C18" s="71"/>
      <c r="D18" s="71"/>
    </row>
    <row r="19" spans="2:4" x14ac:dyDescent="0.2">
      <c r="B19" s="71"/>
      <c r="C19" s="71"/>
      <c r="D19" s="71"/>
    </row>
    <row r="20" spans="2:4" x14ac:dyDescent="0.2">
      <c r="B20" s="71"/>
      <c r="C20" s="71"/>
      <c r="D20" s="71"/>
    </row>
    <row r="21" spans="2:4" x14ac:dyDescent="0.2">
      <c r="B21" s="71"/>
      <c r="C21" s="71"/>
      <c r="D21" s="71"/>
    </row>
    <row r="22" spans="2:4" x14ac:dyDescent="0.2">
      <c r="B22" s="71"/>
      <c r="C22" s="71"/>
      <c r="D22" s="71"/>
    </row>
  </sheetData>
  <sheetProtection password="CBEB" sheet="1" objects="1" scenarios="1"/>
  <mergeCells count="3">
    <mergeCell ref="A1:E1"/>
    <mergeCell ref="G1:J1"/>
    <mergeCell ref="S5:V14"/>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3"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B1:R37"/>
  <sheetViews>
    <sheetView workbookViewId="0">
      <selection activeCell="Z25" sqref="Z25"/>
    </sheetView>
  </sheetViews>
  <sheetFormatPr baseColWidth="10" defaultRowHeight="12.75" x14ac:dyDescent="0.2"/>
  <cols>
    <col min="1" max="1" width="4.5703125" customWidth="1"/>
    <col min="2" max="2" width="19.42578125" bestFit="1" customWidth="1"/>
    <col min="3" max="3" width="15.85546875" customWidth="1"/>
    <col min="4" max="4" width="5.5703125" bestFit="1" customWidth="1"/>
    <col min="5" max="6" width="5.7109375" bestFit="1" customWidth="1"/>
    <col min="7" max="8" width="5.5703125" bestFit="1" customWidth="1"/>
    <col min="9" max="18" width="4.5703125" bestFit="1" customWidth="1"/>
  </cols>
  <sheetData>
    <row r="1" spans="2:18" ht="18" x14ac:dyDescent="0.25">
      <c r="B1" s="317" t="s">
        <v>107</v>
      </c>
      <c r="C1" s="317"/>
      <c r="D1" s="317"/>
      <c r="E1" s="317"/>
      <c r="F1" s="317"/>
      <c r="H1" s="145" t="s">
        <v>89</v>
      </c>
      <c r="I1" s="145"/>
      <c r="J1" s="145"/>
      <c r="K1" s="145"/>
      <c r="L1" s="145"/>
    </row>
    <row r="2" spans="2:18" ht="13.5" thickBot="1" x14ac:dyDescent="0.25"/>
    <row r="3" spans="2:18" ht="13.5" thickBot="1" x14ac:dyDescent="0.25">
      <c r="B3" s="90" t="s">
        <v>37</v>
      </c>
      <c r="C3" s="155" t="s">
        <v>44</v>
      </c>
      <c r="D3" s="80"/>
      <c r="E3" s="80"/>
      <c r="F3" s="80"/>
      <c r="G3" s="80"/>
      <c r="H3" s="80"/>
      <c r="I3" s="80"/>
      <c r="J3" s="80"/>
      <c r="K3" s="80"/>
      <c r="L3" s="80"/>
      <c r="M3" s="80"/>
      <c r="N3" s="80"/>
      <c r="O3" s="80"/>
      <c r="P3" s="80"/>
      <c r="Q3" s="80"/>
      <c r="R3" s="80"/>
    </row>
    <row r="4" spans="2:18" ht="13.5" thickBot="1" x14ac:dyDescent="0.25">
      <c r="B4" s="90" t="s">
        <v>38</v>
      </c>
      <c r="C4" s="155" t="s">
        <v>59</v>
      </c>
      <c r="D4" s="98"/>
      <c r="E4" s="99"/>
      <c r="F4" s="99"/>
      <c r="G4" s="80"/>
      <c r="H4" s="80"/>
      <c r="I4" s="80"/>
      <c r="J4" s="80"/>
      <c r="K4" s="80"/>
      <c r="L4" s="80"/>
      <c r="M4" s="80"/>
      <c r="N4" s="80"/>
      <c r="O4" s="80"/>
      <c r="P4" s="80"/>
      <c r="Q4" s="80"/>
      <c r="R4" s="99"/>
    </row>
    <row r="5" spans="2:18" ht="13.5" thickBot="1" x14ac:dyDescent="0.25">
      <c r="B5" s="97" t="s">
        <v>45</v>
      </c>
      <c r="C5" s="87"/>
      <c r="D5" s="93" t="s">
        <v>46</v>
      </c>
      <c r="E5" s="93" t="s">
        <v>47</v>
      </c>
      <c r="F5" s="93" t="s">
        <v>48</v>
      </c>
      <c r="G5" s="93" t="s">
        <v>49</v>
      </c>
    </row>
    <row r="6" spans="2:18" ht="13.5" thickBot="1" x14ac:dyDescent="0.25">
      <c r="B6" s="90" t="s">
        <v>50</v>
      </c>
      <c r="C6" s="89"/>
      <c r="D6" s="170"/>
      <c r="E6" s="170"/>
      <c r="F6" s="170"/>
      <c r="G6" s="170"/>
    </row>
    <row r="7" spans="2:18" ht="13.5" thickBot="1" x14ac:dyDescent="0.25">
      <c r="B7" s="91" t="s">
        <v>51</v>
      </c>
      <c r="C7" s="93"/>
      <c r="D7" s="171" t="str">
        <f>Datenerfassung!U41</f>
        <v/>
      </c>
      <c r="E7" s="171" t="str">
        <f>Datenerfassung!V41</f>
        <v/>
      </c>
      <c r="F7" s="171" t="str">
        <f>Datenerfassung!W41</f>
        <v/>
      </c>
      <c r="G7" s="171" t="str">
        <f>Datenerfassung!X41</f>
        <v/>
      </c>
    </row>
    <row r="8" spans="2:18" ht="13.5" thickBot="1" x14ac:dyDescent="0.25">
      <c r="B8" s="91" t="s">
        <v>56</v>
      </c>
      <c r="C8" s="93"/>
      <c r="D8" s="172"/>
      <c r="E8" s="172"/>
      <c r="F8" s="172"/>
      <c r="G8" s="172"/>
    </row>
    <row r="9" spans="2:18" ht="13.5" thickBot="1" x14ac:dyDescent="0.25">
      <c r="B9" s="92" t="s">
        <v>52</v>
      </c>
      <c r="C9" s="94"/>
      <c r="D9" s="173">
        <f>Landeswerte!C22</f>
        <v>0</v>
      </c>
      <c r="E9" s="173">
        <f>Landeswerte!D22</f>
        <v>0</v>
      </c>
      <c r="F9" s="173">
        <f>Landeswerte!E22</f>
        <v>0</v>
      </c>
      <c r="G9" s="173">
        <f>Landeswerte!F22</f>
        <v>0</v>
      </c>
    </row>
    <row r="10" spans="2:18" x14ac:dyDescent="0.2">
      <c r="B10" s="130"/>
      <c r="C10" s="131"/>
      <c r="D10" s="131"/>
      <c r="E10" s="131"/>
      <c r="F10" s="131"/>
      <c r="G10" s="131"/>
    </row>
    <row r="32" spans="2:6" x14ac:dyDescent="0.2">
      <c r="B32" t="s">
        <v>71</v>
      </c>
      <c r="C32" s="319" t="s">
        <v>90</v>
      </c>
      <c r="D32" s="320"/>
      <c r="E32" s="320"/>
      <c r="F32" s="320"/>
    </row>
    <row r="33" spans="2:6" x14ac:dyDescent="0.2">
      <c r="B33" t="s">
        <v>72</v>
      </c>
      <c r="C33" s="320" t="s">
        <v>73</v>
      </c>
      <c r="D33" s="320"/>
      <c r="E33" s="320"/>
      <c r="F33" s="320"/>
    </row>
    <row r="34" spans="2:6" x14ac:dyDescent="0.2">
      <c r="B34" t="s">
        <v>74</v>
      </c>
      <c r="C34" s="320" t="s">
        <v>77</v>
      </c>
      <c r="D34" s="320"/>
      <c r="E34" s="320"/>
      <c r="F34" s="320"/>
    </row>
    <row r="35" spans="2:6" x14ac:dyDescent="0.2">
      <c r="B35" t="s">
        <v>76</v>
      </c>
      <c r="C35" s="320" t="s">
        <v>75</v>
      </c>
      <c r="D35" s="320"/>
      <c r="E35" s="320"/>
      <c r="F35" s="320"/>
    </row>
    <row r="37" spans="2:6" x14ac:dyDescent="0.2">
      <c r="C37" s="163"/>
    </row>
  </sheetData>
  <sheetProtection password="CBEB" sheet="1" objects="1" scenarios="1"/>
  <mergeCells count="5">
    <mergeCell ref="C32:F32"/>
    <mergeCell ref="C33:F33"/>
    <mergeCell ref="C35:F35"/>
    <mergeCell ref="B1:F1"/>
    <mergeCell ref="C34:F34"/>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tabSelected="1" zoomScale="120" zoomScaleNormal="120" workbookViewId="0">
      <selection activeCell="B2" sqref="B2:K2"/>
    </sheetView>
  </sheetViews>
  <sheetFormatPr baseColWidth="10" defaultRowHeight="12.75" x14ac:dyDescent="0.2"/>
  <cols>
    <col min="1" max="1" width="4.42578125" style="210" customWidth="1"/>
    <col min="2" max="2" width="13" style="210" customWidth="1"/>
    <col min="3" max="16384" width="11.42578125" style="210"/>
  </cols>
  <sheetData>
    <row r="1" spans="1:12" ht="33.75" customHeight="1" x14ac:dyDescent="0.25">
      <c r="B1" s="211" t="s">
        <v>107</v>
      </c>
      <c r="C1" s="212"/>
      <c r="F1" s="321" t="s">
        <v>63</v>
      </c>
      <c r="G1" s="321"/>
      <c r="H1" s="213" t="s">
        <v>109</v>
      </c>
    </row>
    <row r="2" spans="1:12" ht="29.25" customHeight="1" x14ac:dyDescent="0.2">
      <c r="B2" s="322" t="s">
        <v>85</v>
      </c>
      <c r="C2" s="322"/>
      <c r="D2" s="322"/>
      <c r="E2" s="322"/>
      <c r="F2" s="322"/>
      <c r="G2" s="322"/>
      <c r="H2" s="322"/>
      <c r="I2" s="322"/>
      <c r="J2" s="322"/>
      <c r="K2" s="322"/>
    </row>
    <row r="3" spans="1:12" ht="15.75" customHeight="1" thickBot="1" x14ac:dyDescent="0.25">
      <c r="B3" s="214"/>
      <c r="C3" s="214"/>
      <c r="D3" s="214"/>
      <c r="E3" s="214"/>
      <c r="F3" s="214"/>
      <c r="G3" s="214"/>
      <c r="H3" s="214"/>
      <c r="I3" s="214"/>
      <c r="J3" s="214"/>
      <c r="K3" s="214"/>
    </row>
    <row r="4" spans="1:12" ht="15" thickBot="1" x14ac:dyDescent="0.25">
      <c r="A4" s="215"/>
      <c r="B4" s="216" t="s">
        <v>5</v>
      </c>
      <c r="C4" s="217" t="s">
        <v>28</v>
      </c>
      <c r="D4" s="218" t="s">
        <v>29</v>
      </c>
      <c r="E4" s="218" t="s">
        <v>30</v>
      </c>
      <c r="F4" s="218" t="s">
        <v>31</v>
      </c>
      <c r="G4" s="218" t="s">
        <v>32</v>
      </c>
      <c r="H4" s="218" t="s">
        <v>33</v>
      </c>
      <c r="I4" s="218" t="s">
        <v>34</v>
      </c>
      <c r="J4" s="218" t="s">
        <v>35</v>
      </c>
      <c r="K4" s="218" t="s">
        <v>36</v>
      </c>
      <c r="L4" s="218" t="s">
        <v>68</v>
      </c>
    </row>
    <row r="5" spans="1:12" ht="15" thickBot="1" x14ac:dyDescent="0.25">
      <c r="A5" s="215"/>
      <c r="B5" s="219">
        <v>1</v>
      </c>
      <c r="C5" s="220"/>
      <c r="D5" s="220"/>
      <c r="E5" s="220"/>
      <c r="F5" s="220"/>
      <c r="G5" s="220"/>
      <c r="H5" s="220"/>
      <c r="I5" s="278"/>
      <c r="J5" s="294"/>
      <c r="K5" s="221"/>
      <c r="L5" s="222"/>
    </row>
    <row r="6" spans="1:12" ht="15" thickBot="1" x14ac:dyDescent="0.25">
      <c r="A6" s="215"/>
      <c r="B6" s="223">
        <v>2</v>
      </c>
      <c r="C6" s="224"/>
      <c r="D6" s="225"/>
      <c r="E6" s="225"/>
      <c r="F6" s="225"/>
      <c r="G6" s="225"/>
      <c r="H6" s="225"/>
      <c r="I6" s="276"/>
      <c r="J6" s="276"/>
      <c r="K6" s="229"/>
      <c r="L6" s="226"/>
    </row>
    <row r="7" spans="1:12" ht="15" thickBot="1" x14ac:dyDescent="0.25">
      <c r="A7" s="215"/>
      <c r="B7" s="219">
        <v>3</v>
      </c>
      <c r="C7" s="227"/>
      <c r="D7" s="228"/>
      <c r="E7" s="228"/>
      <c r="F7" s="228"/>
      <c r="G7" s="228"/>
      <c r="H7" s="228"/>
      <c r="I7" s="276"/>
      <c r="J7" s="276"/>
      <c r="K7" s="229"/>
      <c r="L7" s="230"/>
    </row>
    <row r="8" spans="1:12" ht="15" thickBot="1" x14ac:dyDescent="0.25">
      <c r="A8" s="215"/>
      <c r="B8" s="231">
        <v>4</v>
      </c>
      <c r="C8" s="232"/>
      <c r="D8" s="233"/>
      <c r="E8" s="233"/>
      <c r="F8" s="233"/>
      <c r="G8" s="233"/>
      <c r="H8" s="233"/>
      <c r="I8" s="276"/>
      <c r="J8" s="276"/>
      <c r="K8" s="229"/>
      <c r="L8" s="234"/>
    </row>
    <row r="9" spans="1:12" ht="15" thickBot="1" x14ac:dyDescent="0.25">
      <c r="A9" s="215"/>
      <c r="B9" s="219">
        <v>5</v>
      </c>
      <c r="C9" s="227"/>
      <c r="D9" s="228"/>
      <c r="E9" s="228"/>
      <c r="F9" s="228"/>
      <c r="G9" s="228"/>
      <c r="H9" s="228"/>
      <c r="I9" s="228"/>
      <c r="J9" s="276"/>
      <c r="K9" s="229"/>
      <c r="L9" s="230"/>
    </row>
    <row r="10" spans="1:12" ht="15" thickBot="1" x14ac:dyDescent="0.25">
      <c r="A10" s="215"/>
      <c r="B10" s="223">
        <v>6</v>
      </c>
      <c r="C10" s="224"/>
      <c r="D10" s="225"/>
      <c r="E10" s="225"/>
      <c r="F10" s="225"/>
      <c r="G10" s="225"/>
      <c r="H10" s="225"/>
      <c r="I10" s="279"/>
      <c r="J10" s="276"/>
      <c r="K10" s="229"/>
      <c r="L10" s="234"/>
    </row>
    <row r="11" spans="1:12" ht="15" thickBot="1" x14ac:dyDescent="0.25">
      <c r="A11" s="215"/>
      <c r="B11" s="235">
        <v>7</v>
      </c>
      <c r="C11" s="236"/>
      <c r="D11" s="237"/>
      <c r="E11" s="237"/>
      <c r="F11" s="237"/>
      <c r="G11" s="237"/>
      <c r="H11" s="237"/>
      <c r="I11" s="296"/>
      <c r="J11" s="276"/>
      <c r="K11" s="229"/>
      <c r="L11" s="230"/>
    </row>
    <row r="12" spans="1:12" ht="15" thickBot="1" x14ac:dyDescent="0.25">
      <c r="A12" s="215"/>
      <c r="B12" s="238">
        <v>8</v>
      </c>
      <c r="C12" s="239"/>
      <c r="D12" s="240"/>
      <c r="E12" s="240"/>
      <c r="F12" s="240"/>
      <c r="G12" s="240"/>
      <c r="H12" s="240"/>
      <c r="I12" s="277"/>
      <c r="J12" s="276"/>
      <c r="K12" s="229"/>
      <c r="L12" s="234"/>
    </row>
    <row r="13" spans="1:12" ht="15" thickBot="1" x14ac:dyDescent="0.25">
      <c r="A13" s="215"/>
      <c r="B13" s="219">
        <v>9</v>
      </c>
      <c r="C13" s="227"/>
      <c r="D13" s="228"/>
      <c r="E13" s="228"/>
      <c r="F13" s="228"/>
      <c r="G13" s="228"/>
      <c r="H13" s="228"/>
      <c r="I13" s="295"/>
      <c r="J13" s="276"/>
      <c r="K13" s="229"/>
      <c r="L13" s="230"/>
    </row>
    <row r="14" spans="1:12" ht="15" thickBot="1" x14ac:dyDescent="0.25">
      <c r="A14" s="215"/>
      <c r="B14" s="223">
        <v>10</v>
      </c>
      <c r="C14" s="224"/>
      <c r="D14" s="225"/>
      <c r="E14" s="225"/>
      <c r="F14" s="225"/>
      <c r="G14" s="225"/>
      <c r="H14" s="225"/>
      <c r="I14" s="225"/>
      <c r="J14" s="225"/>
      <c r="K14" s="229"/>
      <c r="L14" s="234"/>
    </row>
    <row r="15" spans="1:12" ht="15" thickBot="1" x14ac:dyDescent="0.25">
      <c r="A15" s="215"/>
      <c r="B15" s="219">
        <v>11</v>
      </c>
      <c r="C15" s="227"/>
      <c r="D15" s="228"/>
      <c r="E15" s="228"/>
      <c r="F15" s="228"/>
      <c r="G15" s="228"/>
      <c r="H15" s="228"/>
      <c r="I15" s="228"/>
      <c r="J15" s="276"/>
      <c r="K15" s="229"/>
      <c r="L15" s="230"/>
    </row>
    <row r="16" spans="1:12" ht="15" thickBot="1" x14ac:dyDescent="0.25">
      <c r="A16" s="215"/>
      <c r="B16" s="223">
        <v>12</v>
      </c>
      <c r="C16" s="232"/>
      <c r="D16" s="233"/>
      <c r="E16" s="233"/>
      <c r="F16" s="233"/>
      <c r="G16" s="233"/>
      <c r="H16" s="233"/>
      <c r="I16" s="279"/>
      <c r="J16" s="276"/>
      <c r="K16" s="229"/>
      <c r="L16" s="234"/>
    </row>
    <row r="17" spans="1:12" ht="15" thickBot="1" x14ac:dyDescent="0.25">
      <c r="A17" s="215"/>
      <c r="B17" s="219">
        <v>13</v>
      </c>
      <c r="C17" s="227"/>
      <c r="D17" s="228"/>
      <c r="E17" s="228"/>
      <c r="F17" s="228"/>
      <c r="G17" s="228"/>
      <c r="H17" s="228"/>
      <c r="I17" s="228"/>
      <c r="J17" s="228"/>
      <c r="K17" s="229"/>
      <c r="L17" s="230"/>
    </row>
    <row r="18" spans="1:12" ht="15" thickBot="1" x14ac:dyDescent="0.25">
      <c r="A18" s="215"/>
      <c r="B18" s="223">
        <v>14</v>
      </c>
      <c r="C18" s="232"/>
      <c r="D18" s="232"/>
      <c r="E18" s="232"/>
      <c r="F18" s="232"/>
      <c r="G18" s="232"/>
      <c r="H18" s="280"/>
      <c r="I18" s="280"/>
      <c r="J18" s="279"/>
      <c r="K18" s="229"/>
      <c r="L18" s="242"/>
    </row>
    <row r="19" spans="1:12" ht="15" thickBot="1" x14ac:dyDescent="0.25">
      <c r="A19" s="215"/>
      <c r="B19" s="219">
        <v>15</v>
      </c>
      <c r="C19" s="227"/>
      <c r="D19" s="227"/>
      <c r="E19" s="227"/>
      <c r="F19" s="227"/>
      <c r="G19" s="227"/>
      <c r="H19" s="227"/>
      <c r="I19" s="281"/>
      <c r="J19" s="281"/>
      <c r="K19" s="241"/>
      <c r="L19" s="230"/>
    </row>
    <row r="20" spans="1:12" ht="3.75" customHeight="1" thickBot="1" x14ac:dyDescent="0.25">
      <c r="A20" s="243"/>
      <c r="B20" s="244"/>
      <c r="C20" s="245"/>
      <c r="D20" s="245"/>
      <c r="E20" s="245"/>
      <c r="F20" s="245"/>
      <c r="G20" s="246"/>
      <c r="H20" s="247"/>
      <c r="I20" s="247"/>
      <c r="J20" s="247"/>
      <c r="K20" s="247"/>
      <c r="L20" s="247"/>
    </row>
    <row r="21" spans="1:12" ht="15" thickBot="1" x14ac:dyDescent="0.25">
      <c r="A21" s="248"/>
      <c r="B21" s="323" t="s">
        <v>64</v>
      </c>
      <c r="C21" s="249"/>
      <c r="D21" s="249"/>
      <c r="E21" s="249"/>
      <c r="F21" s="250"/>
      <c r="G21" s="247"/>
      <c r="H21" s="247"/>
      <c r="I21" s="247"/>
      <c r="J21" s="247"/>
      <c r="K21" s="247"/>
      <c r="L21" s="247"/>
    </row>
    <row r="22" spans="1:12" ht="15" thickBot="1" x14ac:dyDescent="0.25">
      <c r="A22" s="251"/>
      <c r="B22" s="324"/>
      <c r="C22" s="252"/>
      <c r="D22" s="252"/>
      <c r="E22" s="252"/>
      <c r="F22" s="253"/>
      <c r="G22" s="247"/>
      <c r="H22" s="247"/>
      <c r="I22" s="247"/>
      <c r="J22" s="247"/>
      <c r="K22" s="247"/>
      <c r="L22" s="247"/>
    </row>
    <row r="23" spans="1:12" ht="3.75" customHeight="1" thickBot="1" x14ac:dyDescent="0.25">
      <c r="A23" s="215"/>
      <c r="B23" s="215"/>
      <c r="C23" s="247"/>
      <c r="D23" s="247"/>
      <c r="E23" s="247"/>
      <c r="F23" s="247"/>
      <c r="G23" s="247"/>
      <c r="H23" s="247"/>
      <c r="I23" s="247"/>
      <c r="J23" s="247"/>
      <c r="K23" s="247"/>
      <c r="L23" s="247"/>
    </row>
    <row r="24" spans="1:12" ht="15" thickBot="1" x14ac:dyDescent="0.25">
      <c r="A24" s="215"/>
      <c r="B24" s="218" t="s">
        <v>58</v>
      </c>
      <c r="C24" s="250"/>
      <c r="D24" s="247"/>
      <c r="E24" s="247"/>
      <c r="F24" s="247"/>
      <c r="G24" s="247"/>
      <c r="H24" s="247"/>
      <c r="I24" s="247"/>
      <c r="J24" s="247"/>
      <c r="K24" s="247"/>
      <c r="L24" s="247"/>
    </row>
    <row r="25" spans="1:12" ht="15" thickBot="1" x14ac:dyDescent="0.25">
      <c r="A25" s="215"/>
      <c r="B25" s="254">
        <v>1</v>
      </c>
      <c r="C25" s="220"/>
      <c r="D25" s="247"/>
      <c r="E25" s="247"/>
      <c r="F25" s="247"/>
      <c r="G25" s="247"/>
      <c r="H25" s="247"/>
      <c r="I25" s="247"/>
      <c r="J25" s="247"/>
      <c r="K25" s="247"/>
      <c r="L25" s="247"/>
    </row>
    <row r="26" spans="1:12" ht="15" thickBot="1" x14ac:dyDescent="0.25">
      <c r="A26" s="215"/>
      <c r="B26" s="255">
        <v>2</v>
      </c>
      <c r="C26" s="256"/>
      <c r="D26" s="247"/>
      <c r="E26" s="247"/>
      <c r="F26" s="247"/>
      <c r="G26" s="247"/>
      <c r="H26" s="247"/>
      <c r="I26" s="247"/>
      <c r="J26" s="247"/>
      <c r="K26" s="247"/>
      <c r="L26" s="247"/>
    </row>
    <row r="27" spans="1:12" ht="15" thickBot="1" x14ac:dyDescent="0.25">
      <c r="A27" s="215"/>
      <c r="B27" s="254">
        <v>3</v>
      </c>
      <c r="C27" s="220"/>
      <c r="D27" s="247"/>
      <c r="E27" s="257"/>
      <c r="F27" s="258"/>
      <c r="G27" s="247"/>
      <c r="H27" s="247"/>
      <c r="I27" s="247"/>
      <c r="J27" s="247"/>
      <c r="K27" s="247"/>
      <c r="L27" s="247"/>
    </row>
    <row r="28" spans="1:12" ht="15" thickBot="1" x14ac:dyDescent="0.25">
      <c r="A28" s="215"/>
      <c r="B28" s="255">
        <v>4</v>
      </c>
      <c r="C28" s="256"/>
      <c r="D28" s="247"/>
      <c r="E28" s="247"/>
      <c r="F28" s="247"/>
      <c r="G28" s="247"/>
      <c r="H28" s="247"/>
      <c r="I28" s="247"/>
      <c r="J28" s="247"/>
      <c r="K28" s="247"/>
      <c r="L28" s="247"/>
    </row>
    <row r="29" spans="1:12" ht="15" thickBot="1" x14ac:dyDescent="0.25">
      <c r="A29" s="215"/>
      <c r="B29" s="254">
        <v>5</v>
      </c>
      <c r="C29" s="220"/>
      <c r="D29" s="247"/>
      <c r="E29" s="247"/>
      <c r="F29" s="247"/>
      <c r="G29" s="247"/>
      <c r="H29" s="247"/>
      <c r="I29" s="247"/>
      <c r="J29" s="247"/>
      <c r="K29" s="247"/>
      <c r="L29" s="247"/>
    </row>
    <row r="30" spans="1:12" ht="15" thickBot="1" x14ac:dyDescent="0.25">
      <c r="A30" s="215"/>
      <c r="B30" s="259">
        <v>6</v>
      </c>
      <c r="C30" s="256"/>
      <c r="D30" s="247"/>
      <c r="E30" s="247"/>
      <c r="F30" s="247"/>
      <c r="G30" s="247"/>
      <c r="H30" s="247"/>
      <c r="I30" s="247"/>
      <c r="J30" s="247"/>
      <c r="K30" s="247"/>
      <c r="L30" s="247"/>
    </row>
  </sheetData>
  <sheetProtection password="CBEB" sheet="1" objects="1" scenarios="1"/>
  <mergeCells count="3">
    <mergeCell ref="F1:G1"/>
    <mergeCell ref="B2:K2"/>
    <mergeCell ref="B21:B22"/>
  </mergeCells>
  <printOptions horizontalCentered="1" verticalCentered="1"/>
  <pageMargins left="0.78740157480314965" right="0.78740157480314965" top="0.98425196850393704" bottom="0.98425196850393704" header="0.51181102362204722" footer="0.51181102362204722"/>
  <pageSetup paperSize="9" scale="7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Tabelle1</vt:lpstr>
      <vt:lpstr>Aufgabenauswertung!Druckbereich</vt:lpstr>
      <vt:lpstr>Datenerfassung!Druckbereich</vt:lpstr>
      <vt:lpstr>Datenübermittlung!Druckbereich</vt:lpstr>
      <vt:lpstr>'individuelles Aufgabenprofil'!Druckbereich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2010-09-03T13:01:02Z</cp:lastPrinted>
  <dcterms:created xsi:type="dcterms:W3CDTF">2004-04-02T08:41:48Z</dcterms:created>
  <dcterms:modified xsi:type="dcterms:W3CDTF">2022-09-05T08:21:04Z</dcterms:modified>
</cp:coreProperties>
</file>