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drawings/drawing3.xml" ContentType="application/vnd.openxmlformats-officedocument.drawing+xml"/>
  <Override PartName="/xl/comments5.xml" ContentType="application/vnd.openxmlformats-officedocument.spreadsheetml.comments+xml"/>
  <Override PartName="/xl/charts/chart30.xml" ContentType="application/vnd.openxmlformats-officedocument.drawingml.chart+xml"/>
  <Override PartName="/xl/drawings/drawing4.xml" ContentType="application/vnd.openxmlformats-officedocument.drawing+xml"/>
  <Override PartName="/xl/comments6.xml" ContentType="application/vnd.openxmlformats-officedocument.spreadsheetml.comments+xml"/>
  <Override PartName="/xl/charts/chart3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0"/>
  <workbookPr codeName="DieseArbeitsmappe" defaultThemeVersion="124226"/>
  <mc:AlternateContent xmlns:mc="http://schemas.openxmlformats.org/markup-compatibility/2006">
    <mc:Choice Requires="x15">
      <x15ac:absPath xmlns:x15ac="http://schemas.microsoft.com/office/spreadsheetml/2010/11/ac" url="C:\Users\di35nuv\Desktop\FAB\AK_Reise\Reisen\Reise_Roma_minor\Auswertungsmasken\"/>
    </mc:Choice>
  </mc:AlternateContent>
  <xr:revisionPtr revIDLastSave="0" documentId="13_ncr:1_{93BE50B0-F7F6-4DD4-853B-8402C4D185EA}" xr6:coauthVersionLast="36" xr6:coauthVersionMax="36" xr10:uidLastSave="{00000000-0000-0000-0000-000000000000}"/>
  <bookViews>
    <workbookView xWindow="0" yWindow="0" windowWidth="28800" windowHeight="12105" tabRatio="954" xr2:uid="{00000000-000D-0000-FFFF-FFFF00000000}"/>
  </bookViews>
  <sheets>
    <sheet name="Datenerfassung" sheetId="1" r:id="rId1"/>
    <sheet name="Datenübermittlung" sheetId="4" r:id="rId2"/>
    <sheet name="Schlüssel" sheetId="2" r:id="rId3"/>
    <sheet name="Notenverteilung" sheetId="7" r:id="rId4"/>
    <sheet name="Aufgabenauswertung" sheetId="3" r:id="rId5"/>
    <sheet name="Aufgabenprofil" sheetId="5" r:id="rId6"/>
    <sheet name="Kompetenzprofil" sheetId="6" r:id="rId7"/>
    <sheet name="Landeswerte" sheetId="8" r:id="rId8"/>
  </sheets>
  <definedNames>
    <definedName name="_xlnm._FilterDatabase" localSheetId="0" hidden="1">Datenerfassung!$B$4:$V$10</definedName>
    <definedName name="_xlnm.Print_Area" localSheetId="4">Aufgabenauswertung!$A$1:$Y$186</definedName>
    <definedName name="_xlnm.Print_Area" localSheetId="5">Aufgabenprofil!$A$1:$W$31</definedName>
    <definedName name="_xlnm.Print_Area" localSheetId="0">Datenerfassung!$A$1:$AC$44</definedName>
    <definedName name="_xlnm.Print_Area" localSheetId="1">Datenübermittlung!$A$1:$N$34</definedName>
    <definedName name="_xlnm.Print_Area" localSheetId="6">Kompetenzprofil!$A$1:$S$35</definedName>
    <definedName name="_xlnm.Print_Area" localSheetId="7">Landeswerte!$A$1:$J$36</definedName>
    <definedName name="OLE_LINK1" localSheetId="2">Schlüssel!$A$2</definedName>
  </definedNames>
  <calcPr calcId="191029"/>
</workbook>
</file>

<file path=xl/calcChain.xml><?xml version="1.0" encoding="utf-8"?>
<calcChain xmlns="http://schemas.openxmlformats.org/spreadsheetml/2006/main">
  <c r="AB4" i="1" l="1"/>
  <c r="AA4" i="1"/>
  <c r="Z4" i="1"/>
  <c r="X4" i="1"/>
  <c r="B24" i="4"/>
  <c r="D24" i="4"/>
  <c r="F24" i="4"/>
  <c r="H24" i="4"/>
  <c r="B23" i="4"/>
  <c r="D23" i="4"/>
  <c r="F23" i="4"/>
  <c r="B22" i="4"/>
  <c r="D22" i="4"/>
  <c r="F22" i="4"/>
  <c r="H22" i="4"/>
  <c r="B21" i="4"/>
  <c r="D21" i="4"/>
  <c r="F21" i="4"/>
  <c r="B20" i="4"/>
  <c r="D20" i="4"/>
  <c r="F20" i="4"/>
  <c r="B19" i="4"/>
  <c r="D19" i="4"/>
  <c r="F19" i="4"/>
  <c r="H19" i="4"/>
  <c r="B18" i="4"/>
  <c r="D18" i="4"/>
  <c r="F18" i="4"/>
  <c r="B17" i="4"/>
  <c r="D17" i="4"/>
  <c r="B16" i="4"/>
  <c r="D16" i="4"/>
  <c r="F16" i="4"/>
  <c r="B15" i="4"/>
  <c r="D15" i="4"/>
  <c r="F15" i="4"/>
  <c r="H15" i="4"/>
  <c r="B14" i="4"/>
  <c r="D14" i="4"/>
  <c r="F14" i="4"/>
  <c r="B13" i="4"/>
  <c r="D13" i="4"/>
  <c r="F13" i="4"/>
  <c r="B12" i="4"/>
  <c r="D12" i="4"/>
  <c r="F12" i="4"/>
  <c r="B11" i="4"/>
  <c r="D11" i="4"/>
  <c r="F11" i="4"/>
  <c r="B10" i="4"/>
  <c r="D10" i="4"/>
  <c r="F10" i="4"/>
  <c r="B9" i="4"/>
  <c r="D9" i="4"/>
  <c r="F9" i="4"/>
  <c r="B8" i="4"/>
  <c r="D8" i="4"/>
  <c r="F8" i="4"/>
  <c r="H8" i="4"/>
  <c r="B7" i="4"/>
  <c r="D7" i="4"/>
  <c r="B6" i="4"/>
  <c r="D6" i="4"/>
  <c r="F6" i="4"/>
  <c r="H6" i="4"/>
  <c r="B5" i="4"/>
  <c r="D5" i="4"/>
  <c r="F5" i="4"/>
  <c r="H5" i="4"/>
  <c r="X39" i="1"/>
  <c r="X38" i="1"/>
  <c r="X37" i="1"/>
  <c r="X36" i="1"/>
  <c r="X35" i="1"/>
  <c r="X34" i="1"/>
  <c r="X33" i="1"/>
  <c r="X32" i="1"/>
  <c r="X31" i="1"/>
  <c r="X30" i="1"/>
  <c r="X29" i="1"/>
  <c r="X28" i="1"/>
  <c r="X27" i="1"/>
  <c r="X26" i="1"/>
  <c r="X25" i="1"/>
  <c r="X24" i="1"/>
  <c r="X23" i="1"/>
  <c r="X22" i="1"/>
  <c r="X21" i="1"/>
  <c r="X20" i="1"/>
  <c r="X19" i="1"/>
  <c r="X18" i="1"/>
  <c r="X17" i="1"/>
  <c r="X16" i="1"/>
  <c r="X15" i="1"/>
  <c r="X14" i="1"/>
  <c r="X13" i="1"/>
  <c r="X12" i="1"/>
  <c r="X11" i="1"/>
  <c r="X10" i="1"/>
  <c r="X9" i="1"/>
  <c r="X8" i="1"/>
  <c r="X7" i="1"/>
  <c r="X6" i="1"/>
  <c r="X5" i="1"/>
  <c r="E207" i="3"/>
  <c r="D207" i="3"/>
  <c r="E205" i="3"/>
  <c r="D205" i="3"/>
  <c r="E172" i="3"/>
  <c r="D172" i="3"/>
  <c r="E170" i="3"/>
  <c r="D170" i="3"/>
  <c r="C102" i="3"/>
  <c r="E8" i="3"/>
  <c r="D9" i="6"/>
  <c r="E123" i="3"/>
  <c r="D123" i="3"/>
  <c r="E125" i="3"/>
  <c r="D125" i="3"/>
  <c r="E233" i="3"/>
  <c r="D233" i="3"/>
  <c r="C233" i="3"/>
  <c r="B233" i="3"/>
  <c r="D223" i="3"/>
  <c r="C223" i="3"/>
  <c r="B223" i="3"/>
  <c r="C207" i="3"/>
  <c r="B207" i="3"/>
  <c r="D195" i="3"/>
  <c r="C195" i="3"/>
  <c r="B195" i="3"/>
  <c r="D184" i="3"/>
  <c r="C184" i="3"/>
  <c r="B184" i="3"/>
  <c r="C172" i="3"/>
  <c r="B172" i="3"/>
  <c r="B160" i="3"/>
  <c r="D160" i="3"/>
  <c r="D137" i="3"/>
  <c r="D113" i="3"/>
  <c r="D102" i="3"/>
  <c r="D90" i="3"/>
  <c r="D78" i="3"/>
  <c r="D67" i="3"/>
  <c r="D55" i="3"/>
  <c r="E43" i="3"/>
  <c r="D43" i="3"/>
  <c r="E20" i="3"/>
  <c r="D20" i="3"/>
  <c r="D8" i="3"/>
  <c r="E231" i="3"/>
  <c r="B231" i="3"/>
  <c r="C231" i="3"/>
  <c r="D231" i="3"/>
  <c r="B221" i="3"/>
  <c r="C221" i="3"/>
  <c r="D221" i="3"/>
  <c r="B205" i="3"/>
  <c r="C205" i="3"/>
  <c r="B170" i="3"/>
  <c r="C170" i="3"/>
  <c r="B146" i="3"/>
  <c r="C146" i="3"/>
  <c r="N75" i="3"/>
  <c r="C242" i="3"/>
  <c r="B242" i="3"/>
  <c r="D242" i="3"/>
  <c r="E242" i="3"/>
  <c r="C193" i="3"/>
  <c r="B193" i="3"/>
  <c r="D193" i="3"/>
  <c r="C182" i="3"/>
  <c r="B182" i="3"/>
  <c r="D182" i="3"/>
  <c r="B158" i="3"/>
  <c r="C158" i="3"/>
  <c r="D158" i="3"/>
  <c r="B41" i="3"/>
  <c r="C41" i="3"/>
  <c r="D41" i="3"/>
  <c r="E41" i="3"/>
  <c r="B6" i="3"/>
  <c r="C6" i="3"/>
  <c r="D6" i="3"/>
  <c r="E6" i="3"/>
  <c r="N230" i="3"/>
  <c r="B228" i="3"/>
  <c r="C244" i="3"/>
  <c r="D244" i="3"/>
  <c r="E244" i="3"/>
  <c r="B53" i="3"/>
  <c r="C53" i="3"/>
  <c r="D53" i="3"/>
  <c r="B239" i="3"/>
  <c r="N241" i="3"/>
  <c r="C100" i="3"/>
  <c r="B100" i="3"/>
  <c r="D100" i="3"/>
  <c r="C88" i="3"/>
  <c r="B88" i="3"/>
  <c r="D88" i="3"/>
  <c r="D135" i="3"/>
  <c r="B135" i="3"/>
  <c r="C135" i="3"/>
  <c r="N204" i="3"/>
  <c r="B65" i="3"/>
  <c r="C65" i="3"/>
  <c r="D65" i="3"/>
  <c r="B202" i="3"/>
  <c r="B218" i="3"/>
  <c r="N220" i="3"/>
  <c r="B18" i="3"/>
  <c r="C18" i="3"/>
  <c r="D18" i="3"/>
  <c r="E18" i="3"/>
  <c r="B123" i="3"/>
  <c r="C123" i="3"/>
  <c r="N192" i="3"/>
  <c r="N181" i="3"/>
  <c r="N169" i="3"/>
  <c r="N157" i="3"/>
  <c r="B190" i="3"/>
  <c r="B179" i="3"/>
  <c r="B167" i="3"/>
  <c r="B155" i="3"/>
  <c r="B244" i="3"/>
  <c r="B30" i="3"/>
  <c r="C30" i="3"/>
  <c r="B111" i="3"/>
  <c r="C111" i="3"/>
  <c r="D111" i="3"/>
  <c r="S1" i="3"/>
  <c r="B76" i="3"/>
  <c r="C76" i="3"/>
  <c r="D76" i="3"/>
  <c r="N145" i="3"/>
  <c r="N134" i="3"/>
  <c r="N122" i="3"/>
  <c r="N110" i="3"/>
  <c r="N99" i="3"/>
  <c r="N87" i="3"/>
  <c r="N64" i="3"/>
  <c r="N52" i="3"/>
  <c r="N40" i="3"/>
  <c r="N29" i="3"/>
  <c r="B143" i="3"/>
  <c r="B132" i="3"/>
  <c r="B120" i="3"/>
  <c r="B108" i="3"/>
  <c r="B97" i="3"/>
  <c r="B85" i="3"/>
  <c r="B73" i="3"/>
  <c r="B62" i="3"/>
  <c r="B50" i="3"/>
  <c r="B38" i="3"/>
  <c r="N17" i="3"/>
  <c r="B27" i="3"/>
  <c r="B15" i="3"/>
  <c r="N5" i="3"/>
  <c r="B3" i="3"/>
  <c r="C160" i="3"/>
  <c r="C148" i="3"/>
  <c r="B148" i="3"/>
  <c r="C137" i="3"/>
  <c r="B137" i="3"/>
  <c r="C125" i="3"/>
  <c r="B125" i="3"/>
  <c r="C113" i="3"/>
  <c r="B113" i="3"/>
  <c r="C90" i="3"/>
  <c r="B90" i="3"/>
  <c r="B102" i="3"/>
  <c r="C78" i="3"/>
  <c r="B78" i="3"/>
  <c r="C67" i="3"/>
  <c r="B67" i="3"/>
  <c r="C55" i="3"/>
  <c r="B55" i="3"/>
  <c r="C43" i="3"/>
  <c r="B43" i="3"/>
  <c r="C32" i="3"/>
  <c r="B32" i="3"/>
  <c r="C20" i="3"/>
  <c r="B20" i="3"/>
  <c r="C8" i="3"/>
  <c r="B8" i="3"/>
  <c r="C7" i="5"/>
  <c r="C9" i="5"/>
  <c r="V9" i="5"/>
  <c r="U9" i="5"/>
  <c r="V7" i="5"/>
  <c r="U7" i="5"/>
  <c r="T9" i="5"/>
  <c r="T7" i="5"/>
  <c r="S9" i="5"/>
  <c r="R9" i="5"/>
  <c r="Q9" i="5"/>
  <c r="P9" i="5"/>
  <c r="O9" i="5"/>
  <c r="S7" i="5"/>
  <c r="R7" i="5"/>
  <c r="Q7" i="5"/>
  <c r="P7" i="5"/>
  <c r="O7" i="5"/>
  <c r="M9" i="5"/>
  <c r="N9" i="5"/>
  <c r="L9" i="5"/>
  <c r="K9" i="5"/>
  <c r="J9" i="5"/>
  <c r="I9" i="5"/>
  <c r="H9" i="5"/>
  <c r="G9" i="5"/>
  <c r="F9" i="5"/>
  <c r="E9" i="5"/>
  <c r="D9" i="5"/>
  <c r="D7" i="5"/>
  <c r="N7" i="5"/>
  <c r="M7" i="5"/>
  <c r="L7" i="5"/>
  <c r="K7" i="5"/>
  <c r="J7" i="5"/>
  <c r="I7" i="5"/>
  <c r="H7" i="5"/>
  <c r="G7" i="5"/>
  <c r="F7" i="5"/>
  <c r="E7" i="5"/>
  <c r="V40" i="1"/>
  <c r="I24" i="4" s="1"/>
  <c r="C43" i="1"/>
  <c r="U40" i="1"/>
  <c r="I23" i="4" s="1"/>
  <c r="T40" i="1"/>
  <c r="I22" i="4" s="1"/>
  <c r="S40" i="1"/>
  <c r="I21" i="4" s="1"/>
  <c r="R40" i="1"/>
  <c r="I20" i="4" s="1"/>
  <c r="Q40" i="1"/>
  <c r="I19" i="4" s="1"/>
  <c r="P40" i="1"/>
  <c r="O40" i="1"/>
  <c r="I17" i="4" s="1"/>
  <c r="N40" i="1"/>
  <c r="I16" i="4" s="1"/>
  <c r="M40" i="1"/>
  <c r="I15" i="4" s="1"/>
  <c r="L40" i="1"/>
  <c r="I14" i="4" s="1"/>
  <c r="K40" i="1"/>
  <c r="I13" i="4" s="1"/>
  <c r="J40" i="1"/>
  <c r="I12" i="4" s="1"/>
  <c r="I40" i="1"/>
  <c r="I11" i="4" s="1"/>
  <c r="H40" i="1"/>
  <c r="I10" i="4" s="1"/>
  <c r="G40" i="1"/>
  <c r="I9" i="4" s="1"/>
  <c r="F40" i="1"/>
  <c r="I8" i="4" s="1"/>
  <c r="E40" i="1"/>
  <c r="I7" i="4" s="1"/>
  <c r="D40" i="1"/>
  <c r="I6" i="4" s="1"/>
  <c r="C40" i="1"/>
  <c r="I5" i="4" s="1"/>
  <c r="AB39" i="1"/>
  <c r="AB38" i="1"/>
  <c r="AB37" i="1"/>
  <c r="AB36" i="1"/>
  <c r="AB35" i="1"/>
  <c r="AB34" i="1"/>
  <c r="AB33" i="1"/>
  <c r="AB32" i="1"/>
  <c r="AB31" i="1"/>
  <c r="AB30" i="1"/>
  <c r="AB29" i="1"/>
  <c r="AB28" i="1"/>
  <c r="AB27" i="1"/>
  <c r="AB26" i="1"/>
  <c r="AB25" i="1"/>
  <c r="AB24" i="1"/>
  <c r="AB23" i="1"/>
  <c r="AB22" i="1"/>
  <c r="AB21" i="1"/>
  <c r="AB20" i="1"/>
  <c r="AB19" i="1"/>
  <c r="AB18" i="1"/>
  <c r="AB17" i="1"/>
  <c r="AB16" i="1"/>
  <c r="AB15" i="1"/>
  <c r="AB14" i="1"/>
  <c r="AB13" i="1"/>
  <c r="AB12" i="1"/>
  <c r="AB11" i="1"/>
  <c r="AB10" i="1"/>
  <c r="AB9" i="1"/>
  <c r="AB8" i="1"/>
  <c r="AB7" i="1"/>
  <c r="AB6" i="1"/>
  <c r="AB5" i="1"/>
  <c r="AA5" i="1"/>
  <c r="AA6" i="1"/>
  <c r="AA7" i="1"/>
  <c r="AA8" i="1"/>
  <c r="AA9" i="1"/>
  <c r="AA10" i="1"/>
  <c r="AA11" i="1"/>
  <c r="AA12" i="1"/>
  <c r="AA13"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Z5" i="1"/>
  <c r="Z6" i="1"/>
  <c r="Z7" i="1"/>
  <c r="Z8" i="1"/>
  <c r="Z9" i="1"/>
  <c r="Z10" i="1"/>
  <c r="Z11" i="1"/>
  <c r="Z12" i="1"/>
  <c r="Z13" i="1"/>
  <c r="Z14" i="1"/>
  <c r="Z15" i="1"/>
  <c r="Z16" i="1"/>
  <c r="Z17" i="1"/>
  <c r="Z18" i="1"/>
  <c r="Z19" i="1"/>
  <c r="Z20" i="1"/>
  <c r="Z21" i="1"/>
  <c r="Z22" i="1"/>
  <c r="Z23" i="1"/>
  <c r="Z24" i="1"/>
  <c r="Z25" i="1"/>
  <c r="Z26" i="1"/>
  <c r="Z27" i="1"/>
  <c r="Z28" i="1"/>
  <c r="Z29" i="1"/>
  <c r="Z30" i="1"/>
  <c r="Z31" i="1"/>
  <c r="Z32" i="1"/>
  <c r="Z33" i="1"/>
  <c r="Z34" i="1"/>
  <c r="Z35" i="1"/>
  <c r="Z36" i="1"/>
  <c r="Z37" i="1"/>
  <c r="Z38" i="1"/>
  <c r="Z39" i="1"/>
  <c r="Y35" i="1"/>
  <c r="Y36" i="1"/>
  <c r="Y37" i="1"/>
  <c r="Y38" i="1"/>
  <c r="Y39" i="1"/>
  <c r="V41" i="1"/>
  <c r="T41" i="1"/>
  <c r="P41" i="1"/>
  <c r="Q41" i="1"/>
  <c r="R41" i="1"/>
  <c r="S41" i="1"/>
  <c r="U41" i="1"/>
  <c r="M49" i="1"/>
  <c r="O41" i="1"/>
  <c r="N41" i="1"/>
  <c r="M41" i="1"/>
  <c r="L41" i="1"/>
  <c r="K41" i="1"/>
  <c r="J41" i="1"/>
  <c r="I41" i="1"/>
  <c r="H41" i="1"/>
  <c r="G41" i="1"/>
  <c r="F41" i="1"/>
  <c r="E41" i="1"/>
  <c r="D41" i="1"/>
  <c r="C41" i="1"/>
  <c r="Y16" i="1"/>
  <c r="Y17" i="1"/>
  <c r="Y18" i="1"/>
  <c r="Y19" i="1"/>
  <c r="Y20" i="1"/>
  <c r="Y21" i="1"/>
  <c r="Y22" i="1"/>
  <c r="Y23" i="1"/>
  <c r="Y24" i="1"/>
  <c r="Y25" i="1"/>
  <c r="Y26" i="1"/>
  <c r="Y27" i="1"/>
  <c r="Y28" i="1"/>
  <c r="Y29" i="1"/>
  <c r="Y30" i="1"/>
  <c r="Y31" i="1"/>
  <c r="Y32" i="1"/>
  <c r="Y33" i="1"/>
  <c r="Y34" i="1"/>
  <c r="J1" i="4"/>
  <c r="E9" i="6"/>
  <c r="F9" i="6"/>
  <c r="D55" i="7"/>
  <c r="D33" i="7"/>
  <c r="E69" i="7"/>
  <c r="E68" i="7"/>
  <c r="E67" i="7"/>
  <c r="E66" i="7"/>
  <c r="E65" i="7"/>
  <c r="E64" i="7"/>
  <c r="E62" i="7"/>
  <c r="D4" i="7"/>
  <c r="D53" i="7"/>
  <c r="I4" i="2"/>
  <c r="J4" i="2" s="1"/>
  <c r="Y4" i="1" s="1"/>
  <c r="I5" i="2"/>
  <c r="J5" i="2" s="1"/>
  <c r="Y5" i="1" s="1"/>
  <c r="I6" i="2"/>
  <c r="J6" i="2" s="1"/>
  <c r="Y6" i="1" s="1"/>
  <c r="I7" i="2"/>
  <c r="J7" i="2" s="1"/>
  <c r="Y7" i="1" s="1"/>
  <c r="I8" i="2"/>
  <c r="J8" i="2" s="1"/>
  <c r="Y8" i="1" s="1"/>
  <c r="I9" i="2"/>
  <c r="J9" i="2" s="1"/>
  <c r="Y9" i="1" s="1"/>
  <c r="I10" i="2"/>
  <c r="J10" i="2" s="1"/>
  <c r="Y10" i="1" s="1"/>
  <c r="I11" i="2"/>
  <c r="J11" i="2" s="1"/>
  <c r="Y11" i="1" s="1"/>
  <c r="I12" i="2"/>
  <c r="J12" i="2" s="1"/>
  <c r="Y12" i="1" s="1"/>
  <c r="I13" i="2"/>
  <c r="J13" i="2" s="1"/>
  <c r="Y13" i="1" s="1"/>
  <c r="I14" i="2"/>
  <c r="J14" i="2" s="1"/>
  <c r="Y14" i="1" s="1"/>
  <c r="I15" i="2"/>
  <c r="J15" i="2" s="1"/>
  <c r="Y15" i="1" s="1"/>
  <c r="I16" i="2"/>
  <c r="J16" i="2" s="1"/>
  <c r="I17" i="2"/>
  <c r="J17" i="2"/>
  <c r="I18" i="2"/>
  <c r="J18" i="2"/>
  <c r="I19" i="2"/>
  <c r="J19" i="2" s="1"/>
  <c r="I20" i="2"/>
  <c r="J20" i="2" s="1"/>
  <c r="I21" i="2"/>
  <c r="J21" i="2"/>
  <c r="I22" i="2"/>
  <c r="J22" i="2"/>
  <c r="I23" i="2"/>
  <c r="J23" i="2" s="1"/>
  <c r="I24" i="2"/>
  <c r="J24" i="2" s="1"/>
  <c r="I25" i="2"/>
  <c r="J25" i="2"/>
  <c r="I26" i="2"/>
  <c r="J26" i="2"/>
  <c r="I27" i="2"/>
  <c r="J27" i="2" s="1"/>
  <c r="I28" i="2"/>
  <c r="J28" i="2" s="1"/>
  <c r="I29" i="2"/>
  <c r="J29" i="2"/>
  <c r="I30" i="2"/>
  <c r="J30" i="2"/>
  <c r="I31" i="2"/>
  <c r="J31" i="2" s="1"/>
  <c r="I32" i="2"/>
  <c r="J32" i="2" s="1"/>
  <c r="I33" i="2"/>
  <c r="J33" i="2"/>
  <c r="I34" i="2"/>
  <c r="J34" i="2"/>
  <c r="I35" i="2"/>
  <c r="J35" i="2" s="1"/>
  <c r="I36" i="2"/>
  <c r="J36" i="2" s="1"/>
  <c r="I37" i="2"/>
  <c r="J37" i="2"/>
  <c r="I38" i="2"/>
  <c r="J38" i="2"/>
  <c r="I39" i="2"/>
  <c r="J39" i="2" s="1"/>
  <c r="N239" i="3"/>
  <c r="N240" i="3" s="1"/>
  <c r="C243" i="3" l="1"/>
  <c r="B136" i="3"/>
  <c r="K12" i="4"/>
  <c r="B222" i="3"/>
  <c r="C101" i="3"/>
  <c r="K18" i="4"/>
  <c r="N218" i="3"/>
  <c r="N219" i="3" s="1"/>
  <c r="N179" i="3"/>
  <c r="N180" i="3" s="1"/>
  <c r="C136" i="3"/>
  <c r="N97" i="3"/>
  <c r="N98" i="3" s="1"/>
  <c r="D101" i="3"/>
  <c r="B101" i="3"/>
  <c r="N27" i="3"/>
  <c r="N28" i="3" s="1"/>
  <c r="E7" i="3"/>
  <c r="N143" i="3"/>
  <c r="N144" i="3" s="1"/>
  <c r="N132" i="3"/>
  <c r="N133" i="3" s="1"/>
  <c r="D112" i="3"/>
  <c r="C66" i="3"/>
  <c r="E19" i="3"/>
  <c r="E232" i="3"/>
  <c r="B206" i="3"/>
  <c r="E171" i="3"/>
  <c r="C159" i="3"/>
  <c r="C147" i="3"/>
  <c r="C124" i="3"/>
  <c r="K15" i="4"/>
  <c r="N85" i="3"/>
  <c r="N86" i="3" s="1"/>
  <c r="F42" i="1"/>
  <c r="F8" i="5" s="1"/>
  <c r="B42" i="3"/>
  <c r="D19" i="3"/>
  <c r="B19" i="3"/>
  <c r="C19" i="3"/>
  <c r="C232" i="3"/>
  <c r="B194" i="3"/>
  <c r="C183" i="3"/>
  <c r="B159" i="3"/>
  <c r="B147" i="3"/>
  <c r="N120" i="3"/>
  <c r="N121" i="3" s="1"/>
  <c r="B124" i="3"/>
  <c r="D124" i="3"/>
  <c r="N108" i="3"/>
  <c r="N109" i="3" s="1"/>
  <c r="D77" i="3"/>
  <c r="N62" i="3"/>
  <c r="N63" i="3" s="1"/>
  <c r="D54" i="3"/>
  <c r="D42" i="3"/>
  <c r="E42" i="3"/>
  <c r="N228" i="3"/>
  <c r="N229" i="3" s="1"/>
  <c r="B232" i="3"/>
  <c r="D232" i="3"/>
  <c r="C222" i="3"/>
  <c r="N202" i="3"/>
  <c r="N203" i="3" s="1"/>
  <c r="D206" i="3"/>
  <c r="E206" i="3"/>
  <c r="C194" i="3"/>
  <c r="D183" i="3"/>
  <c r="N167" i="3"/>
  <c r="N168" i="3" s="1"/>
  <c r="D159" i="3"/>
  <c r="D136" i="3"/>
  <c r="E124" i="3"/>
  <c r="C112" i="3"/>
  <c r="B112" i="3"/>
  <c r="K13" i="4"/>
  <c r="B89" i="3"/>
  <c r="C89" i="3"/>
  <c r="C77" i="3"/>
  <c r="B77" i="3"/>
  <c r="N73" i="3"/>
  <c r="N74" i="3" s="1"/>
  <c r="B66" i="3"/>
  <c r="D66" i="3"/>
  <c r="C54" i="3"/>
  <c r="B54" i="3"/>
  <c r="C42" i="3"/>
  <c r="N38" i="3"/>
  <c r="N39" i="3" s="1"/>
  <c r="B31" i="3"/>
  <c r="K6" i="4"/>
  <c r="N15" i="3"/>
  <c r="N16" i="3" s="1"/>
  <c r="N3" i="3"/>
  <c r="N4" i="3" s="1"/>
  <c r="P42" i="1"/>
  <c r="P8" i="5" s="1"/>
  <c r="E42" i="1"/>
  <c r="E8" i="5" s="1"/>
  <c r="AA41" i="1"/>
  <c r="E7" i="6" s="1"/>
  <c r="Z41" i="1"/>
  <c r="D7" i="6" s="1"/>
  <c r="X40" i="1"/>
  <c r="AB41" i="1"/>
  <c r="F7" i="6" s="1"/>
  <c r="D7" i="7"/>
  <c r="D6" i="7"/>
  <c r="Y41" i="1"/>
  <c r="E4" i="7" s="1"/>
  <c r="D9" i="7"/>
  <c r="D10" i="7"/>
  <c r="B32" i="4"/>
  <c r="K9" i="4"/>
  <c r="K14" i="4"/>
  <c r="K16" i="4"/>
  <c r="K22" i="4"/>
  <c r="K23" i="4"/>
  <c r="K8" i="4"/>
  <c r="K11" i="4"/>
  <c r="K21" i="4"/>
  <c r="K17" i="4"/>
  <c r="K19" i="4"/>
  <c r="K24" i="4"/>
  <c r="K5" i="4"/>
  <c r="K7" i="4"/>
  <c r="K20" i="4"/>
  <c r="K10" i="4"/>
  <c r="Q42" i="1"/>
  <c r="Q8" i="5" s="1"/>
  <c r="J42" i="1"/>
  <c r="J8" i="5" s="1"/>
  <c r="R42" i="1"/>
  <c r="R8" i="5" s="1"/>
  <c r="O42" i="1"/>
  <c r="O8" i="5" s="1"/>
  <c r="D11" i="7"/>
  <c r="G42" i="1"/>
  <c r="G8" i="5" s="1"/>
  <c r="I42" i="1"/>
  <c r="I8" i="5" s="1"/>
  <c r="D243" i="3"/>
  <c r="T42" i="1"/>
  <c r="T8" i="5" s="1"/>
  <c r="B28" i="4"/>
  <c r="B33" i="4"/>
  <c r="B171" i="3"/>
  <c r="D194" i="3"/>
  <c r="B183" i="3"/>
  <c r="C206" i="3"/>
  <c r="N50" i="3"/>
  <c r="N51" i="3" s="1"/>
  <c r="D222" i="3"/>
  <c r="B243" i="3"/>
  <c r="C171" i="3"/>
  <c r="B31" i="4"/>
  <c r="L42" i="1"/>
  <c r="L8" i="5" s="1"/>
  <c r="V42" i="1"/>
  <c r="V8" i="5" s="1"/>
  <c r="I40" i="2"/>
  <c r="B30" i="4"/>
  <c r="C7" i="3"/>
  <c r="D171" i="3"/>
  <c r="S42" i="1"/>
  <c r="S8" i="5" s="1"/>
  <c r="H42" i="1"/>
  <c r="H8" i="5" s="1"/>
  <c r="E243" i="3"/>
  <c r="I18" i="4"/>
  <c r="N190" i="3"/>
  <c r="N191" i="3" s="1"/>
  <c r="N155" i="3"/>
  <c r="N156" i="3" s="1"/>
  <c r="N42" i="1"/>
  <c r="N8" i="5" s="1"/>
  <c r="D42" i="1"/>
  <c r="D8" i="5" s="1"/>
  <c r="D8" i="7"/>
  <c r="D89" i="3"/>
  <c r="D7" i="3"/>
  <c r="U42" i="1"/>
  <c r="U8" i="5" s="1"/>
  <c r="C31" i="3"/>
  <c r="M42" i="1"/>
  <c r="M8" i="5" s="1"/>
  <c r="C42" i="1"/>
  <c r="C8" i="5" s="1"/>
  <c r="K42" i="1"/>
  <c r="K8" i="5" s="1"/>
  <c r="B7" i="3"/>
  <c r="B29" i="4"/>
  <c r="E10" i="7" l="1"/>
  <c r="E11" i="7"/>
  <c r="K33" i="4"/>
  <c r="B34" i="4"/>
  <c r="E8" i="7"/>
  <c r="E7" i="7"/>
  <c r="E6" i="7"/>
  <c r="E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Stadler</author>
    <author>Hotz</author>
  </authors>
  <commentList>
    <comment ref="C1" authorId="0" shapeId="0" xr:uid="{00000000-0006-0000-0000-000001000000}">
      <text>
        <r>
          <rPr>
            <b/>
            <sz val="8"/>
            <color indexed="81"/>
            <rFont val="Tahoma"/>
            <family val="2"/>
          </rPr>
          <t>bitte Name der Klasse eintragen</t>
        </r>
      </text>
    </comment>
    <comment ref="Z3" authorId="0" shapeId="0" xr:uid="{00000000-0006-0000-0000-000002000000}">
      <text>
        <r>
          <rPr>
            <b/>
            <sz val="8"/>
            <color indexed="81"/>
            <rFont val="Tahoma"/>
            <family val="2"/>
          </rPr>
          <t>hier sehen Sie die Durchschnittwerte für die Bereiche I bis III (Lösungsgrad)</t>
        </r>
      </text>
    </comment>
    <comment ref="AA3" authorId="1" shapeId="0" xr:uid="{00000000-0006-0000-0000-000003000000}">
      <text>
        <r>
          <rPr>
            <b/>
            <sz val="10"/>
            <color indexed="81"/>
            <rFont val="Tahoma"/>
            <family val="2"/>
          </rPr>
          <t>hier sehen Sie die Durchschnittwerte für die Bereiche I bis III (Lösungsgrad)</t>
        </r>
        <r>
          <rPr>
            <sz val="10"/>
            <color indexed="81"/>
            <rFont val="Tahoma"/>
            <family val="2"/>
          </rPr>
          <t xml:space="preserve">
</t>
        </r>
      </text>
    </comment>
    <comment ref="AB3" authorId="1" shapeId="0" xr:uid="{00000000-0006-0000-0000-000004000000}">
      <text>
        <r>
          <rPr>
            <b/>
            <sz val="10"/>
            <color indexed="81"/>
            <rFont val="Tahoma"/>
            <family val="2"/>
          </rPr>
          <t>hier sehen Sie die Durchschnittwerte für die Bereiche I bis III (Lösungsgrad)</t>
        </r>
        <r>
          <rPr>
            <sz val="10"/>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I4" authorId="0" shapeId="0" xr:uid="{00000000-0006-0000-0100-000001000000}">
      <text>
        <r>
          <rPr>
            <b/>
            <sz val="8"/>
            <color indexed="81"/>
            <rFont val="Tahoma"/>
            <family val="2"/>
          </rPr>
          <t>diese Spalte ist nur für die automatische Auswertung wichtig</t>
        </r>
      </text>
    </comment>
    <comment ref="K4" authorId="0" shapeId="0" xr:uid="{00000000-0006-0000-0100-000002000000}">
      <text>
        <r>
          <rPr>
            <b/>
            <sz val="8"/>
            <color indexed="81"/>
            <rFont val="Tahoma"/>
            <family val="2"/>
          </rPr>
          <t>Zahl der erfassten Schüler</t>
        </r>
      </text>
    </comment>
    <comment ref="B5" authorId="0" shapeId="0" xr:uid="{00000000-0006-0000-0100-000003000000}">
      <text>
        <r>
          <rPr>
            <b/>
            <sz val="8"/>
            <color indexed="81"/>
            <rFont val="Tahoma"/>
            <family val="2"/>
          </rPr>
          <t>für das Kopieren der Daten
1) hier klicken
2) die Maustaste gedrückt halten
3) die Maus zum roten Feld nach rechts unten ziehen
4) die Maustaste loslassen
5) den Kopierbefehl ausführen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B33" authorId="0" shapeId="0" xr:uid="{00000000-0006-0000-0300-000001000000}">
      <text>
        <r>
          <rPr>
            <b/>
            <sz val="8"/>
            <color indexed="81"/>
            <rFont val="Tahoma"/>
            <family val="2"/>
          </rPr>
          <t>die Werte für Bayern , die das ISB errechnet, bitte in das Blatt "Landeswerte" kopieren (vgl. Anleitung)</t>
        </r>
      </text>
    </comment>
    <comment ref="D64" authorId="0" shapeId="0" xr:uid="{00000000-0006-0000-0300-000002000000}">
      <text>
        <r>
          <rPr>
            <b/>
            <sz val="8"/>
            <color indexed="81"/>
            <rFont val="Tahoma"/>
            <family val="2"/>
          </rPr>
          <t>hier bitte die Werte aus der Maske des Fachbetreuers hineinkopieren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B8" authorId="0" shapeId="0" xr:uid="{00000000-0006-0000-0400-000001000000}">
      <text>
        <r>
          <rPr>
            <b/>
            <sz val="8"/>
            <color indexed="81"/>
            <rFont val="Tahoma"/>
            <family val="2"/>
          </rPr>
          <t>die landesweiten Werte, die das ISB errechnet, bitte in das Blatt "Landeswerte" kopieren"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B3" authorId="0" shapeId="0" xr:uid="{00000000-0006-0000-0500-000001000000}">
      <text>
        <r>
          <rPr>
            <b/>
            <sz val="8"/>
            <color indexed="81"/>
            <rFont val="Tahoma"/>
            <family val="2"/>
          </rPr>
          <t>hier bitte den Namen des Schülers eingeben</t>
        </r>
      </text>
    </comment>
    <comment ref="B4" authorId="0" shapeId="0" xr:uid="{00000000-0006-0000-0500-000002000000}">
      <text>
        <r>
          <rPr>
            <b/>
            <sz val="8"/>
            <color indexed="81"/>
            <rFont val="Tahoma"/>
            <family val="2"/>
          </rPr>
          <t>hier bitte den Vornamen des Schülers eingeben</t>
        </r>
      </text>
    </comment>
    <comment ref="C9" authorId="0" shapeId="0" xr:uid="{00000000-0006-0000-0500-000003000000}">
      <text>
        <r>
          <rPr>
            <b/>
            <sz val="8"/>
            <color indexed="81"/>
            <rFont val="Tahoma"/>
            <family val="2"/>
          </rPr>
          <t>die Werte für Bayern , die das ISB errechnet, bitte in das Blatt "Landeswerte" kopieren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C3" authorId="0" shapeId="0" xr:uid="{00000000-0006-0000-0600-000001000000}">
      <text>
        <r>
          <rPr>
            <b/>
            <sz val="8"/>
            <color indexed="81"/>
            <rFont val="Tahoma"/>
            <family val="2"/>
          </rPr>
          <t>hier bitte den Namen des Schülers eingeben</t>
        </r>
      </text>
    </comment>
    <comment ref="C4" authorId="0" shapeId="0" xr:uid="{00000000-0006-0000-0600-000002000000}">
      <text>
        <r>
          <rPr>
            <b/>
            <sz val="8"/>
            <color indexed="81"/>
            <rFont val="Tahoma"/>
            <family val="2"/>
          </rPr>
          <t>hier bitte den Vornamen des Schülers eingeben</t>
        </r>
      </text>
    </comment>
    <comment ref="D6" authorId="0" shapeId="0" xr:uid="{00000000-0006-0000-0600-000003000000}">
      <text>
        <r>
          <rPr>
            <b/>
            <sz val="8"/>
            <color indexed="81"/>
            <rFont val="Tahoma"/>
            <family val="2"/>
          </rPr>
          <t>hier bitte die Schülerwerte hineinkopieren:
1) Rechtsklick auf der Maus
2) Menüpunkt "Inhalte einfügen" im erscheinenden Menü wählen
3) im oberen Menü den Punkt "Werte" anklicken
4) "OK" klicken</t>
        </r>
      </text>
    </comment>
    <comment ref="D8" authorId="0" shapeId="0" xr:uid="{00000000-0006-0000-0600-000004000000}">
      <text>
        <r>
          <rPr>
            <b/>
            <sz val="8"/>
            <color indexed="81"/>
            <rFont val="Tahoma"/>
            <family val="2"/>
          </rPr>
          <t>hier bitte ggf. die Werte eingeben, die von der Fachbetreuung ermittelt werden</t>
        </r>
      </text>
    </comment>
  </commentList>
</comments>
</file>

<file path=xl/sharedStrings.xml><?xml version="1.0" encoding="utf-8"?>
<sst xmlns="http://schemas.openxmlformats.org/spreadsheetml/2006/main" count="294" uniqueCount="85">
  <si>
    <t>Nr.</t>
  </si>
  <si>
    <t>Note</t>
  </si>
  <si>
    <t>Aufgabe Nr.</t>
  </si>
  <si>
    <t>Lösungsgrad</t>
  </si>
  <si>
    <t>Schülerzahl</t>
  </si>
  <si>
    <t>Aufgabe</t>
  </si>
  <si>
    <t>Punkte</t>
  </si>
  <si>
    <t>Häufigkeit</t>
  </si>
  <si>
    <t>Prozent</t>
  </si>
  <si>
    <t>erreichte Punkte:</t>
  </si>
  <si>
    <t>Lösungsgrad:</t>
  </si>
  <si>
    <t>maximale Punkte:</t>
  </si>
  <si>
    <t>Summe erreichte Punkte</t>
  </si>
  <si>
    <t>Summe</t>
  </si>
  <si>
    <t>maximale Punkte</t>
  </si>
  <si>
    <t>Klasse</t>
  </si>
  <si>
    <t>Notenschlüssel</t>
  </si>
  <si>
    <t>Obergrenze</t>
  </si>
  <si>
    <t>Untergrenze</t>
  </si>
  <si>
    <t>Durchschnitt</t>
  </si>
  <si>
    <t>A</t>
  </si>
  <si>
    <t>allgemein</t>
  </si>
  <si>
    <t>0 BE</t>
  </si>
  <si>
    <t>1 BE</t>
  </si>
  <si>
    <t>2 BE</t>
  </si>
  <si>
    <t>3 BE</t>
  </si>
  <si>
    <t>Name:</t>
  </si>
  <si>
    <t>Vorname:</t>
  </si>
  <si>
    <t>Aufgabe:</t>
  </si>
  <si>
    <t>individueller
Lösungsgrad</t>
  </si>
  <si>
    <t>Lösungsgrad
der Klasse</t>
  </si>
  <si>
    <t>bayernweiter
Lösungsgrad</t>
  </si>
  <si>
    <t>erzielte Punkte:</t>
  </si>
  <si>
    <t>Mustermann</t>
  </si>
  <si>
    <t>Kompetenzbereich:</t>
  </si>
  <si>
    <t>I</t>
  </si>
  <si>
    <t>II</t>
  </si>
  <si>
    <t>III</t>
  </si>
  <si>
    <t>erzielte Werte:</t>
  </si>
  <si>
    <t>Werte der Klasse:</t>
  </si>
  <si>
    <t>bayernweite Werte:</t>
  </si>
  <si>
    <t>Datenerfassung</t>
  </si>
  <si>
    <t>Gesamt</t>
  </si>
  <si>
    <t>Werte der Schule:</t>
  </si>
  <si>
    <t>Notenverteilung</t>
  </si>
  <si>
    <t xml:space="preserve">Note </t>
  </si>
  <si>
    <t>Vorname</t>
  </si>
  <si>
    <t>Schnitt:</t>
  </si>
  <si>
    <t>Aufgabenauswertung</t>
  </si>
  <si>
    <t>Datenübermittlung</t>
  </si>
  <si>
    <t>Aufgabenprofil</t>
  </si>
  <si>
    <t>Landeswerte</t>
  </si>
  <si>
    <t>Kompetenz-
bereiche</t>
  </si>
  <si>
    <t>Vergleich</t>
  </si>
  <si>
    <t>Bayern</t>
  </si>
  <si>
    <t>-</t>
  </si>
  <si>
    <t>Lös.grad</t>
  </si>
  <si>
    <t>Landesschnitt:</t>
  </si>
  <si>
    <t>Schnitt</t>
  </si>
  <si>
    <t>Diese Daten werden an die Fachbetreuung übermittelt. Die Berechnung erfolgt automatisch.</t>
  </si>
  <si>
    <t>Diese Spalten werden nur zur  Berechnung gebraucht.</t>
  </si>
  <si>
    <t>Schule</t>
  </si>
  <si>
    <t>Zum Vergleich von Klasse und Schule benötigen Sie die Daten aus der Maske des Fachbetreuers (Tabellenblatt "Datenübermittlung"). Sie können die Daten entweder kopieren oder von Hand eingeben.</t>
  </si>
  <si>
    <t>Prüfsumme</t>
  </si>
  <si>
    <t>Hier können Sie individuelle Aufgabenprofile erstellen.Geben Sie Namen und Vornamen des Schülers ein und kopieren Sie die Werte des Schülers aus dem Blatt "Datenerfassung" hierher. Die Werte der Klasse sind bereits im Diagramm vorhanden. Falls Sie die Landeswerte in das betreffende Tabellenblatt eingegeben haben, erscheinen diese automatisch im Diagramm.</t>
  </si>
  <si>
    <t>B I</t>
  </si>
  <si>
    <t>B II</t>
  </si>
  <si>
    <t>B III</t>
  </si>
  <si>
    <t>Die landesweiten Werte, die das Referat Latein nach der Auswertung auf seiner Homepage bereitstellt, können hier hineinkopiert werden. Sie werden dann automatisch in alle Tabellenblätter übertragen.</t>
  </si>
  <si>
    <t>Müller</t>
  </si>
  <si>
    <t>Bereich I:</t>
  </si>
  <si>
    <t>Bereich II:</t>
  </si>
  <si>
    <t>Bereich III:</t>
  </si>
  <si>
    <t>Bereichsprofil</t>
  </si>
  <si>
    <t>Hier können Sie individuelle Bereichsprofile erstellen.Geben Sie Namen und Vornamen des Schülers ein und kopieren Sie die Werte der Einzelbereiche aus dem Blatt "Datenerfassung" hierher. Zur Erweiterung des Profils können Sie überdies die Werte der Klasse hinzuziehen, die der Fachbetreuer ermittelt hat. Falls Sie die Landeswerte in das betreffende Tabellenblatt eingegeben haben, erscheinen diese automatisch im Diagramm.</t>
  </si>
  <si>
    <t xml:space="preserve"> </t>
  </si>
  <si>
    <t>0,5 BE</t>
  </si>
  <si>
    <t>1,5 BE</t>
  </si>
  <si>
    <t>2,5 BE</t>
  </si>
  <si>
    <t>Text</t>
  </si>
  <si>
    <t>Sprachliche Basis</t>
  </si>
  <si>
    <t>Kultureller Kontext</t>
  </si>
  <si>
    <t>Zentraler Lateintest</t>
  </si>
  <si>
    <t>6x</t>
  </si>
  <si>
    <t xml:space="preserve">Zentraler Lateintest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</si>
</sst>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 #,##0.00\ [$€-1]_-;\-* #,##0.00\ [$€-1]_-;_-* &quot;-&quot;??\ [$€-1]_-"/>
  </numFmts>
  <fonts count="19" x14ac:knownFonts="1">
    <font>
      <sz val="10"/>
      <name val="Arial"/>
    </font>
    <font>
      <sz val="10"/>
      <name val="Arial"/>
    </font>
    <font>
      <b/>
      <sz val="10"/>
      <name val="Arial"/>
      <family val="2"/>
    </font>
    <font>
      <b/>
      <sz val="8"/>
      <color indexed="81"/>
      <name val="Tahoma"/>
      <family val="2"/>
    </font>
    <font>
      <b/>
      <sz val="9"/>
      <name val="Arial"/>
      <family val="2"/>
    </font>
    <font>
      <sz val="9"/>
      <name val="Arial"/>
      <family val="2"/>
    </font>
    <font>
      <sz val="10"/>
      <color indexed="12"/>
      <name val="Arial"/>
      <family val="2"/>
    </font>
    <font>
      <sz val="10"/>
      <name val="Arial"/>
      <family val="2"/>
    </font>
    <font>
      <sz val="10"/>
      <color indexed="10"/>
      <name val="Arial"/>
      <family val="2"/>
    </font>
    <font>
      <sz val="11"/>
      <name val="Arial"/>
      <family val="2"/>
    </font>
    <font>
      <sz val="11"/>
      <name val="Arial"/>
      <family val="2"/>
    </font>
    <font>
      <sz val="16"/>
      <name val="Arial"/>
      <family val="2"/>
    </font>
    <font>
      <b/>
      <sz val="11"/>
      <name val="Arial"/>
      <family val="2"/>
    </font>
    <font>
      <sz val="12"/>
      <name val="Arial"/>
      <family val="2"/>
    </font>
    <font>
      <b/>
      <sz val="12"/>
      <name val="Arial"/>
      <family val="2"/>
    </font>
    <font>
      <sz val="14"/>
      <name val="Arial"/>
      <family val="2"/>
    </font>
    <font>
      <sz val="12"/>
      <name val="Arial"/>
      <family val="2"/>
    </font>
    <font>
      <sz val="10"/>
      <color indexed="81"/>
      <name val="Tahoma"/>
      <family val="2"/>
    </font>
    <font>
      <b/>
      <sz val="10"/>
      <color indexed="81"/>
      <name val="Tahoma"/>
      <family val="2"/>
    </font>
  </fonts>
  <fills count="18">
    <fill>
      <patternFill patternType="none"/>
    </fill>
    <fill>
      <patternFill patternType="gray125"/>
    </fill>
    <fill>
      <patternFill patternType="solid">
        <fgColor indexed="11"/>
        <bgColor indexed="64"/>
      </patternFill>
    </fill>
    <fill>
      <patternFill patternType="solid">
        <fgColor indexed="52"/>
        <bgColor indexed="64"/>
      </patternFill>
    </fill>
    <fill>
      <patternFill patternType="solid">
        <fgColor indexed="22"/>
        <bgColor indexed="64"/>
      </patternFill>
    </fill>
    <fill>
      <patternFill patternType="solid">
        <fgColor indexed="13"/>
        <bgColor indexed="64"/>
      </patternFill>
    </fill>
    <fill>
      <patternFill patternType="solid">
        <fgColor indexed="15"/>
        <bgColor indexed="64"/>
      </patternFill>
    </fill>
    <fill>
      <patternFill patternType="solid">
        <fgColor indexed="43"/>
        <bgColor indexed="64"/>
      </patternFill>
    </fill>
    <fill>
      <patternFill patternType="solid">
        <fgColor indexed="51"/>
        <bgColor indexed="64"/>
      </patternFill>
    </fill>
    <fill>
      <patternFill patternType="gray0625"/>
    </fill>
    <fill>
      <patternFill patternType="solid">
        <fgColor indexed="65"/>
        <bgColor indexed="64"/>
      </patternFill>
    </fill>
    <fill>
      <patternFill patternType="solid">
        <fgColor indexed="47"/>
        <bgColor indexed="64"/>
      </patternFill>
    </fill>
    <fill>
      <patternFill patternType="solid">
        <fgColor indexed="35"/>
        <bgColor indexed="64"/>
      </patternFill>
    </fill>
    <fill>
      <patternFill patternType="solid">
        <fgColor indexed="34"/>
        <bgColor indexed="64"/>
      </patternFill>
    </fill>
    <fill>
      <patternFill patternType="gray0625">
        <bgColor indexed="9"/>
      </patternFill>
    </fill>
    <fill>
      <patternFill patternType="gray0625">
        <bgColor indexed="10"/>
      </patternFill>
    </fill>
    <fill>
      <patternFill patternType="solid">
        <fgColor indexed="9"/>
        <bgColor indexed="64"/>
      </patternFill>
    </fill>
    <fill>
      <patternFill patternType="solid">
        <fgColor indexed="10"/>
        <bgColor indexed="64"/>
      </patternFill>
    </fill>
  </fills>
  <borders count="43">
    <border>
      <left/>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double">
        <color indexed="64"/>
      </right>
      <top/>
      <bottom style="medium">
        <color indexed="64"/>
      </bottom>
      <diagonal/>
    </border>
    <border>
      <left/>
      <right style="double">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double">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diagonal/>
    </border>
  </borders>
  <cellStyleXfs count="1">
    <xf numFmtId="0" fontId="0" fillId="0" borderId="0"/>
  </cellStyleXfs>
  <cellXfs count="232">
    <xf numFmtId="0" fontId="0" fillId="0" borderId="0" xfId="0"/>
    <xf numFmtId="0" fontId="0" fillId="0" borderId="1" xfId="0" applyBorder="1"/>
    <xf numFmtId="0" fontId="0" fillId="0" borderId="2" xfId="0" applyBorder="1"/>
    <xf numFmtId="0" fontId="0" fillId="0" borderId="3" xfId="0" applyBorder="1"/>
    <xf numFmtId="0" fontId="2" fillId="0" borderId="0" xfId="0" applyFont="1"/>
    <xf numFmtId="0" fontId="2" fillId="0" borderId="1" xfId="0" applyFont="1" applyBorder="1"/>
    <xf numFmtId="0" fontId="2" fillId="0" borderId="4" xfId="0" applyFont="1" applyBorder="1"/>
    <xf numFmtId="0" fontId="0" fillId="0" borderId="5" xfId="0" applyBorder="1"/>
    <xf numFmtId="0" fontId="2" fillId="0" borderId="6" xfId="0" applyFont="1" applyBorder="1"/>
    <xf numFmtId="0" fontId="2" fillId="0" borderId="7" xfId="0" applyFont="1" applyBorder="1"/>
    <xf numFmtId="0" fontId="0" fillId="0" borderId="8" xfId="0" applyBorder="1"/>
    <xf numFmtId="1" fontId="0" fillId="2" borderId="3" xfId="0" applyNumberFormat="1" applyFill="1" applyBorder="1"/>
    <xf numFmtId="0" fontId="2" fillId="2" borderId="6" xfId="0" applyFont="1" applyFill="1" applyBorder="1"/>
    <xf numFmtId="0" fontId="2" fillId="2" borderId="0" xfId="0" applyFont="1" applyFill="1"/>
    <xf numFmtId="0" fontId="2" fillId="3" borderId="9" xfId="0" applyFont="1" applyFill="1" applyBorder="1"/>
    <xf numFmtId="0" fontId="2" fillId="3" borderId="1" xfId="0" applyFont="1" applyFill="1" applyBorder="1"/>
    <xf numFmtId="0" fontId="2" fillId="3" borderId="0" xfId="0" applyFont="1" applyFill="1"/>
    <xf numFmtId="0" fontId="0" fillId="3" borderId="5" xfId="0" applyFill="1" applyBorder="1"/>
    <xf numFmtId="164" fontId="0" fillId="2" borderId="5" xfId="0" applyNumberFormat="1" applyFill="1" applyBorder="1"/>
    <xf numFmtId="0" fontId="0" fillId="0" borderId="4" xfId="0" applyBorder="1"/>
    <xf numFmtId="0" fontId="5" fillId="0" borderId="0" xfId="0" applyFont="1"/>
    <xf numFmtId="0" fontId="5" fillId="4" borderId="10" xfId="0" applyFont="1" applyFill="1" applyBorder="1"/>
    <xf numFmtId="0" fontId="5" fillId="4" borderId="11" xfId="0" applyFont="1" applyFill="1" applyBorder="1"/>
    <xf numFmtId="0" fontId="5" fillId="4" borderId="12" xfId="0" applyFont="1" applyFill="1" applyBorder="1"/>
    <xf numFmtId="0" fontId="5" fillId="3" borderId="3" xfId="0" applyFont="1" applyFill="1" applyBorder="1"/>
    <xf numFmtId="0" fontId="5" fillId="3" borderId="3" xfId="0" applyFont="1" applyFill="1" applyBorder="1" applyAlignment="1">
      <alignment horizontal="center"/>
    </xf>
    <xf numFmtId="0" fontId="5" fillId="4" borderId="13" xfId="0" applyFont="1" applyFill="1" applyBorder="1"/>
    <xf numFmtId="0" fontId="5" fillId="5" borderId="13" xfId="0" applyFont="1" applyFill="1" applyBorder="1" applyProtection="1">
      <protection locked="0"/>
    </xf>
    <xf numFmtId="0" fontId="5" fillId="4" borderId="14" xfId="0" applyFont="1" applyFill="1" applyBorder="1"/>
    <xf numFmtId="0" fontId="5" fillId="5" borderId="14" xfId="0" applyFont="1" applyFill="1" applyBorder="1" applyProtection="1">
      <protection locked="0"/>
    </xf>
    <xf numFmtId="0" fontId="4" fillId="3" borderId="15" xfId="0" applyFont="1" applyFill="1" applyBorder="1" applyAlignment="1">
      <alignment wrapText="1"/>
    </xf>
    <xf numFmtId="0" fontId="4" fillId="3" borderId="16" xfId="0" applyFont="1" applyFill="1" applyBorder="1" applyAlignment="1">
      <alignment wrapText="1"/>
    </xf>
    <xf numFmtId="0" fontId="5" fillId="3" borderId="16" xfId="0" applyFont="1" applyFill="1" applyBorder="1" applyAlignment="1">
      <alignment horizontal="center" wrapText="1"/>
    </xf>
    <xf numFmtId="0" fontId="5" fillId="4" borderId="0" xfId="0" applyFont="1" applyFill="1"/>
    <xf numFmtId="0" fontId="4" fillId="6" borderId="17" xfId="0" applyFont="1" applyFill="1" applyBorder="1" applyAlignment="1">
      <alignment wrapText="1"/>
    </xf>
    <xf numFmtId="0" fontId="5" fillId="3" borderId="18" xfId="0" applyFont="1" applyFill="1" applyBorder="1" applyAlignment="1">
      <alignment horizontal="center"/>
    </xf>
    <xf numFmtId="0" fontId="5" fillId="3" borderId="19" xfId="0" applyFont="1" applyFill="1" applyBorder="1" applyAlignment="1">
      <alignment horizontal="center"/>
    </xf>
    <xf numFmtId="0" fontId="5" fillId="3" borderId="20" xfId="0" applyFont="1" applyFill="1" applyBorder="1" applyAlignment="1">
      <alignment horizontal="center"/>
    </xf>
    <xf numFmtId="0" fontId="5" fillId="7" borderId="14" xfId="0" applyFont="1" applyFill="1" applyBorder="1" applyAlignment="1" applyProtection="1">
      <alignment horizontal="center"/>
      <protection locked="0"/>
    </xf>
    <xf numFmtId="0" fontId="5" fillId="7" borderId="18" xfId="0" applyFont="1" applyFill="1" applyBorder="1" applyAlignment="1" applyProtection="1">
      <alignment horizontal="center"/>
      <protection locked="0"/>
    </xf>
    <xf numFmtId="0" fontId="5" fillId="7" borderId="11" xfId="0" applyFont="1" applyFill="1" applyBorder="1" applyAlignment="1" applyProtection="1">
      <alignment horizontal="center"/>
      <protection locked="0"/>
    </xf>
    <xf numFmtId="0" fontId="5" fillId="7" borderId="21" xfId="0" applyFont="1" applyFill="1" applyBorder="1" applyAlignment="1" applyProtection="1">
      <alignment horizontal="center"/>
      <protection locked="0"/>
    </xf>
    <xf numFmtId="0" fontId="5" fillId="4" borderId="0" xfId="0" applyFont="1" applyFill="1" applyAlignment="1">
      <alignment horizontal="center"/>
    </xf>
    <xf numFmtId="0" fontId="5" fillId="3" borderId="22" xfId="0" applyFont="1" applyFill="1" applyBorder="1" applyAlignment="1">
      <alignment horizontal="center"/>
    </xf>
    <xf numFmtId="0" fontId="5" fillId="3" borderId="23" xfId="0" applyFont="1" applyFill="1" applyBorder="1" applyAlignment="1">
      <alignment horizontal="center"/>
    </xf>
    <xf numFmtId="0" fontId="5" fillId="3" borderId="24" xfId="0" applyFont="1" applyFill="1" applyBorder="1" applyAlignment="1">
      <alignment horizontal="center"/>
    </xf>
    <xf numFmtId="2" fontId="5" fillId="3" borderId="25" xfId="0" applyNumberFormat="1" applyFont="1" applyFill="1" applyBorder="1" applyAlignment="1">
      <alignment horizontal="center"/>
    </xf>
    <xf numFmtId="0" fontId="0" fillId="0" borderId="22" xfId="0" applyBorder="1"/>
    <xf numFmtId="0" fontId="0" fillId="0" borderId="0" xfId="0" applyAlignment="1">
      <alignment horizontal="center"/>
    </xf>
    <xf numFmtId="0" fontId="2" fillId="0" borderId="9" xfId="0" applyFont="1" applyBorder="1"/>
    <xf numFmtId="0" fontId="5" fillId="0" borderId="0" xfId="0" applyFont="1" applyAlignment="1">
      <alignment horizontal="center"/>
    </xf>
    <xf numFmtId="0" fontId="5" fillId="8" borderId="21" xfId="0" applyFont="1" applyFill="1" applyBorder="1" applyAlignment="1">
      <alignment horizontal="center"/>
    </xf>
    <xf numFmtId="0" fontId="5" fillId="8" borderId="21" xfId="0" applyFont="1" applyFill="1" applyBorder="1"/>
    <xf numFmtId="1" fontId="0" fillId="0" borderId="3" xfId="0" applyNumberFormat="1" applyBorder="1"/>
    <xf numFmtId="0" fontId="0" fillId="5" borderId="26" xfId="0" applyFill="1" applyBorder="1" applyAlignment="1">
      <alignment horizontal="center"/>
    </xf>
    <xf numFmtId="0" fontId="0" fillId="5" borderId="27" xfId="0" applyFill="1" applyBorder="1" applyAlignment="1">
      <alignment horizontal="center"/>
    </xf>
    <xf numFmtId="0" fontId="0" fillId="5" borderId="15" xfId="0" applyFill="1" applyBorder="1" applyAlignment="1">
      <alignment horizontal="center"/>
    </xf>
    <xf numFmtId="0" fontId="0" fillId="4" borderId="8" xfId="0" applyFill="1" applyBorder="1" applyAlignment="1">
      <alignment horizontal="center"/>
    </xf>
    <xf numFmtId="0" fontId="0" fillId="4" borderId="26" xfId="0" applyFill="1" applyBorder="1" applyAlignment="1">
      <alignment horizontal="center"/>
    </xf>
    <xf numFmtId="0" fontId="0" fillId="5" borderId="8" xfId="0" applyFill="1" applyBorder="1" applyAlignment="1">
      <alignment horizontal="center"/>
    </xf>
    <xf numFmtId="0" fontId="0" fillId="6" borderId="15" xfId="0" applyFill="1" applyBorder="1" applyAlignment="1">
      <alignment horizontal="center"/>
    </xf>
    <xf numFmtId="0" fontId="0" fillId="6" borderId="26" xfId="0" applyFill="1" applyBorder="1" applyAlignment="1">
      <alignment horizontal="center"/>
    </xf>
    <xf numFmtId="0" fontId="0" fillId="6" borderId="17" xfId="0" applyFill="1" applyBorder="1" applyAlignment="1">
      <alignment horizontal="center"/>
    </xf>
    <xf numFmtId="0" fontId="0" fillId="6" borderId="8" xfId="0" applyFill="1" applyBorder="1" applyAlignment="1">
      <alignment horizontal="center"/>
    </xf>
    <xf numFmtId="0" fontId="0" fillId="0" borderId="15" xfId="0" applyBorder="1" applyAlignment="1">
      <alignment horizontal="left" vertical="top" wrapText="1"/>
    </xf>
    <xf numFmtId="0" fontId="0" fillId="0" borderId="27" xfId="0" applyBorder="1"/>
    <xf numFmtId="0" fontId="0" fillId="0" borderId="15" xfId="0" applyBorder="1" applyAlignment="1">
      <alignment horizontal="left"/>
    </xf>
    <xf numFmtId="0" fontId="0" fillId="0" borderId="26" xfId="0" applyBorder="1" applyAlignment="1">
      <alignment horizontal="left" wrapText="1"/>
    </xf>
    <xf numFmtId="0" fontId="0" fillId="0" borderId="15" xfId="0" applyBorder="1" applyAlignment="1">
      <alignment horizontal="left" wrapText="1"/>
    </xf>
    <xf numFmtId="0" fontId="0" fillId="0" borderId="26" xfId="0" applyBorder="1" applyAlignment="1">
      <alignment horizontal="center"/>
    </xf>
    <xf numFmtId="0" fontId="0" fillId="0" borderId="15" xfId="0" applyBorder="1" applyAlignment="1">
      <alignment horizontal="center"/>
    </xf>
    <xf numFmtId="0" fontId="0" fillId="0" borderId="17" xfId="0" applyBorder="1" applyAlignment="1">
      <alignment horizontal="center"/>
    </xf>
    <xf numFmtId="0" fontId="0" fillId="0" borderId="27" xfId="0" applyBorder="1" applyAlignment="1">
      <alignment horizontal="center" vertical="top"/>
    </xf>
    <xf numFmtId="0" fontId="0" fillId="0" borderId="26" xfId="0" applyBorder="1" applyAlignment="1">
      <alignment horizontal="left"/>
    </xf>
    <xf numFmtId="0" fontId="0" fillId="4" borderId="15" xfId="0" applyFill="1" applyBorder="1" applyAlignment="1">
      <alignment horizontal="center"/>
    </xf>
    <xf numFmtId="0" fontId="0" fillId="6" borderId="27" xfId="0" applyFill="1" applyBorder="1" applyAlignment="1">
      <alignment horizontal="center"/>
    </xf>
    <xf numFmtId="0" fontId="0" fillId="6" borderId="5" xfId="0" applyFill="1" applyBorder="1" applyAlignment="1">
      <alignment horizontal="center"/>
    </xf>
    <xf numFmtId="0" fontId="0" fillId="4" borderId="28" xfId="0" applyFill="1" applyBorder="1" applyAlignment="1">
      <alignment horizontal="center"/>
    </xf>
    <xf numFmtId="0" fontId="1" fillId="5" borderId="29" xfId="0" applyFont="1" applyFill="1" applyBorder="1" applyAlignment="1">
      <alignment horizontal="center"/>
    </xf>
    <xf numFmtId="0" fontId="1" fillId="6" borderId="29" xfId="0" applyFont="1" applyFill="1" applyBorder="1" applyAlignment="1">
      <alignment horizontal="center"/>
    </xf>
    <xf numFmtId="0" fontId="6" fillId="0" borderId="0" xfId="0" applyFont="1" applyAlignment="1">
      <alignment horizontal="right"/>
    </xf>
    <xf numFmtId="0" fontId="7" fillId="0" borderId="0" xfId="0" applyFont="1" applyAlignment="1">
      <alignment horizontal="right"/>
    </xf>
    <xf numFmtId="0" fontId="8" fillId="0" borderId="0" xfId="0" applyFont="1" applyAlignment="1">
      <alignment horizontal="right"/>
    </xf>
    <xf numFmtId="0" fontId="8" fillId="0" borderId="5" xfId="0" applyFont="1" applyBorder="1" applyAlignment="1">
      <alignment horizontal="right"/>
    </xf>
    <xf numFmtId="0" fontId="6" fillId="0" borderId="3" xfId="0" applyFont="1" applyBorder="1" applyAlignment="1">
      <alignment horizontal="right"/>
    </xf>
    <xf numFmtId="0" fontId="7" fillId="0" borderId="3" xfId="0" applyFont="1" applyBorder="1" applyAlignment="1">
      <alignment horizontal="right"/>
    </xf>
    <xf numFmtId="0" fontId="8" fillId="0" borderId="3" xfId="0" applyFont="1" applyBorder="1" applyAlignment="1">
      <alignment horizontal="right"/>
    </xf>
    <xf numFmtId="0" fontId="8" fillId="0" borderId="8" xfId="0" applyFont="1" applyBorder="1" applyAlignment="1">
      <alignment horizontal="right"/>
    </xf>
    <xf numFmtId="0" fontId="0" fillId="0" borderId="30" xfId="0" applyBorder="1"/>
    <xf numFmtId="0" fontId="0" fillId="0" borderId="31" xfId="0" applyBorder="1"/>
    <xf numFmtId="0" fontId="0" fillId="0" borderId="32" xfId="0" applyBorder="1"/>
    <xf numFmtId="0" fontId="9" fillId="5" borderId="21" xfId="0" applyFont="1" applyFill="1" applyBorder="1" applyAlignment="1" applyProtection="1">
      <alignment horizontal="center" vertical="center" wrapText="1"/>
      <protection locked="0"/>
    </xf>
    <xf numFmtId="1" fontId="5" fillId="3" borderId="18" xfId="0" applyNumberFormat="1" applyFont="1" applyFill="1" applyBorder="1" applyAlignment="1">
      <alignment horizontal="center"/>
    </xf>
    <xf numFmtId="1" fontId="5" fillId="3" borderId="14" xfId="0" applyNumberFormat="1" applyFont="1" applyFill="1" applyBorder="1" applyAlignment="1">
      <alignment horizontal="center"/>
    </xf>
    <xf numFmtId="0" fontId="5" fillId="3" borderId="8" xfId="0" applyFont="1" applyFill="1" applyBorder="1" applyAlignment="1">
      <alignment horizontal="center"/>
    </xf>
    <xf numFmtId="0" fontId="5" fillId="3" borderId="33" xfId="0" applyFont="1" applyFill="1" applyBorder="1" applyAlignment="1">
      <alignment horizontal="center"/>
    </xf>
    <xf numFmtId="164" fontId="5" fillId="6" borderId="24" xfId="0" applyNumberFormat="1" applyFont="1" applyFill="1" applyBorder="1" applyAlignment="1">
      <alignment horizontal="center"/>
    </xf>
    <xf numFmtId="164" fontId="5" fillId="6" borderId="20" xfId="0" applyNumberFormat="1" applyFont="1" applyFill="1" applyBorder="1" applyAlignment="1">
      <alignment horizontal="center"/>
    </xf>
    <xf numFmtId="0" fontId="5" fillId="3" borderId="25" xfId="0" applyFont="1" applyFill="1" applyBorder="1" applyAlignment="1">
      <alignment horizontal="center"/>
    </xf>
    <xf numFmtId="0" fontId="5" fillId="3" borderId="34" xfId="0" applyFont="1" applyFill="1" applyBorder="1" applyAlignment="1">
      <alignment horizontal="center"/>
    </xf>
    <xf numFmtId="2" fontId="5" fillId="3" borderId="8" xfId="0" applyNumberFormat="1" applyFont="1" applyFill="1" applyBorder="1" applyAlignment="1">
      <alignment horizontal="center"/>
    </xf>
    <xf numFmtId="0" fontId="5" fillId="3" borderId="6" xfId="0" applyFont="1" applyFill="1" applyBorder="1" applyAlignment="1">
      <alignment horizontal="center"/>
    </xf>
    <xf numFmtId="0" fontId="0" fillId="4" borderId="27" xfId="0" applyFill="1" applyBorder="1" applyAlignment="1">
      <alignment horizontal="center"/>
    </xf>
    <xf numFmtId="0" fontId="10" fillId="4" borderId="0" xfId="0" applyFont="1" applyFill="1" applyAlignment="1">
      <alignment horizontal="center"/>
    </xf>
    <xf numFmtId="0" fontId="0" fillId="0" borderId="0" xfId="0" applyAlignment="1">
      <alignment horizontal="left" wrapText="1"/>
    </xf>
    <xf numFmtId="0" fontId="0" fillId="9" borderId="0" xfId="0" applyFill="1"/>
    <xf numFmtId="0" fontId="0" fillId="10" borderId="26" xfId="0" applyFill="1" applyBorder="1" applyAlignment="1">
      <alignment horizontal="center"/>
    </xf>
    <xf numFmtId="0" fontId="0" fillId="10" borderId="15" xfId="0" applyFill="1" applyBorder="1" applyAlignment="1">
      <alignment horizontal="center"/>
    </xf>
    <xf numFmtId="0" fontId="13" fillId="0" borderId="35" xfId="0" applyFont="1" applyBorder="1" applyAlignment="1">
      <alignment horizontal="center"/>
    </xf>
    <xf numFmtId="0" fontId="13" fillId="0" borderId="36" xfId="0" applyFont="1" applyBorder="1" applyAlignment="1">
      <alignment horizontal="center"/>
    </xf>
    <xf numFmtId="0" fontId="13" fillId="0" borderId="37" xfId="0" applyFont="1" applyBorder="1" applyAlignment="1">
      <alignment horizontal="center"/>
    </xf>
    <xf numFmtId="2" fontId="13" fillId="0" borderId="26" xfId="0" applyNumberFormat="1" applyFont="1" applyBorder="1" applyAlignment="1">
      <alignment horizontal="center"/>
    </xf>
    <xf numFmtId="0" fontId="13" fillId="0" borderId="26" xfId="0" applyFont="1" applyBorder="1" applyAlignment="1">
      <alignment horizontal="center"/>
    </xf>
    <xf numFmtId="0" fontId="13" fillId="0" borderId="8" xfId="0" applyFont="1" applyBorder="1" applyAlignment="1">
      <alignment horizontal="center"/>
    </xf>
    <xf numFmtId="0" fontId="13" fillId="0" borderId="15" xfId="0" applyFont="1" applyBorder="1" applyAlignment="1">
      <alignment horizontal="center"/>
    </xf>
    <xf numFmtId="0" fontId="13" fillId="0" borderId="27" xfId="0" applyFont="1" applyBorder="1" applyAlignment="1">
      <alignment horizontal="center"/>
    </xf>
    <xf numFmtId="0" fontId="15" fillId="0" borderId="0" xfId="0" applyFont="1"/>
    <xf numFmtId="0" fontId="16" fillId="4" borderId="0" xfId="0" applyFont="1" applyFill="1" applyAlignment="1">
      <alignment vertical="center"/>
    </xf>
    <xf numFmtId="0" fontId="5" fillId="4" borderId="0" xfId="0" applyFont="1" applyFill="1" applyAlignment="1">
      <alignment vertical="center"/>
    </xf>
    <xf numFmtId="0" fontId="14" fillId="4" borderId="0" xfId="0" applyFont="1" applyFill="1" applyAlignment="1">
      <alignment vertical="center"/>
    </xf>
    <xf numFmtId="0" fontId="5" fillId="4" borderId="11" xfId="0" applyFont="1" applyFill="1" applyBorder="1" applyAlignment="1">
      <alignment horizontal="center"/>
    </xf>
    <xf numFmtId="49" fontId="0" fillId="0" borderId="0" xfId="0" applyNumberFormat="1" applyAlignment="1">
      <alignment wrapText="1"/>
    </xf>
    <xf numFmtId="0" fontId="10" fillId="0" borderId="0" xfId="0" applyFont="1"/>
    <xf numFmtId="0" fontId="10" fillId="4" borderId="38" xfId="0" applyFont="1" applyFill="1" applyBorder="1" applyAlignment="1">
      <alignment horizontal="center"/>
    </xf>
    <xf numFmtId="0" fontId="10" fillId="4" borderId="15" xfId="0" applyFont="1" applyFill="1" applyBorder="1" applyAlignment="1">
      <alignment horizontal="center"/>
    </xf>
    <xf numFmtId="0" fontId="10" fillId="5" borderId="38" xfId="0" applyFont="1" applyFill="1" applyBorder="1" applyAlignment="1">
      <alignment horizontal="center"/>
    </xf>
    <xf numFmtId="0" fontId="10" fillId="4" borderId="15" xfId="0" applyFont="1" applyFill="1" applyBorder="1" applyAlignment="1" applyProtection="1">
      <alignment horizontal="center"/>
      <protection locked="0"/>
    </xf>
    <xf numFmtId="0" fontId="10" fillId="0" borderId="36" xfId="0" applyFont="1" applyBorder="1"/>
    <xf numFmtId="0" fontId="10" fillId="0" borderId="36" xfId="0" applyFont="1" applyBorder="1" applyProtection="1">
      <protection locked="0"/>
    </xf>
    <xf numFmtId="0" fontId="10" fillId="0" borderId="1" xfId="0" applyFont="1" applyBorder="1" applyProtection="1">
      <protection locked="0"/>
    </xf>
    <xf numFmtId="0" fontId="10" fillId="0" borderId="0" xfId="0" applyFont="1" applyProtection="1">
      <protection locked="0"/>
    </xf>
    <xf numFmtId="0" fontId="10" fillId="4" borderId="27" xfId="0" applyFont="1" applyFill="1" applyBorder="1" applyAlignment="1" applyProtection="1">
      <alignment horizontal="center"/>
      <protection locked="0"/>
    </xf>
    <xf numFmtId="0" fontId="10" fillId="5" borderId="15" xfId="0" applyFont="1" applyFill="1" applyBorder="1" applyAlignment="1">
      <alignment horizontal="center"/>
    </xf>
    <xf numFmtId="0" fontId="10" fillId="6" borderId="15" xfId="0" applyFont="1" applyFill="1" applyBorder="1" applyAlignment="1">
      <alignment horizontal="center"/>
    </xf>
    <xf numFmtId="0" fontId="10" fillId="6" borderId="26" xfId="0" applyFont="1" applyFill="1" applyBorder="1" applyAlignment="1">
      <alignment horizontal="center"/>
    </xf>
    <xf numFmtId="0" fontId="13" fillId="0" borderId="17" xfId="0" applyFont="1" applyBorder="1" applyAlignment="1">
      <alignment horizontal="center"/>
    </xf>
    <xf numFmtId="164" fontId="13" fillId="0" borderId="15" xfId="0" applyNumberFormat="1" applyFont="1" applyBorder="1" applyAlignment="1">
      <alignment horizontal="center"/>
    </xf>
    <xf numFmtId="0" fontId="14" fillId="0" borderId="0" xfId="0" applyFont="1" applyAlignment="1">
      <alignment horizontal="center"/>
    </xf>
    <xf numFmtId="0" fontId="0" fillId="7" borderId="15" xfId="0" applyFill="1" applyBorder="1" applyProtection="1">
      <protection locked="0"/>
    </xf>
    <xf numFmtId="164" fontId="0" fillId="0" borderId="15" xfId="0" applyNumberFormat="1" applyBorder="1" applyAlignment="1">
      <alignment horizontal="center" vertical="center"/>
    </xf>
    <xf numFmtId="164" fontId="1" fillId="0" borderId="37" xfId="0" applyNumberFormat="1" applyFont="1" applyBorder="1" applyAlignment="1">
      <alignment horizontal="center" vertical="center" wrapText="1"/>
    </xf>
    <xf numFmtId="164" fontId="1" fillId="0" borderId="15" xfId="0" applyNumberFormat="1" applyFont="1" applyBorder="1" applyAlignment="1">
      <alignment horizontal="center" vertical="center" wrapText="1"/>
    </xf>
    <xf numFmtId="0" fontId="2" fillId="0" borderId="39" xfId="0" applyFont="1" applyBorder="1"/>
    <xf numFmtId="2" fontId="13" fillId="0" borderId="0" xfId="0" applyNumberFormat="1" applyFont="1" applyAlignment="1">
      <alignment horizontal="center"/>
    </xf>
    <xf numFmtId="0" fontId="0" fillId="0" borderId="0" xfId="0" applyAlignment="1">
      <alignment horizontal="center" vertical="center" wrapText="1"/>
    </xf>
    <xf numFmtId="0" fontId="13" fillId="5" borderId="27" xfId="0" applyFont="1" applyFill="1" applyBorder="1" applyAlignment="1" applyProtection="1">
      <alignment horizontal="center"/>
      <protection locked="0"/>
    </xf>
    <xf numFmtId="0" fontId="13" fillId="5" borderId="8" xfId="0" applyFont="1" applyFill="1" applyBorder="1" applyAlignment="1" applyProtection="1">
      <alignment horizontal="center"/>
      <protection locked="0"/>
    </xf>
    <xf numFmtId="164" fontId="5" fillId="6" borderId="23" xfId="0" applyNumberFormat="1" applyFont="1" applyFill="1" applyBorder="1" applyAlignment="1">
      <alignment horizontal="center"/>
    </xf>
    <xf numFmtId="0" fontId="5" fillId="4" borderId="1" xfId="0" applyFont="1" applyFill="1" applyBorder="1" applyAlignment="1">
      <alignment horizontal="center"/>
    </xf>
    <xf numFmtId="0" fontId="0" fillId="4" borderId="35" xfId="0" applyFill="1" applyBorder="1" applyAlignment="1">
      <alignment horizontal="center"/>
    </xf>
    <xf numFmtId="2" fontId="0" fillId="11" borderId="15" xfId="0" applyNumberFormat="1" applyFill="1" applyBorder="1" applyAlignment="1">
      <alignment horizontal="center"/>
    </xf>
    <xf numFmtId="0" fontId="0" fillId="9" borderId="4" xfId="0" applyFill="1" applyBorder="1" applyAlignment="1">
      <alignment horizontal="center"/>
    </xf>
    <xf numFmtId="164" fontId="0" fillId="7" borderId="17" xfId="0" applyNumberFormat="1" applyFill="1" applyBorder="1" applyAlignment="1" applyProtection="1">
      <alignment horizontal="center"/>
      <protection locked="0"/>
    </xf>
    <xf numFmtId="164" fontId="1" fillId="0" borderId="15" xfId="0" applyNumberFormat="1" applyFont="1" applyBorder="1" applyAlignment="1">
      <alignment horizontal="center" vertical="top" wrapText="1"/>
    </xf>
    <xf numFmtId="164" fontId="1" fillId="7" borderId="15" xfId="0" applyNumberFormat="1" applyFont="1" applyFill="1" applyBorder="1" applyAlignment="1" applyProtection="1">
      <alignment horizontal="center" vertical="top" wrapText="1"/>
      <protection locked="0"/>
    </xf>
    <xf numFmtId="164" fontId="0" fillId="0" borderId="15" xfId="0" applyNumberFormat="1" applyBorder="1" applyAlignment="1">
      <alignment horizontal="center"/>
    </xf>
    <xf numFmtId="0" fontId="10" fillId="11" borderId="15" xfId="0" applyFont="1" applyFill="1" applyBorder="1" applyAlignment="1" applyProtection="1">
      <alignment horizontal="center"/>
      <protection locked="0"/>
    </xf>
    <xf numFmtId="164" fontId="10" fillId="5" borderId="27" xfId="0" applyNumberFormat="1" applyFont="1" applyFill="1" applyBorder="1" applyAlignment="1" applyProtection="1">
      <alignment horizontal="center"/>
      <protection locked="0"/>
    </xf>
    <xf numFmtId="164" fontId="10" fillId="6" borderId="27" xfId="0" applyNumberFormat="1" applyFont="1" applyFill="1" applyBorder="1" applyAlignment="1" applyProtection="1">
      <alignment horizontal="center"/>
      <protection locked="0"/>
    </xf>
    <xf numFmtId="164" fontId="10" fillId="5" borderId="26" xfId="0" applyNumberFormat="1" applyFont="1" applyFill="1" applyBorder="1" applyAlignment="1" applyProtection="1">
      <alignment horizontal="center"/>
      <protection locked="0"/>
    </xf>
    <xf numFmtId="1" fontId="5" fillId="3" borderId="40" xfId="0" applyNumberFormat="1" applyFont="1" applyFill="1" applyBorder="1" applyAlignment="1">
      <alignment horizontal="center"/>
    </xf>
    <xf numFmtId="0" fontId="0" fillId="4" borderId="22" xfId="0" applyFill="1" applyBorder="1" applyAlignment="1">
      <alignment horizontal="center"/>
    </xf>
    <xf numFmtId="0" fontId="0" fillId="9" borderId="1" xfId="0" applyFill="1" applyBorder="1"/>
    <xf numFmtId="0" fontId="0" fillId="4" borderId="0" xfId="0" applyFill="1" applyAlignment="1">
      <alignment horizontal="center"/>
    </xf>
    <xf numFmtId="164" fontId="10" fillId="5" borderId="17" xfId="0" applyNumberFormat="1" applyFont="1" applyFill="1" applyBorder="1" applyAlignment="1" applyProtection="1">
      <alignment horizontal="center"/>
      <protection locked="0"/>
    </xf>
    <xf numFmtId="164" fontId="10" fillId="6" borderId="15" xfId="0" applyNumberFormat="1" applyFont="1" applyFill="1" applyBorder="1" applyAlignment="1" applyProtection="1">
      <alignment horizontal="center"/>
      <protection locked="0"/>
    </xf>
    <xf numFmtId="164" fontId="10" fillId="5" borderId="15" xfId="0" applyNumberFormat="1" applyFont="1" applyFill="1" applyBorder="1" applyAlignment="1" applyProtection="1">
      <alignment horizontal="center"/>
      <protection locked="0"/>
    </xf>
    <xf numFmtId="164" fontId="10" fillId="6" borderId="26" xfId="0" applyNumberFormat="1" applyFont="1" applyFill="1" applyBorder="1" applyAlignment="1" applyProtection="1">
      <alignment horizontal="center"/>
      <protection locked="0"/>
    </xf>
    <xf numFmtId="164" fontId="10" fillId="6" borderId="17" xfId="0" applyNumberFormat="1" applyFont="1" applyFill="1" applyBorder="1" applyAlignment="1" applyProtection="1">
      <alignment horizontal="center"/>
      <protection locked="0"/>
    </xf>
    <xf numFmtId="0" fontId="0" fillId="0" borderId="0" xfId="0" applyProtection="1">
      <protection locked="0"/>
    </xf>
    <xf numFmtId="164" fontId="10" fillId="12" borderId="26" xfId="0" applyNumberFormat="1" applyFont="1" applyFill="1" applyBorder="1" applyAlignment="1" applyProtection="1">
      <alignment horizontal="center"/>
      <protection locked="0"/>
    </xf>
    <xf numFmtId="0" fontId="0" fillId="9" borderId="0" xfId="0" applyFill="1" applyAlignment="1">
      <alignment horizontal="center"/>
    </xf>
    <xf numFmtId="0" fontId="5" fillId="3" borderId="35" xfId="0" applyFont="1" applyFill="1" applyBorder="1" applyAlignment="1">
      <alignment horizontal="center"/>
    </xf>
    <xf numFmtId="0" fontId="5" fillId="3" borderId="15" xfId="0" applyFont="1" applyFill="1" applyBorder="1" applyAlignment="1">
      <alignment horizontal="center"/>
    </xf>
    <xf numFmtId="0" fontId="0" fillId="9" borderId="1" xfId="0" applyFill="1" applyBorder="1" applyAlignment="1">
      <alignment horizontal="center"/>
    </xf>
    <xf numFmtId="0" fontId="1" fillId="13" borderId="29" xfId="0" applyFont="1" applyFill="1" applyBorder="1" applyAlignment="1">
      <alignment horizontal="center"/>
    </xf>
    <xf numFmtId="0" fontId="0" fillId="13" borderId="27" xfId="0" applyFill="1" applyBorder="1" applyAlignment="1">
      <alignment horizontal="center"/>
    </xf>
    <xf numFmtId="0" fontId="0" fillId="13" borderId="15" xfId="0" applyFill="1" applyBorder="1" applyAlignment="1">
      <alignment horizontal="center"/>
    </xf>
    <xf numFmtId="0" fontId="1" fillId="12" borderId="29" xfId="0" applyFont="1" applyFill="1" applyBorder="1" applyAlignment="1">
      <alignment horizontal="center"/>
    </xf>
    <xf numFmtId="0" fontId="0" fillId="12" borderId="27" xfId="0" applyFill="1" applyBorder="1" applyAlignment="1">
      <alignment horizontal="center"/>
    </xf>
    <xf numFmtId="0" fontId="0" fillId="12" borderId="15" xfId="0" applyFill="1" applyBorder="1" applyAlignment="1">
      <alignment horizontal="center"/>
    </xf>
    <xf numFmtId="0" fontId="0" fillId="5" borderId="0" xfId="0" applyFill="1" applyAlignment="1">
      <alignment horizontal="center"/>
    </xf>
    <xf numFmtId="0" fontId="0" fillId="6" borderId="0" xfId="0" applyFill="1" applyAlignment="1">
      <alignment horizontal="center"/>
    </xf>
    <xf numFmtId="2" fontId="0" fillId="11" borderId="4" xfId="0" applyNumberFormat="1" applyFill="1" applyBorder="1" applyAlignment="1">
      <alignment horizontal="center"/>
    </xf>
    <xf numFmtId="0" fontId="0" fillId="14" borderId="37" xfId="0" applyFill="1" applyBorder="1" applyAlignment="1">
      <alignment horizontal="center"/>
    </xf>
    <xf numFmtId="0" fontId="0" fillId="14" borderId="17" xfId="0" applyFill="1" applyBorder="1" applyAlignment="1">
      <alignment horizontal="center"/>
    </xf>
    <xf numFmtId="0" fontId="0" fillId="14" borderId="4" xfId="0" applyFill="1" applyBorder="1" applyAlignment="1">
      <alignment horizontal="center"/>
    </xf>
    <xf numFmtId="0" fontId="0" fillId="9" borderId="15" xfId="0" applyFill="1" applyBorder="1" applyAlignment="1">
      <alignment horizontal="center"/>
    </xf>
    <xf numFmtId="0" fontId="0" fillId="9" borderId="37" xfId="0" applyFill="1" applyBorder="1" applyAlignment="1">
      <alignment horizontal="center"/>
    </xf>
    <xf numFmtId="0" fontId="0" fillId="9" borderId="17" xfId="0" applyFill="1" applyBorder="1" applyAlignment="1">
      <alignment horizontal="center"/>
    </xf>
    <xf numFmtId="0" fontId="0" fillId="15" borderId="0" xfId="0" applyFill="1"/>
    <xf numFmtId="0" fontId="5" fillId="3" borderId="41" xfId="0" applyFont="1" applyFill="1" applyBorder="1" applyAlignment="1">
      <alignment horizontal="center"/>
    </xf>
    <xf numFmtId="0" fontId="5" fillId="3" borderId="0" xfId="0" applyFont="1" applyFill="1" applyAlignment="1">
      <alignment horizontal="center"/>
    </xf>
    <xf numFmtId="0" fontId="0" fillId="9" borderId="17" xfId="0" applyFill="1" applyBorder="1"/>
    <xf numFmtId="0" fontId="0" fillId="14" borderId="0" xfId="0" applyFill="1" applyAlignment="1">
      <alignment horizontal="center"/>
    </xf>
    <xf numFmtId="1" fontId="0" fillId="16" borderId="3" xfId="0" applyNumberFormat="1" applyFill="1" applyBorder="1"/>
    <xf numFmtId="1" fontId="5" fillId="3" borderId="24" xfId="0" applyNumberFormat="1" applyFont="1" applyFill="1" applyBorder="1" applyAlignment="1">
      <alignment horizontal="center"/>
    </xf>
    <xf numFmtId="0" fontId="0" fillId="14" borderId="0" xfId="0" applyFill="1"/>
    <xf numFmtId="0" fontId="0" fillId="13" borderId="0" xfId="0" applyFill="1" applyAlignment="1">
      <alignment horizontal="center"/>
    </xf>
    <xf numFmtId="0" fontId="0" fillId="12" borderId="0" xfId="0" applyFill="1" applyAlignment="1">
      <alignment horizontal="center"/>
    </xf>
    <xf numFmtId="0" fontId="0" fillId="12" borderId="26" xfId="0" applyFill="1" applyBorder="1" applyAlignment="1">
      <alignment horizontal="center"/>
    </xf>
    <xf numFmtId="0" fontId="0" fillId="14" borderId="17" xfId="0" applyFill="1" applyBorder="1"/>
    <xf numFmtId="0" fontId="0" fillId="0" borderId="42" xfId="0" applyBorder="1"/>
    <xf numFmtId="0" fontId="0" fillId="4" borderId="5" xfId="0" applyFill="1" applyBorder="1" applyAlignment="1">
      <alignment horizontal="center"/>
    </xf>
    <xf numFmtId="0" fontId="0" fillId="13" borderId="0" xfId="0" applyFill="1"/>
    <xf numFmtId="0" fontId="0" fillId="12" borderId="0" xfId="0" applyFill="1"/>
    <xf numFmtId="165" fontId="5" fillId="3" borderId="18" xfId="0" applyNumberFormat="1" applyFont="1" applyFill="1" applyBorder="1" applyAlignment="1">
      <alignment horizontal="center"/>
    </xf>
    <xf numFmtId="0" fontId="10" fillId="17" borderId="0" xfId="0" applyFont="1" applyFill="1" applyProtection="1">
      <protection locked="0"/>
    </xf>
    <xf numFmtId="0" fontId="0" fillId="10" borderId="0" xfId="0" applyFill="1" applyAlignment="1">
      <alignment horizontal="center"/>
    </xf>
    <xf numFmtId="0" fontId="15" fillId="0" borderId="0" xfId="0" applyFont="1" applyAlignment="1">
      <alignment horizontal="left"/>
    </xf>
    <xf numFmtId="0" fontId="13" fillId="4" borderId="0" xfId="0" applyFont="1" applyFill="1" applyAlignment="1">
      <alignment vertical="center"/>
    </xf>
    <xf numFmtId="0" fontId="0" fillId="0" borderId="0" xfId="0" applyBorder="1"/>
    <xf numFmtId="0" fontId="16" fillId="4" borderId="31" xfId="0" applyFont="1" applyFill="1" applyBorder="1" applyAlignment="1">
      <alignment horizontal="center" vertical="center"/>
    </xf>
    <xf numFmtId="0" fontId="9" fillId="4" borderId="0" xfId="0" applyFont="1" applyFill="1" applyAlignment="1">
      <alignment horizontal="center"/>
    </xf>
    <xf numFmtId="0" fontId="10" fillId="4" borderId="0" xfId="0" applyFont="1" applyFill="1" applyAlignment="1">
      <alignment horizontal="center"/>
    </xf>
    <xf numFmtId="0" fontId="12" fillId="8" borderId="0" xfId="0" applyFont="1" applyFill="1" applyAlignment="1">
      <alignment horizontal="center"/>
    </xf>
    <xf numFmtId="0" fontId="9" fillId="8" borderId="0" xfId="0" applyFont="1" applyFill="1" applyAlignment="1">
      <alignment horizontal="center"/>
    </xf>
    <xf numFmtId="0" fontId="0" fillId="9" borderId="4" xfId="0" applyFill="1" applyBorder="1" applyAlignment="1">
      <alignment horizontal="center"/>
    </xf>
    <xf numFmtId="0" fontId="0" fillId="9" borderId="0" xfId="0" applyFill="1" applyAlignment="1">
      <alignment horizontal="center"/>
    </xf>
    <xf numFmtId="0" fontId="1" fillId="3" borderId="0" xfId="0" applyFont="1" applyFill="1" applyAlignment="1">
      <alignment horizontal="center" vertical="center" wrapText="1"/>
    </xf>
    <xf numFmtId="0" fontId="14" fillId="0" borderId="35" xfId="0" applyFont="1" applyBorder="1" applyAlignment="1">
      <alignment horizontal="center"/>
    </xf>
    <xf numFmtId="0" fontId="14" fillId="0" borderId="36" xfId="0" applyFont="1" applyBorder="1" applyAlignment="1">
      <alignment horizontal="center"/>
    </xf>
    <xf numFmtId="0" fontId="0" fillId="8" borderId="0" xfId="0" applyFill="1" applyAlignment="1">
      <alignment horizontal="center" vertical="center" wrapText="1"/>
    </xf>
    <xf numFmtId="0" fontId="11" fillId="0" borderId="0" xfId="0" applyFont="1" applyAlignment="1">
      <alignment horizontal="center"/>
    </xf>
    <xf numFmtId="0" fontId="13" fillId="0" borderId="0" xfId="0" applyFont="1" applyAlignment="1">
      <alignment horizontal="left"/>
    </xf>
    <xf numFmtId="0" fontId="15" fillId="0" borderId="0" xfId="0" applyFont="1" applyAlignment="1">
      <alignment horizontal="center"/>
    </xf>
    <xf numFmtId="0" fontId="15" fillId="0" borderId="0" xfId="0" applyFont="1" applyAlignment="1">
      <alignment horizontal="left"/>
    </xf>
    <xf numFmtId="0" fontId="2" fillId="8" borderId="0" xfId="0" applyFont="1" applyFill="1" applyAlignment="1">
      <alignment vertical="justify" wrapText="1"/>
    </xf>
    <xf numFmtId="0" fontId="0" fillId="0" borderId="0" xfId="0" applyAlignment="1">
      <alignment horizontal="left"/>
    </xf>
    <xf numFmtId="49" fontId="0" fillId="0" borderId="0" xfId="0" applyNumberFormat="1" applyAlignment="1">
      <alignment wrapText="1"/>
    </xf>
    <xf numFmtId="0" fontId="10" fillId="4" borderId="37" xfId="0" applyFont="1" applyFill="1" applyBorder="1" applyAlignment="1">
      <alignment horizontal="center" wrapText="1"/>
    </xf>
    <xf numFmtId="0" fontId="10" fillId="4" borderId="26" xfId="0" applyFont="1" applyFill="1" applyBorder="1" applyAlignment="1">
      <alignment horizont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a:ea typeface="Arial"/>
                <a:cs typeface="Arial"/>
              </a:defRPr>
            </a:pPr>
            <a:r>
              <a:rPr lang="de-DE"/>
              <a:t>Zentraler Lateintest 2022 Notenverteilung</a:t>
            </a:r>
          </a:p>
        </c:rich>
      </c:tx>
      <c:layout>
        <c:manualLayout>
          <c:xMode val="edge"/>
          <c:yMode val="edge"/>
          <c:x val="0.12361625202832553"/>
          <c:y val="8.4374859621764886E-2"/>
        </c:manualLayout>
      </c:layout>
      <c:overlay val="0"/>
      <c:spPr>
        <a:noFill/>
        <a:ln w="25400">
          <a:noFill/>
        </a:ln>
      </c:spPr>
    </c:title>
    <c:autoTitleDeleted val="0"/>
    <c:plotArea>
      <c:layout>
        <c:manualLayout>
          <c:layoutTarget val="inner"/>
          <c:xMode val="edge"/>
          <c:yMode val="edge"/>
          <c:x val="7.0110701107011064E-2"/>
          <c:y val="0.26874999999999999"/>
          <c:w val="0.81365313653136528"/>
          <c:h val="0.51249999999999996"/>
        </c:manualLayout>
      </c:layout>
      <c:barChart>
        <c:barDir val="col"/>
        <c:grouping val="clustered"/>
        <c:varyColors val="0"/>
        <c:ser>
          <c:idx val="0"/>
          <c:order val="0"/>
          <c:tx>
            <c:strRef>
              <c:f>Notenverteilung!$C$4:$D$4</c:f>
              <c:strCache>
                <c:ptCount val="1"/>
                <c:pt idx="0">
                  <c:v>Klasse 6x</c:v>
                </c:pt>
              </c:strCache>
            </c:strRef>
          </c:tx>
          <c:spPr>
            <a:solidFill>
              <a:srgbClr val="9999FF"/>
            </a:solidFill>
            <a:ln w="12700">
              <a:solidFill>
                <a:srgbClr val="000000"/>
              </a:solidFill>
              <a:prstDash val="solid"/>
            </a:ln>
          </c:spPr>
          <c:invertIfNegative val="0"/>
          <c:val>
            <c:numRef>
              <c:f>Datenübermittlung!$B$28:$B$33</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DC5E-4D1A-A0DF-23DB09A7830D}"/>
            </c:ext>
          </c:extLst>
        </c:ser>
        <c:dLbls>
          <c:showLegendKey val="0"/>
          <c:showVal val="0"/>
          <c:showCatName val="0"/>
          <c:showSerName val="0"/>
          <c:showPercent val="0"/>
          <c:showBubbleSize val="0"/>
        </c:dLbls>
        <c:gapWidth val="150"/>
        <c:axId val="1495350095"/>
        <c:axId val="1"/>
      </c:barChart>
      <c:catAx>
        <c:axId val="1495350095"/>
        <c:scaling>
          <c:orientation val="minMax"/>
        </c:scaling>
        <c:delete val="0"/>
        <c:axPos val="b"/>
        <c:title>
          <c:tx>
            <c:rich>
              <a:bodyPr/>
              <a:lstStyle/>
              <a:p>
                <a:pPr>
                  <a:defRPr sz="950" b="0" i="0" u="none" strike="noStrike" baseline="0">
                    <a:solidFill>
                      <a:srgbClr val="000000"/>
                    </a:solidFill>
                    <a:latin typeface="Arial"/>
                    <a:ea typeface="Arial"/>
                    <a:cs typeface="Arial"/>
                  </a:defRPr>
                </a:pPr>
                <a:r>
                  <a:rPr lang="de-DE"/>
                  <a:t>Note</a:t>
                </a:r>
              </a:p>
            </c:rich>
          </c:tx>
          <c:layout>
            <c:manualLayout>
              <c:xMode val="edge"/>
              <c:yMode val="edge"/>
              <c:x val="0.44833939026852415"/>
              <c:y val="0.8656251403782351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950" b="0" i="0" u="none" strike="noStrike" baseline="0">
                    <a:solidFill>
                      <a:srgbClr val="000000"/>
                    </a:solidFill>
                    <a:latin typeface="Arial"/>
                    <a:ea typeface="Arial"/>
                    <a:cs typeface="Arial"/>
                  </a:defRPr>
                </a:pPr>
                <a:r>
                  <a:rPr lang="de-DE"/>
                  <a:t>Häufigkeit</a:t>
                </a:r>
              </a:p>
            </c:rich>
          </c:tx>
          <c:layout>
            <c:manualLayout>
              <c:xMode val="edge"/>
              <c:yMode val="edge"/>
              <c:x val="9.2250487919779255E-3"/>
              <c:y val="0.4312499598919328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495350095"/>
        <c:crosses val="autoZero"/>
        <c:crossBetween val="between"/>
        <c:majorUnit val="1"/>
        <c:minorUnit val="1"/>
      </c:valAx>
      <c:spPr>
        <a:solidFill>
          <a:srgbClr val="C0C0C0"/>
        </a:solidFill>
        <a:ln w="12700">
          <a:solidFill>
            <a:srgbClr val="808080"/>
          </a:solidFill>
          <a:prstDash val="solid"/>
        </a:ln>
      </c:spPr>
    </c:plotArea>
    <c:legend>
      <c:legendPos val="r"/>
      <c:layout>
        <c:manualLayout>
          <c:xMode val="edge"/>
          <c:yMode val="edge"/>
          <c:x val="0.72483963870794355"/>
          <c:y val="9.5747640139102128E-2"/>
          <c:w val="0.18673834759933461"/>
          <c:h val="9.5747640139102128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92538191766006"/>
          <c:y val="0.30232643965309219"/>
          <c:w val="0.76547353018362263"/>
          <c:h val="0.31395437963974959"/>
        </c:manualLayout>
      </c:layout>
      <c:barChart>
        <c:barDir val="col"/>
        <c:grouping val="clustered"/>
        <c:varyColors val="0"/>
        <c:ser>
          <c:idx val="0"/>
          <c:order val="0"/>
          <c:tx>
            <c:strRef>
              <c:f>Aufgabenauswertung!$S$1</c:f>
              <c:strCache>
                <c:ptCount val="1"/>
                <c:pt idx="0">
                  <c:v>6x</c:v>
                </c:pt>
              </c:strCache>
            </c:strRef>
          </c:tx>
          <c:spPr>
            <a:solidFill>
              <a:srgbClr val="9999FF"/>
            </a:solidFill>
            <a:ln w="12700">
              <a:solidFill>
                <a:srgbClr val="000000"/>
              </a:solidFill>
              <a:prstDash val="solid"/>
            </a:ln>
          </c:spPr>
          <c:invertIfNegative val="0"/>
          <c:cat>
            <c:numRef>
              <c:f>Aufgabenauswertung!$B$75:$L$75</c:f>
              <c:numCache>
                <c:formatCode>General</c:formatCode>
                <c:ptCount val="11"/>
                <c:pt idx="0">
                  <c:v>0</c:v>
                </c:pt>
                <c:pt idx="1">
                  <c:v>1</c:v>
                </c:pt>
                <c:pt idx="2">
                  <c:v>2</c:v>
                </c:pt>
              </c:numCache>
            </c:numRef>
          </c:cat>
          <c:val>
            <c:numRef>
              <c:f>Aufgabenauswertung!$B$77:$D$77</c:f>
              <c:numCache>
                <c:formatCode>0</c:formatCode>
                <c:ptCount val="3"/>
                <c:pt idx="0">
                  <c:v>0</c:v>
                </c:pt>
                <c:pt idx="1">
                  <c:v>0</c:v>
                </c:pt>
                <c:pt idx="2">
                  <c:v>0</c:v>
                </c:pt>
              </c:numCache>
            </c:numRef>
          </c:val>
          <c:extLst>
            <c:ext xmlns:c16="http://schemas.microsoft.com/office/drawing/2014/chart" uri="{C3380CC4-5D6E-409C-BE32-E72D297353CC}">
              <c16:uniqueId val="{00000000-D85E-402E-A506-E9D407A527D2}"/>
            </c:ext>
          </c:extLst>
        </c:ser>
        <c:ser>
          <c:idx val="1"/>
          <c:order val="1"/>
          <c:tx>
            <c:strRef>
              <c:f>Aufgabenauswertung!$A$78</c:f>
              <c:strCache>
                <c:ptCount val="1"/>
                <c:pt idx="0">
                  <c:v>Bayern</c:v>
                </c:pt>
              </c:strCache>
            </c:strRef>
          </c:tx>
          <c:spPr>
            <a:solidFill>
              <a:srgbClr val="993366"/>
            </a:solidFill>
            <a:ln w="12700">
              <a:solidFill>
                <a:srgbClr val="000000"/>
              </a:solidFill>
              <a:prstDash val="solid"/>
            </a:ln>
          </c:spPr>
          <c:invertIfNegative val="0"/>
          <c:val>
            <c:numRef>
              <c:f>Aufgabenauswertung!$B$78:$D$78</c:f>
              <c:numCache>
                <c:formatCode>General</c:formatCode>
                <c:ptCount val="3"/>
                <c:pt idx="0">
                  <c:v>0</c:v>
                </c:pt>
                <c:pt idx="1">
                  <c:v>0</c:v>
                </c:pt>
                <c:pt idx="2">
                  <c:v>0</c:v>
                </c:pt>
              </c:numCache>
            </c:numRef>
          </c:val>
          <c:extLst>
            <c:ext xmlns:c16="http://schemas.microsoft.com/office/drawing/2014/chart" uri="{C3380CC4-5D6E-409C-BE32-E72D297353CC}">
              <c16:uniqueId val="{00000001-D85E-402E-A506-E9D407A527D2}"/>
            </c:ext>
          </c:extLst>
        </c:ser>
        <c:dLbls>
          <c:showLegendKey val="0"/>
          <c:showVal val="0"/>
          <c:showCatName val="0"/>
          <c:showSerName val="0"/>
          <c:showPercent val="0"/>
          <c:showBubbleSize val="0"/>
        </c:dLbls>
        <c:gapWidth val="150"/>
        <c:axId val="1160851311"/>
        <c:axId val="1"/>
      </c:barChart>
      <c:catAx>
        <c:axId val="1160851311"/>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50162942830115775"/>
              <c:y val="0.7732584947151877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6.8404012950157869E-2"/>
              <c:y val="0.3255828663308978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60851311"/>
        <c:crosses val="autoZero"/>
        <c:crossBetween val="between"/>
      </c:valAx>
      <c:spPr>
        <a:solidFill>
          <a:srgbClr val="C0C0C0"/>
        </a:solidFill>
        <a:ln w="12700">
          <a:solidFill>
            <a:srgbClr val="808080"/>
          </a:solidFill>
          <a:prstDash val="solid"/>
        </a:ln>
      </c:spPr>
    </c:plotArea>
    <c:legend>
      <c:legendPos val="r"/>
      <c:layout>
        <c:manualLayout>
          <c:xMode val="edge"/>
          <c:yMode val="edge"/>
          <c:x val="0.42205073044318314"/>
          <c:y val="6.5894044983719771E-2"/>
          <c:w val="0.23701371069223093"/>
          <c:h val="0.1279119696742795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31168831168832"/>
          <c:y val="0.30459941069173563"/>
          <c:w val="0.76623376623376627"/>
          <c:h val="0.31034656938403254"/>
        </c:manualLayout>
      </c:layout>
      <c:barChart>
        <c:barDir val="col"/>
        <c:grouping val="clustered"/>
        <c:varyColors val="0"/>
        <c:ser>
          <c:idx val="0"/>
          <c:order val="0"/>
          <c:tx>
            <c:strRef>
              <c:f>Aufgabenauswertung!$S$1</c:f>
              <c:strCache>
                <c:ptCount val="1"/>
                <c:pt idx="0">
                  <c:v>6x</c:v>
                </c:pt>
              </c:strCache>
            </c:strRef>
          </c:tx>
          <c:spPr>
            <a:solidFill>
              <a:srgbClr val="9999FF"/>
            </a:solidFill>
            <a:ln w="12700">
              <a:solidFill>
                <a:srgbClr val="000000"/>
              </a:solidFill>
              <a:prstDash val="solid"/>
            </a:ln>
          </c:spPr>
          <c:invertIfNegative val="0"/>
          <c:cat>
            <c:numRef>
              <c:f>Aufgabenauswertung!$B$87:$L$87</c:f>
              <c:numCache>
                <c:formatCode>General</c:formatCode>
                <c:ptCount val="11"/>
                <c:pt idx="0">
                  <c:v>0</c:v>
                </c:pt>
                <c:pt idx="1">
                  <c:v>1</c:v>
                </c:pt>
                <c:pt idx="2">
                  <c:v>2</c:v>
                </c:pt>
              </c:numCache>
            </c:numRef>
          </c:cat>
          <c:val>
            <c:numRef>
              <c:f>Aufgabenauswertung!$B$89:$D$89</c:f>
              <c:numCache>
                <c:formatCode>0</c:formatCode>
                <c:ptCount val="3"/>
                <c:pt idx="0">
                  <c:v>0</c:v>
                </c:pt>
                <c:pt idx="1">
                  <c:v>0</c:v>
                </c:pt>
                <c:pt idx="2">
                  <c:v>0</c:v>
                </c:pt>
              </c:numCache>
            </c:numRef>
          </c:val>
          <c:extLst>
            <c:ext xmlns:c16="http://schemas.microsoft.com/office/drawing/2014/chart" uri="{C3380CC4-5D6E-409C-BE32-E72D297353CC}">
              <c16:uniqueId val="{00000000-2C89-4111-AB96-2C3FCA18B344}"/>
            </c:ext>
          </c:extLst>
        </c:ser>
        <c:ser>
          <c:idx val="1"/>
          <c:order val="1"/>
          <c:tx>
            <c:strRef>
              <c:f>Aufgabenauswertung!$A$90</c:f>
              <c:strCache>
                <c:ptCount val="1"/>
                <c:pt idx="0">
                  <c:v>Bayern</c:v>
                </c:pt>
              </c:strCache>
            </c:strRef>
          </c:tx>
          <c:spPr>
            <a:solidFill>
              <a:srgbClr val="993366"/>
            </a:solidFill>
            <a:ln w="12700">
              <a:solidFill>
                <a:srgbClr val="000000"/>
              </a:solidFill>
              <a:prstDash val="solid"/>
            </a:ln>
          </c:spPr>
          <c:invertIfNegative val="0"/>
          <c:val>
            <c:numRef>
              <c:f>Aufgabenauswertung!$B$90:$D$90</c:f>
              <c:numCache>
                <c:formatCode>General</c:formatCode>
                <c:ptCount val="3"/>
                <c:pt idx="0">
                  <c:v>0</c:v>
                </c:pt>
                <c:pt idx="1">
                  <c:v>0</c:v>
                </c:pt>
                <c:pt idx="2">
                  <c:v>0</c:v>
                </c:pt>
              </c:numCache>
            </c:numRef>
          </c:val>
          <c:extLst>
            <c:ext xmlns:c16="http://schemas.microsoft.com/office/drawing/2014/chart" uri="{C3380CC4-5D6E-409C-BE32-E72D297353CC}">
              <c16:uniqueId val="{00000001-2C89-4111-AB96-2C3FCA18B344}"/>
            </c:ext>
          </c:extLst>
        </c:ser>
        <c:dLbls>
          <c:showLegendKey val="0"/>
          <c:showVal val="0"/>
          <c:showCatName val="0"/>
          <c:showSerName val="0"/>
          <c:showPercent val="0"/>
          <c:showBubbleSize val="0"/>
        </c:dLbls>
        <c:gapWidth val="150"/>
        <c:axId val="1160849919"/>
        <c:axId val="1"/>
      </c:barChart>
      <c:catAx>
        <c:axId val="1160849919"/>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50324661948901961"/>
              <c:y val="0.770119164791900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6.8181667165022095E-2"/>
              <c:y val="0.3275877624671915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60849919"/>
        <c:crosses val="autoZero"/>
        <c:crossBetween val="between"/>
      </c:valAx>
      <c:spPr>
        <a:solidFill>
          <a:srgbClr val="C0C0C0"/>
        </a:solidFill>
        <a:ln w="12700">
          <a:solidFill>
            <a:srgbClr val="808080"/>
          </a:solidFill>
          <a:prstDash val="solid"/>
        </a:ln>
      </c:spPr>
    </c:plotArea>
    <c:legend>
      <c:legendPos val="r"/>
      <c:layout>
        <c:manualLayout>
          <c:xMode val="edge"/>
          <c:yMode val="edge"/>
          <c:x val="0.41910056370685217"/>
          <c:y val="7.3079281945159322E-2"/>
          <c:w val="0.23652210030980766"/>
          <c:h val="0.12692717390475039"/>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54308856428898"/>
          <c:y val="0.34193548387096773"/>
          <c:w val="0.7679763071139295"/>
          <c:h val="0.22580645161290322"/>
        </c:manualLayout>
      </c:layout>
      <c:barChart>
        <c:barDir val="col"/>
        <c:grouping val="clustered"/>
        <c:varyColors val="0"/>
        <c:ser>
          <c:idx val="0"/>
          <c:order val="0"/>
          <c:tx>
            <c:strRef>
              <c:f>Aufgabenauswertung!$S$1</c:f>
              <c:strCache>
                <c:ptCount val="1"/>
                <c:pt idx="0">
                  <c:v>6x</c:v>
                </c:pt>
              </c:strCache>
            </c:strRef>
          </c:tx>
          <c:spPr>
            <a:solidFill>
              <a:srgbClr val="9999FF"/>
            </a:solidFill>
            <a:ln w="12700">
              <a:solidFill>
                <a:srgbClr val="000000"/>
              </a:solidFill>
              <a:prstDash val="solid"/>
            </a:ln>
          </c:spPr>
          <c:invertIfNegative val="0"/>
          <c:cat>
            <c:numRef>
              <c:f>Aufgabenauswertung!$B$99:$L$99</c:f>
              <c:numCache>
                <c:formatCode>General</c:formatCode>
                <c:ptCount val="11"/>
                <c:pt idx="0">
                  <c:v>0</c:v>
                </c:pt>
                <c:pt idx="1">
                  <c:v>1</c:v>
                </c:pt>
                <c:pt idx="2">
                  <c:v>2</c:v>
                </c:pt>
              </c:numCache>
            </c:numRef>
          </c:cat>
          <c:val>
            <c:numRef>
              <c:f>Aufgabenauswertung!$B$101:$D$101</c:f>
              <c:numCache>
                <c:formatCode>0</c:formatCode>
                <c:ptCount val="3"/>
                <c:pt idx="0">
                  <c:v>0</c:v>
                </c:pt>
                <c:pt idx="1">
                  <c:v>0</c:v>
                </c:pt>
                <c:pt idx="2">
                  <c:v>0</c:v>
                </c:pt>
              </c:numCache>
            </c:numRef>
          </c:val>
          <c:extLst>
            <c:ext xmlns:c16="http://schemas.microsoft.com/office/drawing/2014/chart" uri="{C3380CC4-5D6E-409C-BE32-E72D297353CC}">
              <c16:uniqueId val="{00000000-5AEC-49F3-9872-C154591BF730}"/>
            </c:ext>
          </c:extLst>
        </c:ser>
        <c:ser>
          <c:idx val="1"/>
          <c:order val="1"/>
          <c:tx>
            <c:strRef>
              <c:f>Aufgabenauswertung!$A$102</c:f>
              <c:strCache>
                <c:ptCount val="1"/>
                <c:pt idx="0">
                  <c:v>Bayern</c:v>
                </c:pt>
              </c:strCache>
            </c:strRef>
          </c:tx>
          <c:spPr>
            <a:solidFill>
              <a:srgbClr val="993366"/>
            </a:solidFill>
            <a:ln w="12700">
              <a:solidFill>
                <a:srgbClr val="000000"/>
              </a:solidFill>
              <a:prstDash val="solid"/>
            </a:ln>
          </c:spPr>
          <c:invertIfNegative val="0"/>
          <c:val>
            <c:numRef>
              <c:f>Aufgabenauswertung!$B$102:$D$102</c:f>
              <c:numCache>
                <c:formatCode>General</c:formatCode>
                <c:ptCount val="3"/>
                <c:pt idx="0">
                  <c:v>0</c:v>
                </c:pt>
                <c:pt idx="1">
                  <c:v>0</c:v>
                </c:pt>
                <c:pt idx="2">
                  <c:v>0</c:v>
                </c:pt>
              </c:numCache>
            </c:numRef>
          </c:val>
          <c:extLst>
            <c:ext xmlns:c16="http://schemas.microsoft.com/office/drawing/2014/chart" uri="{C3380CC4-5D6E-409C-BE32-E72D297353CC}">
              <c16:uniqueId val="{00000001-5AEC-49F3-9872-C154591BF730}"/>
            </c:ext>
          </c:extLst>
        </c:ser>
        <c:dLbls>
          <c:showLegendKey val="0"/>
          <c:showVal val="0"/>
          <c:showCatName val="0"/>
          <c:showSerName val="0"/>
          <c:showPercent val="0"/>
          <c:showBubbleSize val="0"/>
        </c:dLbls>
        <c:gapWidth val="150"/>
        <c:axId val="1160843887"/>
        <c:axId val="1"/>
      </c:barChart>
      <c:catAx>
        <c:axId val="1160843887"/>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50326982028009859"/>
              <c:y val="0.7419356955380577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6.8627824193731507E-2"/>
              <c:y val="0.30322572178477691"/>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60843887"/>
        <c:crosses val="autoZero"/>
        <c:crossBetween val="between"/>
      </c:valAx>
      <c:spPr>
        <a:solidFill>
          <a:srgbClr val="C0C0C0"/>
        </a:solidFill>
        <a:ln w="12700">
          <a:solidFill>
            <a:srgbClr val="808080"/>
          </a:solidFill>
          <a:prstDash val="solid"/>
        </a:ln>
      </c:spPr>
    </c:plotArea>
    <c:legend>
      <c:legendPos val="r"/>
      <c:layout>
        <c:manualLayout>
          <c:xMode val="edge"/>
          <c:yMode val="edge"/>
          <c:x val="0.42084641735700529"/>
          <c:y val="7.2963867655015932E-2"/>
          <c:w val="0.23750738405296337"/>
          <c:h val="0.1416357430950309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446660240506929"/>
          <c:y val="0.30814040964642092"/>
          <c:w val="0.77022897144572788"/>
          <c:h val="0.30232643965309219"/>
        </c:manualLayout>
      </c:layout>
      <c:barChart>
        <c:barDir val="col"/>
        <c:grouping val="clustered"/>
        <c:varyColors val="0"/>
        <c:ser>
          <c:idx val="0"/>
          <c:order val="0"/>
          <c:tx>
            <c:strRef>
              <c:f>Aufgabenauswertung!$S$1</c:f>
              <c:strCache>
                <c:ptCount val="1"/>
                <c:pt idx="0">
                  <c:v>6x</c:v>
                </c:pt>
              </c:strCache>
            </c:strRef>
          </c:tx>
          <c:spPr>
            <a:solidFill>
              <a:srgbClr val="9999FF"/>
            </a:solidFill>
            <a:ln w="12700">
              <a:solidFill>
                <a:srgbClr val="000000"/>
              </a:solidFill>
              <a:prstDash val="solid"/>
            </a:ln>
          </c:spPr>
          <c:invertIfNegative val="0"/>
          <c:cat>
            <c:numRef>
              <c:f>Aufgabenauswertung!$B$110:$H$110</c:f>
              <c:numCache>
                <c:formatCode>General</c:formatCode>
                <c:ptCount val="7"/>
                <c:pt idx="0">
                  <c:v>0</c:v>
                </c:pt>
                <c:pt idx="1">
                  <c:v>1</c:v>
                </c:pt>
                <c:pt idx="2">
                  <c:v>2</c:v>
                </c:pt>
              </c:numCache>
            </c:numRef>
          </c:cat>
          <c:val>
            <c:numRef>
              <c:f>Aufgabenauswertung!$B$112:$D$112</c:f>
              <c:numCache>
                <c:formatCode>0</c:formatCode>
                <c:ptCount val="3"/>
                <c:pt idx="0">
                  <c:v>0</c:v>
                </c:pt>
                <c:pt idx="1">
                  <c:v>0</c:v>
                </c:pt>
                <c:pt idx="2">
                  <c:v>0</c:v>
                </c:pt>
              </c:numCache>
            </c:numRef>
          </c:val>
          <c:extLst>
            <c:ext xmlns:c16="http://schemas.microsoft.com/office/drawing/2014/chart" uri="{C3380CC4-5D6E-409C-BE32-E72D297353CC}">
              <c16:uniqueId val="{00000000-BFB9-4E25-8DB5-6DB5CD17CE96}"/>
            </c:ext>
          </c:extLst>
        </c:ser>
        <c:ser>
          <c:idx val="1"/>
          <c:order val="1"/>
          <c:tx>
            <c:strRef>
              <c:f>Aufgabenauswertung!$A$113</c:f>
              <c:strCache>
                <c:ptCount val="1"/>
                <c:pt idx="0">
                  <c:v>Bayern</c:v>
                </c:pt>
              </c:strCache>
            </c:strRef>
          </c:tx>
          <c:spPr>
            <a:solidFill>
              <a:srgbClr val="993366"/>
            </a:solidFill>
            <a:ln w="12700">
              <a:solidFill>
                <a:srgbClr val="000000"/>
              </a:solidFill>
              <a:prstDash val="solid"/>
            </a:ln>
          </c:spPr>
          <c:invertIfNegative val="0"/>
          <c:val>
            <c:numRef>
              <c:f>Aufgabenauswertung!$B$113:$D$113</c:f>
              <c:numCache>
                <c:formatCode>General</c:formatCode>
                <c:ptCount val="3"/>
                <c:pt idx="0">
                  <c:v>0</c:v>
                </c:pt>
                <c:pt idx="1">
                  <c:v>0</c:v>
                </c:pt>
                <c:pt idx="2">
                  <c:v>0</c:v>
                </c:pt>
              </c:numCache>
            </c:numRef>
          </c:val>
          <c:extLst>
            <c:ext xmlns:c16="http://schemas.microsoft.com/office/drawing/2014/chart" uri="{C3380CC4-5D6E-409C-BE32-E72D297353CC}">
              <c16:uniqueId val="{00000001-BFB9-4E25-8DB5-6DB5CD17CE96}"/>
            </c:ext>
          </c:extLst>
        </c:ser>
        <c:dLbls>
          <c:showLegendKey val="0"/>
          <c:showVal val="0"/>
          <c:showCatName val="0"/>
          <c:showSerName val="0"/>
          <c:showPercent val="0"/>
          <c:showBubbleSize val="0"/>
        </c:dLbls>
        <c:gapWidth val="150"/>
        <c:axId val="1160847135"/>
        <c:axId val="1"/>
      </c:barChart>
      <c:catAx>
        <c:axId val="1160847135"/>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5016197597466564"/>
              <c:y val="0.7674440188219716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6.4725268913174275E-2"/>
              <c:y val="0.3255828663308978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60847135"/>
        <c:crosses val="autoZero"/>
        <c:crossBetween val="between"/>
      </c:valAx>
      <c:spPr>
        <a:solidFill>
          <a:srgbClr val="C0C0C0"/>
        </a:solidFill>
        <a:ln w="12700">
          <a:solidFill>
            <a:srgbClr val="808080"/>
          </a:solidFill>
          <a:prstDash val="solid"/>
        </a:ln>
      </c:spPr>
    </c:plotArea>
    <c:legend>
      <c:legendPos val="r"/>
      <c:layout>
        <c:manualLayout>
          <c:xMode val="edge"/>
          <c:yMode val="edge"/>
          <c:x val="0.4247564600163265"/>
          <c:y val="6.5894044983719771E-2"/>
          <c:w val="0.23505940020320981"/>
          <c:h val="0.1279119696742795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54308856428898"/>
          <c:y val="0.30459941069173563"/>
          <c:w val="0.7679763071139295"/>
          <c:h val="0.31034656938403254"/>
        </c:manualLayout>
      </c:layout>
      <c:barChart>
        <c:barDir val="col"/>
        <c:grouping val="clustered"/>
        <c:varyColors val="0"/>
        <c:ser>
          <c:idx val="0"/>
          <c:order val="0"/>
          <c:tx>
            <c:strRef>
              <c:f>Aufgabenauswertung!$S$1</c:f>
              <c:strCache>
                <c:ptCount val="1"/>
                <c:pt idx="0">
                  <c:v>6x</c:v>
                </c:pt>
              </c:strCache>
            </c:strRef>
          </c:tx>
          <c:spPr>
            <a:solidFill>
              <a:srgbClr val="9999FF"/>
            </a:solidFill>
            <a:ln w="12700">
              <a:solidFill>
                <a:srgbClr val="000000"/>
              </a:solidFill>
              <a:prstDash val="solid"/>
            </a:ln>
          </c:spPr>
          <c:invertIfNegative val="0"/>
          <c:cat>
            <c:numRef>
              <c:f>Aufgabenauswertung!$B$122:$H$122</c:f>
              <c:numCache>
                <c:formatCode>General</c:formatCode>
                <c:ptCount val="7"/>
                <c:pt idx="0">
                  <c:v>0</c:v>
                </c:pt>
                <c:pt idx="1">
                  <c:v>1</c:v>
                </c:pt>
                <c:pt idx="2">
                  <c:v>2</c:v>
                </c:pt>
                <c:pt idx="3">
                  <c:v>3</c:v>
                </c:pt>
              </c:numCache>
            </c:numRef>
          </c:cat>
          <c:val>
            <c:numRef>
              <c:f>Aufgabenauswertung!$B$124:$E$124</c:f>
              <c:numCache>
                <c:formatCode>0</c:formatCode>
                <c:ptCount val="4"/>
                <c:pt idx="0">
                  <c:v>0</c:v>
                </c:pt>
                <c:pt idx="1">
                  <c:v>0</c:v>
                </c:pt>
                <c:pt idx="2">
                  <c:v>0</c:v>
                </c:pt>
                <c:pt idx="3">
                  <c:v>0</c:v>
                </c:pt>
              </c:numCache>
            </c:numRef>
          </c:val>
          <c:extLst>
            <c:ext xmlns:c16="http://schemas.microsoft.com/office/drawing/2014/chart" uri="{C3380CC4-5D6E-409C-BE32-E72D297353CC}">
              <c16:uniqueId val="{00000000-B170-4610-9800-97D4280FCDFD}"/>
            </c:ext>
          </c:extLst>
        </c:ser>
        <c:ser>
          <c:idx val="1"/>
          <c:order val="1"/>
          <c:tx>
            <c:strRef>
              <c:f>Aufgabenauswertung!$A$125</c:f>
              <c:strCache>
                <c:ptCount val="1"/>
                <c:pt idx="0">
                  <c:v>Bayern</c:v>
                </c:pt>
              </c:strCache>
            </c:strRef>
          </c:tx>
          <c:spPr>
            <a:solidFill>
              <a:srgbClr val="993366"/>
            </a:solidFill>
            <a:ln w="12700">
              <a:solidFill>
                <a:srgbClr val="000000"/>
              </a:solidFill>
              <a:prstDash val="solid"/>
            </a:ln>
          </c:spPr>
          <c:invertIfNegative val="0"/>
          <c:val>
            <c:numRef>
              <c:f>Aufgabenauswertung!$B$125:$E$125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B170-4610-9800-97D4280FCDFD}"/>
            </c:ext>
          </c:extLst>
        </c:ser>
        <c:dLbls>
          <c:showLegendKey val="0"/>
          <c:showVal val="0"/>
          <c:showCatName val="0"/>
          <c:showSerName val="0"/>
          <c:showPercent val="0"/>
          <c:showBubbleSize val="0"/>
        </c:dLbls>
        <c:gapWidth val="150"/>
        <c:axId val="1160844815"/>
        <c:axId val="1"/>
      </c:barChart>
      <c:catAx>
        <c:axId val="1160844815"/>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50326982028009859"/>
              <c:y val="0.770119164791900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6.8627824193731507E-2"/>
              <c:y val="0.3275877624671915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60844815"/>
        <c:crosses val="autoZero"/>
        <c:crossBetween val="between"/>
      </c:valAx>
      <c:spPr>
        <a:solidFill>
          <a:srgbClr val="C0C0C0"/>
        </a:solidFill>
        <a:ln w="12700">
          <a:solidFill>
            <a:srgbClr val="808080"/>
          </a:solidFill>
          <a:prstDash val="solid"/>
        </a:ln>
      </c:spPr>
    </c:plotArea>
    <c:legend>
      <c:legendPos val="r"/>
      <c:layout>
        <c:manualLayout>
          <c:xMode val="edge"/>
          <c:yMode val="edge"/>
          <c:x val="0.42084641735700529"/>
          <c:y val="7.3079281945159322E-2"/>
          <c:w val="0.23750738405296337"/>
          <c:h val="0.12692717390475039"/>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31168831168832"/>
          <c:y val="0.34640743979421845"/>
          <c:w val="0.76623376623376627"/>
          <c:h val="0.21568765119262659"/>
        </c:manualLayout>
      </c:layout>
      <c:barChart>
        <c:barDir val="col"/>
        <c:grouping val="clustered"/>
        <c:varyColors val="0"/>
        <c:ser>
          <c:idx val="0"/>
          <c:order val="0"/>
          <c:tx>
            <c:strRef>
              <c:f>Aufgabenauswertung!$S$1</c:f>
              <c:strCache>
                <c:ptCount val="1"/>
                <c:pt idx="0">
                  <c:v>6x</c:v>
                </c:pt>
              </c:strCache>
            </c:strRef>
          </c:tx>
          <c:spPr>
            <a:solidFill>
              <a:srgbClr val="9999FF"/>
            </a:solidFill>
            <a:ln w="12700">
              <a:solidFill>
                <a:srgbClr val="000000"/>
              </a:solidFill>
              <a:prstDash val="solid"/>
            </a:ln>
          </c:spPr>
          <c:invertIfNegative val="0"/>
          <c:cat>
            <c:numRef>
              <c:f>Aufgabenauswertung!$B$134:$H$134</c:f>
              <c:numCache>
                <c:formatCode>General</c:formatCode>
                <c:ptCount val="7"/>
                <c:pt idx="0">
                  <c:v>0</c:v>
                </c:pt>
                <c:pt idx="1">
                  <c:v>1</c:v>
                </c:pt>
                <c:pt idx="2">
                  <c:v>2</c:v>
                </c:pt>
              </c:numCache>
            </c:numRef>
          </c:cat>
          <c:val>
            <c:numRef>
              <c:f>Aufgabenauswertung!$B$136:$D$136</c:f>
              <c:numCache>
                <c:formatCode>0</c:formatCode>
                <c:ptCount val="3"/>
                <c:pt idx="0">
                  <c:v>0</c:v>
                </c:pt>
                <c:pt idx="1">
                  <c:v>0</c:v>
                </c:pt>
                <c:pt idx="2">
                  <c:v>0</c:v>
                </c:pt>
              </c:numCache>
            </c:numRef>
          </c:val>
          <c:extLst>
            <c:ext xmlns:c16="http://schemas.microsoft.com/office/drawing/2014/chart" uri="{C3380CC4-5D6E-409C-BE32-E72D297353CC}">
              <c16:uniqueId val="{00000000-FB6F-4B90-BE5C-8E8886472F87}"/>
            </c:ext>
          </c:extLst>
        </c:ser>
        <c:ser>
          <c:idx val="1"/>
          <c:order val="1"/>
          <c:tx>
            <c:strRef>
              <c:f>Aufgabenauswertung!$A$137</c:f>
              <c:strCache>
                <c:ptCount val="1"/>
                <c:pt idx="0">
                  <c:v>Bayern</c:v>
                </c:pt>
              </c:strCache>
            </c:strRef>
          </c:tx>
          <c:spPr>
            <a:solidFill>
              <a:srgbClr val="993366"/>
            </a:solidFill>
            <a:ln w="12700">
              <a:solidFill>
                <a:srgbClr val="000000"/>
              </a:solidFill>
              <a:prstDash val="solid"/>
            </a:ln>
          </c:spPr>
          <c:invertIfNegative val="0"/>
          <c:val>
            <c:numRef>
              <c:f>Aufgabenauswertung!$B$137:$D$137</c:f>
              <c:numCache>
                <c:formatCode>General</c:formatCode>
                <c:ptCount val="3"/>
                <c:pt idx="0">
                  <c:v>0</c:v>
                </c:pt>
                <c:pt idx="1">
                  <c:v>0</c:v>
                </c:pt>
                <c:pt idx="2">
                  <c:v>0</c:v>
                </c:pt>
              </c:numCache>
            </c:numRef>
          </c:val>
          <c:extLst>
            <c:ext xmlns:c16="http://schemas.microsoft.com/office/drawing/2014/chart" uri="{C3380CC4-5D6E-409C-BE32-E72D297353CC}">
              <c16:uniqueId val="{00000001-FB6F-4B90-BE5C-8E8886472F87}"/>
            </c:ext>
          </c:extLst>
        </c:ser>
        <c:dLbls>
          <c:showLegendKey val="0"/>
          <c:showVal val="0"/>
          <c:showCatName val="0"/>
          <c:showSerName val="0"/>
          <c:showPercent val="0"/>
          <c:showBubbleSize val="0"/>
        </c:dLbls>
        <c:gapWidth val="150"/>
        <c:axId val="1160843423"/>
        <c:axId val="1"/>
      </c:barChart>
      <c:catAx>
        <c:axId val="1160843423"/>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50324661948901961"/>
              <c:y val="0.738566689316119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6.8181667165022095E-2"/>
              <c:y val="0.3006555018186178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60843423"/>
        <c:crosses val="autoZero"/>
        <c:crossBetween val="between"/>
      </c:valAx>
      <c:spPr>
        <a:solidFill>
          <a:srgbClr val="C0C0C0"/>
        </a:solidFill>
        <a:ln w="12700">
          <a:solidFill>
            <a:srgbClr val="808080"/>
          </a:solidFill>
          <a:prstDash val="solid"/>
        </a:ln>
      </c:spPr>
    </c:plotArea>
    <c:legend>
      <c:legendPos val="r"/>
      <c:layout>
        <c:manualLayout>
          <c:xMode val="edge"/>
          <c:yMode val="edge"/>
          <c:x val="0.41910056370685217"/>
          <c:y val="7.8605752219642569E-2"/>
          <c:w val="0.23652210030980766"/>
          <c:h val="0.14411054573601137"/>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01639344262295"/>
          <c:y val="0.30814040964642092"/>
          <c:w val="0.76393442622950825"/>
          <c:h val="0.30232643965309219"/>
        </c:manualLayout>
      </c:layout>
      <c:barChart>
        <c:barDir val="col"/>
        <c:grouping val="clustered"/>
        <c:varyColors val="0"/>
        <c:ser>
          <c:idx val="0"/>
          <c:order val="0"/>
          <c:tx>
            <c:strRef>
              <c:f>Aufgabenauswertung!$S$1</c:f>
              <c:strCache>
                <c:ptCount val="1"/>
                <c:pt idx="0">
                  <c:v>6x</c:v>
                </c:pt>
              </c:strCache>
            </c:strRef>
          </c:tx>
          <c:spPr>
            <a:solidFill>
              <a:srgbClr val="9999FF"/>
            </a:solidFill>
            <a:ln w="12700">
              <a:solidFill>
                <a:srgbClr val="000000"/>
              </a:solidFill>
              <a:prstDash val="solid"/>
            </a:ln>
          </c:spPr>
          <c:invertIfNegative val="0"/>
          <c:cat>
            <c:numRef>
              <c:f>Aufgabenauswertung!$B$145:$J$145</c:f>
              <c:numCache>
                <c:formatCode>General</c:formatCode>
                <c:ptCount val="9"/>
                <c:pt idx="0">
                  <c:v>0</c:v>
                </c:pt>
                <c:pt idx="1">
                  <c:v>1</c:v>
                </c:pt>
              </c:numCache>
            </c:numRef>
          </c:cat>
          <c:val>
            <c:numRef>
              <c:f>Aufgabenauswertung!$B$147:$C$147</c:f>
              <c:numCache>
                <c:formatCode>0</c:formatCode>
                <c:ptCount val="2"/>
                <c:pt idx="0">
                  <c:v>0</c:v>
                </c:pt>
                <c:pt idx="1">
                  <c:v>0</c:v>
                </c:pt>
              </c:numCache>
            </c:numRef>
          </c:val>
          <c:extLst>
            <c:ext xmlns:c16="http://schemas.microsoft.com/office/drawing/2014/chart" uri="{C3380CC4-5D6E-409C-BE32-E72D297353CC}">
              <c16:uniqueId val="{00000000-9873-46EE-AA96-13434A15A25E}"/>
            </c:ext>
          </c:extLst>
        </c:ser>
        <c:ser>
          <c:idx val="1"/>
          <c:order val="1"/>
          <c:tx>
            <c:strRef>
              <c:f>Aufgabenauswertung!$A$148</c:f>
              <c:strCache>
                <c:ptCount val="1"/>
                <c:pt idx="0">
                  <c:v>Bayern</c:v>
                </c:pt>
              </c:strCache>
            </c:strRef>
          </c:tx>
          <c:spPr>
            <a:solidFill>
              <a:srgbClr val="993366"/>
            </a:solidFill>
            <a:ln w="12700">
              <a:solidFill>
                <a:srgbClr val="000000"/>
              </a:solidFill>
              <a:prstDash val="solid"/>
            </a:ln>
          </c:spPr>
          <c:invertIfNegative val="0"/>
          <c:val>
            <c:numRef>
              <c:f>Aufgabenauswertung!$B$148:$C$148</c:f>
              <c:numCache>
                <c:formatCode>General</c:formatCode>
                <c:ptCount val="2"/>
                <c:pt idx="0">
                  <c:v>0</c:v>
                </c:pt>
                <c:pt idx="1">
                  <c:v>0</c:v>
                </c:pt>
              </c:numCache>
            </c:numRef>
          </c:val>
          <c:extLst>
            <c:ext xmlns:c16="http://schemas.microsoft.com/office/drawing/2014/chart" uri="{C3380CC4-5D6E-409C-BE32-E72D297353CC}">
              <c16:uniqueId val="{00000001-9873-46EE-AA96-13434A15A25E}"/>
            </c:ext>
          </c:extLst>
        </c:ser>
        <c:dLbls>
          <c:showLegendKey val="0"/>
          <c:showVal val="0"/>
          <c:showCatName val="0"/>
          <c:showSerName val="0"/>
          <c:showPercent val="0"/>
          <c:showBubbleSize val="0"/>
        </c:dLbls>
        <c:gapWidth val="150"/>
        <c:axId val="1160842495"/>
        <c:axId val="1"/>
      </c:barChart>
      <c:catAx>
        <c:axId val="1160842495"/>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50163924522222447"/>
              <c:y val="0.7674440188219716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6.8852326962965948E-2"/>
              <c:y val="0.3255828663308978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60842495"/>
        <c:crosses val="autoZero"/>
        <c:crossBetween val="between"/>
      </c:valAx>
      <c:spPr>
        <a:solidFill>
          <a:srgbClr val="C0C0C0"/>
        </a:solidFill>
        <a:ln w="12700">
          <a:solidFill>
            <a:srgbClr val="808080"/>
          </a:solidFill>
          <a:prstDash val="solid"/>
        </a:ln>
      </c:spPr>
    </c:plotArea>
    <c:legend>
      <c:legendPos val="r"/>
      <c:layout>
        <c:manualLayout>
          <c:xMode val="edge"/>
          <c:yMode val="edge"/>
          <c:x val="0.42559108718018868"/>
          <c:y val="6.9770165276879764E-2"/>
          <c:w val="0.23900189132286456"/>
          <c:h val="0.1279119696742795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999FF"/>
            </a:solidFill>
            <a:ln w="12700">
              <a:solidFill>
                <a:srgbClr val="000000"/>
              </a:solidFill>
              <a:prstDash val="solid"/>
            </a:ln>
          </c:spPr>
          <c:invertIfNegative val="0"/>
          <c:val>
            <c:numRef>
              <c:f>Aufgabenauswertung!#REF!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Aufgabenauswertung!#REF!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Aufgabenauswertung!#REF!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505E-4E6C-8D99-9297FBEBBD55}"/>
            </c:ext>
          </c:extLst>
        </c:ser>
        <c:dLbls>
          <c:showLegendKey val="0"/>
          <c:showVal val="0"/>
          <c:showCatName val="0"/>
          <c:showSerName val="0"/>
          <c:showPercent val="0"/>
          <c:showBubbleSize val="0"/>
        </c:dLbls>
        <c:gapWidth val="150"/>
        <c:axId val="1160846207"/>
        <c:axId val="1"/>
      </c:barChart>
      <c:catAx>
        <c:axId val="1160846207"/>
        <c:scaling>
          <c:orientation val="minMax"/>
        </c:scaling>
        <c:delete val="0"/>
        <c:axPos val="b"/>
        <c:title>
          <c:tx>
            <c:rich>
              <a:bodyPr/>
              <a:lstStyle/>
              <a:p>
                <a:pPr>
                  <a:defRPr sz="175" b="1" i="0" u="none" strike="noStrike" baseline="0">
                    <a:solidFill>
                      <a:srgbClr val="000000"/>
                    </a:solidFill>
                    <a:latin typeface="Arial"/>
                    <a:ea typeface="Arial"/>
                    <a:cs typeface="Arial"/>
                  </a:defRPr>
                </a:pPr>
                <a:r>
                  <a:rPr lang="de-DE"/>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rPr lang="de-DE"/>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60846207"/>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6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999FF"/>
            </a:solidFill>
            <a:ln w="12700">
              <a:solidFill>
                <a:srgbClr val="000000"/>
              </a:solidFill>
              <a:prstDash val="solid"/>
            </a:ln>
          </c:spPr>
          <c:invertIfNegative val="0"/>
          <c:val>
            <c:numRef>
              <c:f>Aufgabenauswertung!#REF!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Aufgabenauswertung!#REF!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Aufgabenauswertung!#REF!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AD8-4BC3-9395-BEF13BB05894}"/>
            </c:ext>
          </c:extLst>
        </c:ser>
        <c:dLbls>
          <c:showLegendKey val="0"/>
          <c:showVal val="0"/>
          <c:showCatName val="0"/>
          <c:showSerName val="0"/>
          <c:showPercent val="0"/>
          <c:showBubbleSize val="0"/>
        </c:dLbls>
        <c:gapWidth val="150"/>
        <c:axId val="1508408207"/>
        <c:axId val="1"/>
      </c:barChart>
      <c:catAx>
        <c:axId val="1508408207"/>
        <c:scaling>
          <c:orientation val="minMax"/>
        </c:scaling>
        <c:delete val="0"/>
        <c:axPos val="b"/>
        <c:title>
          <c:tx>
            <c:rich>
              <a:bodyPr/>
              <a:lstStyle/>
              <a:p>
                <a:pPr>
                  <a:defRPr sz="175" b="1" i="0" u="none" strike="noStrike" baseline="0">
                    <a:solidFill>
                      <a:srgbClr val="000000"/>
                    </a:solidFill>
                    <a:latin typeface="Arial"/>
                    <a:ea typeface="Arial"/>
                    <a:cs typeface="Arial"/>
                  </a:defRPr>
                </a:pPr>
                <a:r>
                  <a:rPr lang="de-DE"/>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rPr lang="de-DE"/>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508408207"/>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6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999FF"/>
            </a:solidFill>
            <a:ln w="12700">
              <a:solidFill>
                <a:srgbClr val="000000"/>
              </a:solidFill>
              <a:prstDash val="solid"/>
            </a:ln>
          </c:spPr>
          <c:invertIfNegative val="0"/>
          <c:val>
            <c:numRef>
              <c:f>Aufgabenauswertung!#REF!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Aufgabenauswertung!#REF!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Aufgabenauswertung!#REF!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9613-44C9-ABF1-9BBE98F95767}"/>
            </c:ext>
          </c:extLst>
        </c:ser>
        <c:dLbls>
          <c:showLegendKey val="0"/>
          <c:showVal val="0"/>
          <c:showCatName val="0"/>
          <c:showSerName val="0"/>
          <c:showPercent val="0"/>
          <c:showBubbleSize val="0"/>
        </c:dLbls>
        <c:gapWidth val="150"/>
        <c:axId val="1508410527"/>
        <c:axId val="1"/>
      </c:barChart>
      <c:catAx>
        <c:axId val="1508410527"/>
        <c:scaling>
          <c:orientation val="minMax"/>
        </c:scaling>
        <c:delete val="0"/>
        <c:axPos val="b"/>
        <c:title>
          <c:tx>
            <c:rich>
              <a:bodyPr/>
              <a:lstStyle/>
              <a:p>
                <a:pPr>
                  <a:defRPr sz="175" b="1" i="0" u="none" strike="noStrike" baseline="0">
                    <a:solidFill>
                      <a:srgbClr val="000000"/>
                    </a:solidFill>
                    <a:latin typeface="Arial"/>
                    <a:ea typeface="Arial"/>
                    <a:cs typeface="Arial"/>
                  </a:defRPr>
                </a:pPr>
                <a:r>
                  <a:rPr lang="de-DE"/>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rPr lang="de-DE"/>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508410527"/>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6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a:ea typeface="Arial"/>
                <a:cs typeface="Arial"/>
              </a:defRPr>
            </a:pPr>
            <a:r>
              <a:rPr lang="de-DE"/>
              <a:t>Zentraler Lateintest 2022</a:t>
            </a:r>
          </a:p>
        </c:rich>
      </c:tx>
      <c:layout>
        <c:manualLayout>
          <c:xMode val="edge"/>
          <c:yMode val="edge"/>
          <c:x val="0.12730630893360553"/>
          <c:y val="0.10067097911973602"/>
        </c:manualLayout>
      </c:layout>
      <c:overlay val="0"/>
      <c:spPr>
        <a:noFill/>
        <a:ln w="25400">
          <a:noFill/>
        </a:ln>
      </c:spPr>
    </c:title>
    <c:autoTitleDeleted val="0"/>
    <c:plotArea>
      <c:layout>
        <c:manualLayout>
          <c:layoutTarget val="inner"/>
          <c:xMode val="edge"/>
          <c:yMode val="edge"/>
          <c:x val="7.9335793357933573E-2"/>
          <c:y val="0.28523536669490401"/>
          <c:w val="0.80442804428044279"/>
          <c:h val="0.48322226828313147"/>
        </c:manualLayout>
      </c:layout>
      <c:barChart>
        <c:barDir val="col"/>
        <c:grouping val="clustered"/>
        <c:varyColors val="0"/>
        <c:ser>
          <c:idx val="0"/>
          <c:order val="0"/>
          <c:tx>
            <c:strRef>
              <c:f>Notenverteilung!$D$4</c:f>
              <c:strCache>
                <c:ptCount val="1"/>
                <c:pt idx="0">
                  <c:v>6x</c:v>
                </c:pt>
              </c:strCache>
            </c:strRef>
          </c:tx>
          <c:spPr>
            <a:solidFill>
              <a:srgbClr val="9999FF"/>
            </a:solidFill>
            <a:ln w="12700">
              <a:solidFill>
                <a:srgbClr val="000000"/>
              </a:solidFill>
              <a:prstDash val="solid"/>
            </a:ln>
          </c:spPr>
          <c:invertIfNegative val="0"/>
          <c:val>
            <c:numRef>
              <c:f>Notenverteilung!$E$6:$E$11</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47B6-47CA-9D02-7B6644047EB5}"/>
            </c:ext>
          </c:extLst>
        </c:ser>
        <c:ser>
          <c:idx val="1"/>
          <c:order val="1"/>
          <c:tx>
            <c:v>Bayern</c:v>
          </c:tx>
          <c:spPr>
            <a:solidFill>
              <a:srgbClr val="993366"/>
            </a:solidFill>
            <a:ln w="12700">
              <a:solidFill>
                <a:srgbClr val="000000"/>
              </a:solidFill>
              <a:prstDash val="solid"/>
            </a:ln>
          </c:spPr>
          <c:invertIfNegative val="0"/>
          <c:val>
            <c:numRef>
              <c:f>Landeswerte!$B$30:$B$35</c:f>
              <c:numCache>
                <c:formatCode>0.0</c:formatCode>
                <c:ptCount val="6"/>
              </c:numCache>
            </c:numRef>
          </c:val>
          <c:extLst>
            <c:ext xmlns:c16="http://schemas.microsoft.com/office/drawing/2014/chart" uri="{C3380CC4-5D6E-409C-BE32-E72D297353CC}">
              <c16:uniqueId val="{00000001-47B6-47CA-9D02-7B6644047EB5}"/>
            </c:ext>
          </c:extLst>
        </c:ser>
        <c:dLbls>
          <c:showLegendKey val="0"/>
          <c:showVal val="0"/>
          <c:showCatName val="0"/>
          <c:showSerName val="0"/>
          <c:showPercent val="0"/>
          <c:showBubbleSize val="0"/>
        </c:dLbls>
        <c:gapWidth val="150"/>
        <c:axId val="1602063503"/>
        <c:axId val="1"/>
      </c:barChart>
      <c:catAx>
        <c:axId val="1602063503"/>
        <c:scaling>
          <c:orientation val="minMax"/>
        </c:scaling>
        <c:delete val="0"/>
        <c:axPos val="b"/>
        <c:title>
          <c:tx>
            <c:rich>
              <a:bodyPr/>
              <a:lstStyle/>
              <a:p>
                <a:pPr>
                  <a:defRPr sz="875" b="0" i="0" u="none" strike="noStrike" baseline="0">
                    <a:solidFill>
                      <a:srgbClr val="000000"/>
                    </a:solidFill>
                    <a:latin typeface="Arial"/>
                    <a:ea typeface="Arial"/>
                    <a:cs typeface="Arial"/>
                  </a:defRPr>
                </a:pPr>
                <a:r>
                  <a:rPr lang="de-DE"/>
                  <a:t>Note</a:t>
                </a:r>
              </a:p>
            </c:rich>
          </c:tx>
          <c:layout>
            <c:manualLayout>
              <c:xMode val="edge"/>
              <c:yMode val="edge"/>
              <c:x val="0.45387456909766621"/>
              <c:y val="0.859061662567769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75" b="0" i="0" u="none" strike="noStrike" baseline="0">
                    <a:solidFill>
                      <a:srgbClr val="000000"/>
                    </a:solidFill>
                    <a:latin typeface="Arial"/>
                    <a:ea typeface="Arial"/>
                    <a:cs typeface="Arial"/>
                  </a:defRPr>
                </a:pPr>
                <a:r>
                  <a:rPr lang="de-DE"/>
                  <a:t>Prozent</a:t>
                </a:r>
              </a:p>
            </c:rich>
          </c:tx>
          <c:layout>
            <c:manualLayout>
              <c:xMode val="edge"/>
              <c:yMode val="edge"/>
              <c:x val="9.2250487919779255E-3"/>
              <c:y val="0.4530207838193454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602063503"/>
        <c:crosses val="autoZero"/>
        <c:crossBetween val="between"/>
        <c:majorUnit val="10"/>
        <c:minorUnit val="5"/>
      </c:valAx>
      <c:spPr>
        <a:solidFill>
          <a:srgbClr val="C0C0C0"/>
        </a:solidFill>
        <a:ln w="12700">
          <a:solidFill>
            <a:srgbClr val="808080"/>
          </a:solidFill>
          <a:prstDash val="solid"/>
        </a:ln>
      </c:spPr>
    </c:plotArea>
    <c:legend>
      <c:legendPos val="r"/>
      <c:layout>
        <c:manualLayout>
          <c:xMode val="edge"/>
          <c:yMode val="edge"/>
          <c:x val="0.73557140477755734"/>
          <c:y val="0.10250925778392136"/>
          <c:w val="0.18696798248526542"/>
          <c:h val="0.10250925778392136"/>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999FF"/>
            </a:solidFill>
            <a:ln w="12700">
              <a:solidFill>
                <a:srgbClr val="000000"/>
              </a:solidFill>
              <a:prstDash val="solid"/>
            </a:ln>
          </c:spPr>
          <c:invertIfNegative val="0"/>
          <c:val>
            <c:numRef>
              <c:f>Aufgabenauswertung!#REF!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Aufgabenauswertung!#REF!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Aufgabenauswertung!#REF!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C48E-46F7-96C4-D82B6772E555}"/>
            </c:ext>
          </c:extLst>
        </c:ser>
        <c:dLbls>
          <c:showLegendKey val="0"/>
          <c:showVal val="0"/>
          <c:showCatName val="0"/>
          <c:showSerName val="0"/>
          <c:showPercent val="0"/>
          <c:showBubbleSize val="0"/>
        </c:dLbls>
        <c:gapWidth val="150"/>
        <c:axId val="1508411455"/>
        <c:axId val="1"/>
      </c:barChart>
      <c:catAx>
        <c:axId val="1508411455"/>
        <c:scaling>
          <c:orientation val="minMax"/>
        </c:scaling>
        <c:delete val="0"/>
        <c:axPos val="b"/>
        <c:title>
          <c:tx>
            <c:rich>
              <a:bodyPr/>
              <a:lstStyle/>
              <a:p>
                <a:pPr>
                  <a:defRPr sz="175" b="1" i="0" u="none" strike="noStrike" baseline="0">
                    <a:solidFill>
                      <a:srgbClr val="000000"/>
                    </a:solidFill>
                    <a:latin typeface="Arial"/>
                    <a:ea typeface="Arial"/>
                    <a:cs typeface="Arial"/>
                  </a:defRPr>
                </a:pPr>
                <a:r>
                  <a:rPr lang="de-DE"/>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rPr lang="de-DE"/>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508411455"/>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6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999FF"/>
            </a:solidFill>
            <a:ln w="12700">
              <a:solidFill>
                <a:srgbClr val="000000"/>
              </a:solidFill>
              <a:prstDash val="solid"/>
            </a:ln>
          </c:spPr>
          <c:invertIfNegative val="0"/>
          <c:val>
            <c:numRef>
              <c:f>Aufgabenauswertung!#REF!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Aufgabenauswertung!#REF!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Aufgabenauswertung!#REF!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6A0-4661-8BEF-4A7E59FBF3FE}"/>
            </c:ext>
          </c:extLst>
        </c:ser>
        <c:dLbls>
          <c:showLegendKey val="0"/>
          <c:showVal val="0"/>
          <c:showCatName val="0"/>
          <c:showSerName val="0"/>
          <c:showPercent val="0"/>
          <c:showBubbleSize val="0"/>
        </c:dLbls>
        <c:gapWidth val="150"/>
        <c:axId val="1508401711"/>
        <c:axId val="1"/>
      </c:barChart>
      <c:catAx>
        <c:axId val="1508401711"/>
        <c:scaling>
          <c:orientation val="minMax"/>
        </c:scaling>
        <c:delete val="0"/>
        <c:axPos val="b"/>
        <c:title>
          <c:tx>
            <c:rich>
              <a:bodyPr/>
              <a:lstStyle/>
              <a:p>
                <a:pPr>
                  <a:defRPr sz="175" b="1" i="0" u="none" strike="noStrike" baseline="0">
                    <a:solidFill>
                      <a:srgbClr val="000000"/>
                    </a:solidFill>
                    <a:latin typeface="Arial"/>
                    <a:ea typeface="Arial"/>
                    <a:cs typeface="Arial"/>
                  </a:defRPr>
                </a:pPr>
                <a:r>
                  <a:rPr lang="de-DE"/>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rPr lang="de-DE"/>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508401711"/>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6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07792207792208"/>
          <c:y val="0.29651246965976352"/>
          <c:w val="0.78246753246753242"/>
          <c:h val="0.33721025961306439"/>
        </c:manualLayout>
      </c:layout>
      <c:barChart>
        <c:barDir val="col"/>
        <c:grouping val="clustered"/>
        <c:varyColors val="0"/>
        <c:ser>
          <c:idx val="0"/>
          <c:order val="0"/>
          <c:tx>
            <c:strRef>
              <c:f>Aufgabenauswertung!$S$1</c:f>
              <c:strCache>
                <c:ptCount val="1"/>
                <c:pt idx="0">
                  <c:v>6x</c:v>
                </c:pt>
              </c:strCache>
            </c:strRef>
          </c:tx>
          <c:spPr>
            <a:solidFill>
              <a:srgbClr val="9999FF"/>
            </a:solidFill>
            <a:ln w="12700">
              <a:solidFill>
                <a:srgbClr val="000000"/>
              </a:solidFill>
              <a:prstDash val="solid"/>
            </a:ln>
          </c:spPr>
          <c:invertIfNegative val="0"/>
          <c:cat>
            <c:numRef>
              <c:f>Aufgabenauswertung!$B$157:$E$157</c:f>
              <c:numCache>
                <c:formatCode>General</c:formatCode>
                <c:ptCount val="4"/>
                <c:pt idx="0">
                  <c:v>0</c:v>
                </c:pt>
                <c:pt idx="1">
                  <c:v>1</c:v>
                </c:pt>
                <c:pt idx="2">
                  <c:v>2</c:v>
                </c:pt>
              </c:numCache>
            </c:numRef>
          </c:cat>
          <c:val>
            <c:numRef>
              <c:f>Aufgabenauswertung!$B$159:$D$159</c:f>
              <c:numCache>
                <c:formatCode>0</c:formatCode>
                <c:ptCount val="3"/>
                <c:pt idx="0">
                  <c:v>0</c:v>
                </c:pt>
                <c:pt idx="1">
                  <c:v>0</c:v>
                </c:pt>
                <c:pt idx="2">
                  <c:v>0</c:v>
                </c:pt>
              </c:numCache>
            </c:numRef>
          </c:val>
          <c:extLst>
            <c:ext xmlns:c16="http://schemas.microsoft.com/office/drawing/2014/chart" uri="{C3380CC4-5D6E-409C-BE32-E72D297353CC}">
              <c16:uniqueId val="{00000000-9BE7-4015-9222-B8CE3A9152AA}"/>
            </c:ext>
          </c:extLst>
        </c:ser>
        <c:ser>
          <c:idx val="1"/>
          <c:order val="1"/>
          <c:tx>
            <c:strRef>
              <c:f>Aufgabenauswertung!$A$8</c:f>
              <c:strCache>
                <c:ptCount val="1"/>
                <c:pt idx="0">
                  <c:v>Bayern</c:v>
                </c:pt>
              </c:strCache>
            </c:strRef>
          </c:tx>
          <c:spPr>
            <a:solidFill>
              <a:srgbClr val="993366"/>
            </a:solidFill>
            <a:ln w="12700">
              <a:solidFill>
                <a:srgbClr val="000000"/>
              </a:solidFill>
              <a:prstDash val="solid"/>
            </a:ln>
          </c:spPr>
          <c:invertIfNegative val="0"/>
          <c:cat>
            <c:numRef>
              <c:f>Aufgabenauswertung!$B$157:$E$157</c:f>
              <c:numCache>
                <c:formatCode>General</c:formatCode>
                <c:ptCount val="4"/>
                <c:pt idx="0">
                  <c:v>0</c:v>
                </c:pt>
                <c:pt idx="1">
                  <c:v>1</c:v>
                </c:pt>
                <c:pt idx="2">
                  <c:v>2</c:v>
                </c:pt>
              </c:numCache>
            </c:numRef>
          </c:cat>
          <c:val>
            <c:numRef>
              <c:f>Aufgabenauswertung!$B$160:$D$160</c:f>
              <c:numCache>
                <c:formatCode>General</c:formatCode>
                <c:ptCount val="3"/>
                <c:pt idx="0">
                  <c:v>0</c:v>
                </c:pt>
                <c:pt idx="1">
                  <c:v>0</c:v>
                </c:pt>
                <c:pt idx="2">
                  <c:v>0</c:v>
                </c:pt>
              </c:numCache>
            </c:numRef>
          </c:val>
          <c:extLst>
            <c:ext xmlns:c16="http://schemas.microsoft.com/office/drawing/2014/chart" uri="{C3380CC4-5D6E-409C-BE32-E72D297353CC}">
              <c16:uniqueId val="{00000001-9BE7-4015-9222-B8CE3A9152AA}"/>
            </c:ext>
          </c:extLst>
        </c:ser>
        <c:dLbls>
          <c:showLegendKey val="0"/>
          <c:showVal val="0"/>
          <c:showCatName val="0"/>
          <c:showSerName val="0"/>
          <c:showPercent val="0"/>
          <c:showBubbleSize val="0"/>
        </c:dLbls>
        <c:gapWidth val="150"/>
        <c:axId val="1508412847"/>
        <c:axId val="1"/>
      </c:barChart>
      <c:catAx>
        <c:axId val="1508412847"/>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5064287850095"/>
              <c:y val="0.7907001489678655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1947905246021463E-2"/>
              <c:y val="0.3313967510817904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508412847"/>
        <c:crosses val="autoZero"/>
        <c:crossBetween val="between"/>
      </c:valAx>
      <c:spPr>
        <a:solidFill>
          <a:srgbClr val="C0C0C0"/>
        </a:solidFill>
        <a:ln w="12700">
          <a:solidFill>
            <a:srgbClr val="808080"/>
          </a:solidFill>
          <a:prstDash val="solid"/>
        </a:ln>
      </c:spPr>
    </c:plotArea>
    <c:legend>
      <c:legendPos val="r"/>
      <c:layout>
        <c:manualLayout>
          <c:xMode val="edge"/>
          <c:yMode val="edge"/>
          <c:x val="0.41287629790922564"/>
          <c:y val="7.7522405863199736E-2"/>
          <c:w val="0.23652210030980766"/>
          <c:h val="0.1279119696742795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07792207792208"/>
          <c:y val="0.29310509330714185"/>
          <c:w val="0.78246753246753242"/>
          <c:h val="0.34482952153781393"/>
        </c:manualLayout>
      </c:layout>
      <c:barChart>
        <c:barDir val="col"/>
        <c:grouping val="clustered"/>
        <c:varyColors val="0"/>
        <c:ser>
          <c:idx val="0"/>
          <c:order val="0"/>
          <c:tx>
            <c:strRef>
              <c:f>Aufgabenauswertung!$S$1</c:f>
              <c:strCache>
                <c:ptCount val="1"/>
                <c:pt idx="0">
                  <c:v>6x</c:v>
                </c:pt>
              </c:strCache>
            </c:strRef>
          </c:tx>
          <c:spPr>
            <a:solidFill>
              <a:srgbClr val="9999FF"/>
            </a:solidFill>
            <a:ln w="12700">
              <a:solidFill>
                <a:srgbClr val="000000"/>
              </a:solidFill>
              <a:prstDash val="solid"/>
            </a:ln>
          </c:spPr>
          <c:invertIfNegative val="0"/>
          <c:cat>
            <c:numRef>
              <c:f>Aufgabenauswertung!$B$169:$D$169</c:f>
              <c:numCache>
                <c:formatCode>General</c:formatCode>
                <c:ptCount val="3"/>
                <c:pt idx="0">
                  <c:v>0</c:v>
                </c:pt>
                <c:pt idx="1">
                  <c:v>1</c:v>
                </c:pt>
                <c:pt idx="2">
                  <c:v>2</c:v>
                </c:pt>
              </c:numCache>
            </c:numRef>
          </c:cat>
          <c:val>
            <c:numRef>
              <c:f>Aufgabenauswertung!$B$171:$E$171</c:f>
              <c:numCache>
                <c:formatCode>0</c:formatCode>
                <c:ptCount val="4"/>
                <c:pt idx="0">
                  <c:v>0</c:v>
                </c:pt>
                <c:pt idx="1">
                  <c:v>0</c:v>
                </c:pt>
                <c:pt idx="2">
                  <c:v>0</c:v>
                </c:pt>
                <c:pt idx="3">
                  <c:v>0</c:v>
                </c:pt>
              </c:numCache>
            </c:numRef>
          </c:val>
          <c:extLst>
            <c:ext xmlns:c16="http://schemas.microsoft.com/office/drawing/2014/chart" uri="{C3380CC4-5D6E-409C-BE32-E72D297353CC}">
              <c16:uniqueId val="{00000000-4F09-4B0D-8B93-428566630FA3}"/>
            </c:ext>
          </c:extLst>
        </c:ser>
        <c:ser>
          <c:idx val="1"/>
          <c:order val="1"/>
          <c:tx>
            <c:strRef>
              <c:f>Aufgabenauswertung!$A$20</c:f>
              <c:strCache>
                <c:ptCount val="1"/>
                <c:pt idx="0">
                  <c:v>Bayern</c:v>
                </c:pt>
              </c:strCache>
            </c:strRef>
          </c:tx>
          <c:spPr>
            <a:solidFill>
              <a:srgbClr val="993366"/>
            </a:solidFill>
            <a:ln w="12700">
              <a:solidFill>
                <a:srgbClr val="000000"/>
              </a:solidFill>
              <a:prstDash val="solid"/>
            </a:ln>
          </c:spPr>
          <c:invertIfNegative val="0"/>
          <c:cat>
            <c:numRef>
              <c:f>Aufgabenauswertung!$B$169:$D$169</c:f>
              <c:numCache>
                <c:formatCode>General</c:formatCode>
                <c:ptCount val="3"/>
                <c:pt idx="0">
                  <c:v>0</c:v>
                </c:pt>
                <c:pt idx="1">
                  <c:v>1</c:v>
                </c:pt>
                <c:pt idx="2">
                  <c:v>2</c:v>
                </c:pt>
              </c:numCache>
            </c:numRef>
          </c:cat>
          <c:val>
            <c:numRef>
              <c:f>Aufgabenauswertung!$B$172:$E$172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4F09-4B0D-8B93-428566630FA3}"/>
            </c:ext>
          </c:extLst>
        </c:ser>
        <c:dLbls>
          <c:showLegendKey val="0"/>
          <c:showVal val="0"/>
          <c:showCatName val="0"/>
          <c:showSerName val="0"/>
          <c:showPercent val="0"/>
          <c:showBubbleSize val="0"/>
        </c:dLbls>
        <c:gapWidth val="150"/>
        <c:axId val="1508405423"/>
        <c:axId val="1"/>
      </c:barChart>
      <c:catAx>
        <c:axId val="1508405423"/>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5064287850095"/>
              <c:y val="0.7931078927634045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1947905246021463E-2"/>
              <c:y val="0.3333350909261342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508405423"/>
        <c:crosses val="autoZero"/>
        <c:crossBetween val="between"/>
      </c:valAx>
      <c:spPr>
        <a:solidFill>
          <a:srgbClr val="C0C0C0"/>
        </a:solidFill>
        <a:ln w="12700">
          <a:solidFill>
            <a:srgbClr val="808080"/>
          </a:solidFill>
          <a:prstDash val="solid"/>
        </a:ln>
      </c:spPr>
    </c:plotArea>
    <c:legend>
      <c:legendPos val="r"/>
      <c:layout>
        <c:manualLayout>
          <c:xMode val="edge"/>
          <c:yMode val="edge"/>
          <c:x val="0.41287629790922564"/>
          <c:y val="8.0771837939386609E-2"/>
          <c:w val="0.23652210030980766"/>
          <c:h val="0.12692717390475039"/>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434238528986123"/>
          <c:y val="0.33987145036413885"/>
          <c:w val="0.7796065153527757"/>
          <c:h val="0.24183160891294497"/>
        </c:manualLayout>
      </c:layout>
      <c:barChart>
        <c:barDir val="col"/>
        <c:grouping val="clustered"/>
        <c:varyColors val="0"/>
        <c:ser>
          <c:idx val="0"/>
          <c:order val="0"/>
          <c:tx>
            <c:strRef>
              <c:f>Aufgabenauswertung!$S$1</c:f>
              <c:strCache>
                <c:ptCount val="1"/>
                <c:pt idx="0">
                  <c:v>6x</c:v>
                </c:pt>
              </c:strCache>
            </c:strRef>
          </c:tx>
          <c:spPr>
            <a:solidFill>
              <a:srgbClr val="9999FF"/>
            </a:solidFill>
            <a:ln w="12700">
              <a:solidFill>
                <a:srgbClr val="000000"/>
              </a:solidFill>
              <a:prstDash val="solid"/>
            </a:ln>
          </c:spPr>
          <c:invertIfNegative val="0"/>
          <c:cat>
            <c:numRef>
              <c:f>Aufgabenauswertung!$B$181:$D$181</c:f>
              <c:numCache>
                <c:formatCode>General</c:formatCode>
                <c:ptCount val="3"/>
                <c:pt idx="0">
                  <c:v>0</c:v>
                </c:pt>
                <c:pt idx="1">
                  <c:v>1</c:v>
                </c:pt>
                <c:pt idx="2">
                  <c:v>2</c:v>
                </c:pt>
              </c:numCache>
            </c:numRef>
          </c:cat>
          <c:val>
            <c:numRef>
              <c:f>Aufgabenauswertung!$B$183:$D$183</c:f>
              <c:numCache>
                <c:formatCode>0</c:formatCode>
                <c:ptCount val="3"/>
                <c:pt idx="0">
                  <c:v>0</c:v>
                </c:pt>
                <c:pt idx="1">
                  <c:v>0</c:v>
                </c:pt>
                <c:pt idx="2">
                  <c:v>0</c:v>
                </c:pt>
              </c:numCache>
            </c:numRef>
          </c:val>
          <c:extLst>
            <c:ext xmlns:c16="http://schemas.microsoft.com/office/drawing/2014/chart" uri="{C3380CC4-5D6E-409C-BE32-E72D297353CC}">
              <c16:uniqueId val="{00000000-3423-4F44-A660-D56885AA394D}"/>
            </c:ext>
          </c:extLst>
        </c:ser>
        <c:ser>
          <c:idx val="1"/>
          <c:order val="1"/>
          <c:tx>
            <c:strRef>
              <c:f>Aufgabenauswertung!$A$32</c:f>
              <c:strCache>
                <c:ptCount val="1"/>
                <c:pt idx="0">
                  <c:v>Bayern</c:v>
                </c:pt>
              </c:strCache>
            </c:strRef>
          </c:tx>
          <c:spPr>
            <a:solidFill>
              <a:srgbClr val="993366"/>
            </a:solidFill>
            <a:ln w="12700">
              <a:solidFill>
                <a:srgbClr val="000000"/>
              </a:solidFill>
              <a:prstDash val="solid"/>
            </a:ln>
          </c:spPr>
          <c:invertIfNegative val="0"/>
          <c:cat>
            <c:numRef>
              <c:f>Aufgabenauswertung!$B$181:$D$181</c:f>
              <c:numCache>
                <c:formatCode>General</c:formatCode>
                <c:ptCount val="3"/>
                <c:pt idx="0">
                  <c:v>0</c:v>
                </c:pt>
                <c:pt idx="1">
                  <c:v>1</c:v>
                </c:pt>
                <c:pt idx="2">
                  <c:v>2</c:v>
                </c:pt>
              </c:numCache>
            </c:numRef>
          </c:cat>
          <c:val>
            <c:numRef>
              <c:f>Aufgabenauswertung!$B$184:$D$184</c:f>
              <c:numCache>
                <c:formatCode>General</c:formatCode>
                <c:ptCount val="3"/>
                <c:pt idx="0">
                  <c:v>0</c:v>
                </c:pt>
                <c:pt idx="1">
                  <c:v>0</c:v>
                </c:pt>
                <c:pt idx="2">
                  <c:v>0</c:v>
                </c:pt>
              </c:numCache>
            </c:numRef>
          </c:val>
          <c:extLst>
            <c:ext xmlns:c16="http://schemas.microsoft.com/office/drawing/2014/chart" uri="{C3380CC4-5D6E-409C-BE32-E72D297353CC}">
              <c16:uniqueId val="{00000001-3423-4F44-A660-D56885AA394D}"/>
            </c:ext>
          </c:extLst>
        </c:ser>
        <c:dLbls>
          <c:showLegendKey val="0"/>
          <c:showVal val="0"/>
          <c:showCatName val="0"/>
          <c:showSerName val="0"/>
          <c:showPercent val="0"/>
          <c:showBubbleSize val="0"/>
        </c:dLbls>
        <c:gapWidth val="150"/>
        <c:axId val="1508406351"/>
        <c:axId val="1"/>
      </c:barChart>
      <c:catAx>
        <c:axId val="1508406351"/>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42183188639882"/>
              <c:y val="0.758174454081564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2631738340399761E-2"/>
              <c:y val="0.3071918675140226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508406351"/>
        <c:crosses val="autoZero"/>
        <c:crossBetween val="between"/>
      </c:valAx>
      <c:spPr>
        <a:solidFill>
          <a:srgbClr val="C0C0C0"/>
        </a:solidFill>
        <a:ln w="12700">
          <a:solidFill>
            <a:srgbClr val="808080"/>
          </a:solidFill>
          <a:prstDash val="solid"/>
        </a:ln>
      </c:spPr>
    </c:plotArea>
    <c:legend>
      <c:legendPos val="r"/>
      <c:layout>
        <c:manualLayout>
          <c:xMode val="edge"/>
          <c:yMode val="edge"/>
          <c:x val="0.41177861877775407"/>
          <c:y val="9.6073697157340904E-2"/>
          <c:w val="0.23950389051359164"/>
          <c:h val="0.14411054573601137"/>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07792207792208"/>
          <c:y val="0.29651246965976352"/>
          <c:w val="0.78246753246753242"/>
          <c:h val="0.33721025961306439"/>
        </c:manualLayout>
      </c:layout>
      <c:barChart>
        <c:barDir val="col"/>
        <c:grouping val="clustered"/>
        <c:varyColors val="0"/>
        <c:ser>
          <c:idx val="0"/>
          <c:order val="0"/>
          <c:tx>
            <c:strRef>
              <c:f>Aufgabenauswertung!$S$1</c:f>
              <c:strCache>
                <c:ptCount val="1"/>
                <c:pt idx="0">
                  <c:v>6x</c:v>
                </c:pt>
              </c:strCache>
            </c:strRef>
          </c:tx>
          <c:spPr>
            <a:solidFill>
              <a:srgbClr val="9999FF"/>
            </a:solidFill>
            <a:ln w="12700">
              <a:solidFill>
                <a:srgbClr val="000000"/>
              </a:solidFill>
              <a:prstDash val="solid"/>
            </a:ln>
          </c:spPr>
          <c:invertIfNegative val="0"/>
          <c:cat>
            <c:numRef>
              <c:f>Aufgabenauswertung!$B$192:$D$192</c:f>
              <c:numCache>
                <c:formatCode>General</c:formatCode>
                <c:ptCount val="3"/>
                <c:pt idx="0">
                  <c:v>0</c:v>
                </c:pt>
                <c:pt idx="1">
                  <c:v>1</c:v>
                </c:pt>
                <c:pt idx="2">
                  <c:v>2</c:v>
                </c:pt>
              </c:numCache>
            </c:numRef>
          </c:cat>
          <c:val>
            <c:numRef>
              <c:f>Aufgabenauswertung!$B$194:$D$194</c:f>
              <c:numCache>
                <c:formatCode>0</c:formatCode>
                <c:ptCount val="3"/>
                <c:pt idx="0">
                  <c:v>0</c:v>
                </c:pt>
                <c:pt idx="1">
                  <c:v>0</c:v>
                </c:pt>
                <c:pt idx="2">
                  <c:v>0</c:v>
                </c:pt>
              </c:numCache>
            </c:numRef>
          </c:val>
          <c:extLst>
            <c:ext xmlns:c16="http://schemas.microsoft.com/office/drawing/2014/chart" uri="{C3380CC4-5D6E-409C-BE32-E72D297353CC}">
              <c16:uniqueId val="{00000000-862D-4D1E-86BA-52D8407A0DFC}"/>
            </c:ext>
          </c:extLst>
        </c:ser>
        <c:ser>
          <c:idx val="1"/>
          <c:order val="1"/>
          <c:tx>
            <c:strRef>
              <c:f>Aufgabenauswertung!$A$43</c:f>
              <c:strCache>
                <c:ptCount val="1"/>
                <c:pt idx="0">
                  <c:v>Bayern</c:v>
                </c:pt>
              </c:strCache>
            </c:strRef>
          </c:tx>
          <c:spPr>
            <a:solidFill>
              <a:srgbClr val="993366"/>
            </a:solidFill>
            <a:ln w="12700">
              <a:solidFill>
                <a:srgbClr val="000000"/>
              </a:solidFill>
              <a:prstDash val="solid"/>
            </a:ln>
          </c:spPr>
          <c:invertIfNegative val="0"/>
          <c:cat>
            <c:numRef>
              <c:f>Aufgabenauswertung!$B$192:$D$192</c:f>
              <c:numCache>
                <c:formatCode>General</c:formatCode>
                <c:ptCount val="3"/>
                <c:pt idx="0">
                  <c:v>0</c:v>
                </c:pt>
                <c:pt idx="1">
                  <c:v>1</c:v>
                </c:pt>
                <c:pt idx="2">
                  <c:v>2</c:v>
                </c:pt>
              </c:numCache>
            </c:numRef>
          </c:cat>
          <c:val>
            <c:numRef>
              <c:f>Aufgabenauswertung!$B$195:$D$195</c:f>
              <c:numCache>
                <c:formatCode>General</c:formatCode>
                <c:ptCount val="3"/>
                <c:pt idx="0">
                  <c:v>0</c:v>
                </c:pt>
                <c:pt idx="1">
                  <c:v>0</c:v>
                </c:pt>
                <c:pt idx="2">
                  <c:v>0</c:v>
                </c:pt>
              </c:numCache>
            </c:numRef>
          </c:val>
          <c:extLst>
            <c:ext xmlns:c16="http://schemas.microsoft.com/office/drawing/2014/chart" uri="{C3380CC4-5D6E-409C-BE32-E72D297353CC}">
              <c16:uniqueId val="{00000001-862D-4D1E-86BA-52D8407A0DFC}"/>
            </c:ext>
          </c:extLst>
        </c:ser>
        <c:dLbls>
          <c:showLegendKey val="0"/>
          <c:showVal val="0"/>
          <c:showCatName val="0"/>
          <c:showSerName val="0"/>
          <c:showPercent val="0"/>
          <c:showBubbleSize val="0"/>
        </c:dLbls>
        <c:gapWidth val="150"/>
        <c:axId val="1508402175"/>
        <c:axId val="1"/>
      </c:barChart>
      <c:catAx>
        <c:axId val="1508402175"/>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5064287850095"/>
              <c:y val="0.7907001489678655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1947905246021463E-2"/>
              <c:y val="0.3313967510817904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508402175"/>
        <c:crosses val="autoZero"/>
        <c:crossBetween val="between"/>
      </c:valAx>
      <c:spPr>
        <a:solidFill>
          <a:srgbClr val="C0C0C0"/>
        </a:solidFill>
        <a:ln w="12700">
          <a:solidFill>
            <a:srgbClr val="808080"/>
          </a:solidFill>
          <a:prstDash val="solid"/>
        </a:ln>
      </c:spPr>
    </c:plotArea>
    <c:legend>
      <c:legendPos val="r"/>
      <c:layout>
        <c:manualLayout>
          <c:xMode val="edge"/>
          <c:yMode val="edge"/>
          <c:x val="0.41287629790922564"/>
          <c:y val="7.7522405863199736E-2"/>
          <c:w val="0.23652210030980766"/>
          <c:h val="0.1279119696742795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320316713633302"/>
          <c:y val="0.30722981936482069"/>
          <c:w val="0.78104824425629427"/>
          <c:h val="0.31325393347001329"/>
        </c:manualLayout>
      </c:layout>
      <c:barChart>
        <c:barDir val="col"/>
        <c:grouping val="clustered"/>
        <c:varyColors val="0"/>
        <c:ser>
          <c:idx val="0"/>
          <c:order val="0"/>
          <c:tx>
            <c:strRef>
              <c:f>Aufgabenauswertung!$S$1</c:f>
              <c:strCache>
                <c:ptCount val="1"/>
                <c:pt idx="0">
                  <c:v>6x</c:v>
                </c:pt>
              </c:strCache>
            </c:strRef>
          </c:tx>
          <c:spPr>
            <a:solidFill>
              <a:srgbClr val="9999FF"/>
            </a:solidFill>
            <a:ln w="12700">
              <a:solidFill>
                <a:srgbClr val="000000"/>
              </a:solidFill>
              <a:prstDash val="solid"/>
            </a:ln>
          </c:spPr>
          <c:invertIfNegative val="0"/>
          <c:cat>
            <c:numRef>
              <c:f>Aufgabenauswertung!$B$220:$E$220</c:f>
              <c:numCache>
                <c:formatCode>General</c:formatCode>
                <c:ptCount val="4"/>
                <c:pt idx="0">
                  <c:v>0</c:v>
                </c:pt>
                <c:pt idx="1">
                  <c:v>1</c:v>
                </c:pt>
                <c:pt idx="2">
                  <c:v>2</c:v>
                </c:pt>
              </c:numCache>
            </c:numRef>
          </c:cat>
          <c:val>
            <c:numRef>
              <c:f>Aufgabenauswertung!$B$222:$D$222</c:f>
              <c:numCache>
                <c:formatCode>0</c:formatCode>
                <c:ptCount val="3"/>
                <c:pt idx="0">
                  <c:v>0</c:v>
                </c:pt>
                <c:pt idx="1">
                  <c:v>0</c:v>
                </c:pt>
                <c:pt idx="2">
                  <c:v>0</c:v>
                </c:pt>
              </c:numCache>
            </c:numRef>
          </c:val>
          <c:extLst>
            <c:ext xmlns:c16="http://schemas.microsoft.com/office/drawing/2014/chart" uri="{C3380CC4-5D6E-409C-BE32-E72D297353CC}">
              <c16:uniqueId val="{00000000-CDC1-4A3A-A333-0BFCA89305C6}"/>
            </c:ext>
          </c:extLst>
        </c:ser>
        <c:ser>
          <c:idx val="1"/>
          <c:order val="1"/>
          <c:tx>
            <c:strRef>
              <c:f>Aufgabenauswertung!$A$55</c:f>
              <c:strCache>
                <c:ptCount val="1"/>
                <c:pt idx="0">
                  <c:v>Bayern</c:v>
                </c:pt>
              </c:strCache>
            </c:strRef>
          </c:tx>
          <c:spPr>
            <a:solidFill>
              <a:srgbClr val="993366"/>
            </a:solidFill>
            <a:ln w="12700">
              <a:solidFill>
                <a:srgbClr val="000000"/>
              </a:solidFill>
              <a:prstDash val="solid"/>
            </a:ln>
          </c:spPr>
          <c:invertIfNegative val="0"/>
          <c:cat>
            <c:numRef>
              <c:f>Aufgabenauswertung!$B$220:$E$220</c:f>
              <c:numCache>
                <c:formatCode>General</c:formatCode>
                <c:ptCount val="4"/>
                <c:pt idx="0">
                  <c:v>0</c:v>
                </c:pt>
                <c:pt idx="1">
                  <c:v>1</c:v>
                </c:pt>
                <c:pt idx="2">
                  <c:v>2</c:v>
                </c:pt>
              </c:numCache>
            </c:numRef>
          </c:cat>
          <c:val>
            <c:numRef>
              <c:f>Aufgabenauswertung!$B$223:$D$223</c:f>
              <c:numCache>
                <c:formatCode>General</c:formatCode>
                <c:ptCount val="3"/>
                <c:pt idx="0">
                  <c:v>0</c:v>
                </c:pt>
                <c:pt idx="1">
                  <c:v>0</c:v>
                </c:pt>
                <c:pt idx="2">
                  <c:v>0</c:v>
                </c:pt>
              </c:numCache>
            </c:numRef>
          </c:val>
          <c:extLst>
            <c:ext xmlns:c16="http://schemas.microsoft.com/office/drawing/2014/chart" uri="{C3380CC4-5D6E-409C-BE32-E72D297353CC}">
              <c16:uniqueId val="{00000001-CDC1-4A3A-A333-0BFCA89305C6}"/>
            </c:ext>
          </c:extLst>
        </c:ser>
        <c:dLbls>
          <c:showLegendKey val="0"/>
          <c:showVal val="0"/>
          <c:showCatName val="0"/>
          <c:showSerName val="0"/>
          <c:showPercent val="0"/>
          <c:showBubbleSize val="0"/>
        </c:dLbls>
        <c:gapWidth val="150"/>
        <c:axId val="1505419871"/>
        <c:axId val="1"/>
      </c:barChart>
      <c:catAx>
        <c:axId val="1505419871"/>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46570228339776"/>
              <c:y val="0.7831352564574287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228773884180507E-2"/>
              <c:y val="0.3253023278632226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505419871"/>
        <c:crosses val="autoZero"/>
        <c:crossBetween val="between"/>
      </c:valAx>
      <c:spPr>
        <a:solidFill>
          <a:srgbClr val="C0C0C0"/>
        </a:solidFill>
        <a:ln w="12700">
          <a:solidFill>
            <a:srgbClr val="808080"/>
          </a:solidFill>
          <a:prstDash val="solid"/>
        </a:ln>
      </c:spPr>
    </c:plotArea>
    <c:legend>
      <c:legendPos val="r"/>
      <c:layout>
        <c:manualLayout>
          <c:xMode val="edge"/>
          <c:yMode val="edge"/>
          <c:x val="0.41459622303982202"/>
          <c:y val="0.10442090854750331"/>
          <c:w val="0.23750738405296337"/>
          <c:h val="0.1325342300795234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63871106268938"/>
          <c:y val="0.33333546093405925"/>
          <c:w val="0.78176020103859334"/>
          <c:h val="0.25490358777310412"/>
        </c:manualLayout>
      </c:layout>
      <c:barChart>
        <c:barDir val="col"/>
        <c:grouping val="clustered"/>
        <c:varyColors val="0"/>
        <c:ser>
          <c:idx val="0"/>
          <c:order val="0"/>
          <c:tx>
            <c:strRef>
              <c:f>Aufgabenauswertung!$S$1</c:f>
              <c:strCache>
                <c:ptCount val="1"/>
                <c:pt idx="0">
                  <c:v>6x</c:v>
                </c:pt>
              </c:strCache>
            </c:strRef>
          </c:tx>
          <c:spPr>
            <a:solidFill>
              <a:srgbClr val="9999FF"/>
            </a:solidFill>
            <a:ln w="12700">
              <a:solidFill>
                <a:srgbClr val="000000"/>
              </a:solidFill>
              <a:prstDash val="solid"/>
            </a:ln>
          </c:spPr>
          <c:invertIfNegative val="0"/>
          <c:cat>
            <c:numRef>
              <c:f>Aufgabenauswertung!$B$241:$C$241</c:f>
              <c:numCache>
                <c:formatCode>General</c:formatCode>
                <c:ptCount val="2"/>
                <c:pt idx="0">
                  <c:v>0</c:v>
                </c:pt>
                <c:pt idx="1">
                  <c:v>1</c:v>
                </c:pt>
              </c:numCache>
            </c:numRef>
          </c:cat>
          <c:val>
            <c:numRef>
              <c:f>Aufgabenauswertung!$B$243:$E$243</c:f>
              <c:numCache>
                <c:formatCode>0</c:formatCode>
                <c:ptCount val="4"/>
                <c:pt idx="0">
                  <c:v>0</c:v>
                </c:pt>
                <c:pt idx="1">
                  <c:v>0</c:v>
                </c:pt>
                <c:pt idx="2">
                  <c:v>0</c:v>
                </c:pt>
                <c:pt idx="3">
                  <c:v>0</c:v>
                </c:pt>
              </c:numCache>
            </c:numRef>
          </c:val>
          <c:extLst>
            <c:ext xmlns:c16="http://schemas.microsoft.com/office/drawing/2014/chart" uri="{C3380CC4-5D6E-409C-BE32-E72D297353CC}">
              <c16:uniqueId val="{00000000-1A80-40BF-948C-1AB3BA77C2A4}"/>
            </c:ext>
          </c:extLst>
        </c:ser>
        <c:ser>
          <c:idx val="1"/>
          <c:order val="1"/>
          <c:tx>
            <c:strRef>
              <c:f>Aufgabenauswertung!$A$67</c:f>
              <c:strCache>
                <c:ptCount val="1"/>
                <c:pt idx="0">
                  <c:v>Bayern</c:v>
                </c:pt>
              </c:strCache>
            </c:strRef>
          </c:tx>
          <c:spPr>
            <a:solidFill>
              <a:srgbClr val="993366"/>
            </a:solidFill>
            <a:ln w="12700">
              <a:solidFill>
                <a:srgbClr val="000000"/>
              </a:solidFill>
              <a:prstDash val="solid"/>
            </a:ln>
          </c:spPr>
          <c:invertIfNegative val="0"/>
          <c:cat>
            <c:numRef>
              <c:f>Aufgabenauswertung!$B$241:$C$241</c:f>
              <c:numCache>
                <c:formatCode>General</c:formatCode>
                <c:ptCount val="2"/>
                <c:pt idx="0">
                  <c:v>0</c:v>
                </c:pt>
                <c:pt idx="1">
                  <c:v>1</c:v>
                </c:pt>
              </c:numCache>
            </c:numRef>
          </c:cat>
          <c:val>
            <c:numRef>
              <c:f>Aufgabenauswertung!$B$244:$E$244</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1A80-40BF-948C-1AB3BA77C2A4}"/>
            </c:ext>
          </c:extLst>
        </c:ser>
        <c:dLbls>
          <c:showLegendKey val="0"/>
          <c:showVal val="0"/>
          <c:showCatName val="0"/>
          <c:showSerName val="0"/>
          <c:showPercent val="0"/>
          <c:showBubbleSize val="0"/>
        </c:dLbls>
        <c:gapWidth val="150"/>
        <c:axId val="1505428223"/>
        <c:axId val="1"/>
      </c:barChart>
      <c:catAx>
        <c:axId val="1505428223"/>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11471281825808"/>
              <c:y val="0.7647108197769694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211739078300491E-2"/>
              <c:y val="0.3071918675140226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505428223"/>
        <c:crosses val="autoZero"/>
        <c:crossBetween val="between"/>
      </c:valAx>
      <c:spPr>
        <a:solidFill>
          <a:srgbClr val="C0C0C0"/>
        </a:solidFill>
        <a:ln w="12700">
          <a:solidFill>
            <a:srgbClr val="808080"/>
          </a:solidFill>
          <a:prstDash val="solid"/>
        </a:ln>
      </c:spPr>
    </c:plotArea>
    <c:legend>
      <c:legendPos val="r"/>
      <c:layout>
        <c:manualLayout>
          <c:xMode val="edge"/>
          <c:yMode val="edge"/>
          <c:x val="0.41373445989257857"/>
          <c:y val="9.6073697157340904E-2"/>
          <c:w val="0.23701371069223093"/>
          <c:h val="0.14411054573601137"/>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07792207792208"/>
          <c:y val="0.29651246965976352"/>
          <c:w val="0.78246753246753242"/>
          <c:h val="0.33721025961306439"/>
        </c:manualLayout>
      </c:layout>
      <c:barChart>
        <c:barDir val="col"/>
        <c:grouping val="clustered"/>
        <c:varyColors val="0"/>
        <c:ser>
          <c:idx val="0"/>
          <c:order val="0"/>
          <c:tx>
            <c:strRef>
              <c:f>Aufgabenauswertung!$S$1</c:f>
              <c:strCache>
                <c:ptCount val="1"/>
                <c:pt idx="0">
                  <c:v>6x</c:v>
                </c:pt>
              </c:strCache>
            </c:strRef>
          </c:tx>
          <c:spPr>
            <a:solidFill>
              <a:srgbClr val="9999FF"/>
            </a:solidFill>
            <a:ln w="12700">
              <a:solidFill>
                <a:srgbClr val="000000"/>
              </a:solidFill>
              <a:prstDash val="solid"/>
            </a:ln>
          </c:spPr>
          <c:invertIfNegative val="0"/>
          <c:cat>
            <c:numRef>
              <c:f>Aufgabenauswertung!$B$192:$D$192</c:f>
              <c:numCache>
                <c:formatCode>General</c:formatCode>
                <c:ptCount val="3"/>
                <c:pt idx="0">
                  <c:v>0</c:v>
                </c:pt>
                <c:pt idx="1">
                  <c:v>1</c:v>
                </c:pt>
                <c:pt idx="2">
                  <c:v>2</c:v>
                </c:pt>
              </c:numCache>
            </c:numRef>
          </c:cat>
          <c:val>
            <c:numRef>
              <c:f>Aufgabenauswertung!$B$206:$E$206</c:f>
              <c:numCache>
                <c:formatCode>0</c:formatCode>
                <c:ptCount val="4"/>
                <c:pt idx="0">
                  <c:v>0</c:v>
                </c:pt>
                <c:pt idx="1">
                  <c:v>0</c:v>
                </c:pt>
                <c:pt idx="2">
                  <c:v>0</c:v>
                </c:pt>
                <c:pt idx="3">
                  <c:v>0</c:v>
                </c:pt>
              </c:numCache>
            </c:numRef>
          </c:val>
          <c:extLst>
            <c:ext xmlns:c16="http://schemas.microsoft.com/office/drawing/2014/chart" uri="{C3380CC4-5D6E-409C-BE32-E72D297353CC}">
              <c16:uniqueId val="{00000000-4FFB-4944-9058-61C80982701C}"/>
            </c:ext>
          </c:extLst>
        </c:ser>
        <c:ser>
          <c:idx val="1"/>
          <c:order val="1"/>
          <c:tx>
            <c:strRef>
              <c:f>Aufgabenauswertung!$A$43</c:f>
              <c:strCache>
                <c:ptCount val="1"/>
                <c:pt idx="0">
                  <c:v>Bayern</c:v>
                </c:pt>
              </c:strCache>
            </c:strRef>
          </c:tx>
          <c:spPr>
            <a:solidFill>
              <a:srgbClr val="993366"/>
            </a:solidFill>
            <a:ln w="12700">
              <a:solidFill>
                <a:srgbClr val="000000"/>
              </a:solidFill>
              <a:prstDash val="solid"/>
            </a:ln>
          </c:spPr>
          <c:invertIfNegative val="0"/>
          <c:cat>
            <c:numRef>
              <c:f>Aufgabenauswertung!$B$192:$D$192</c:f>
              <c:numCache>
                <c:formatCode>General</c:formatCode>
                <c:ptCount val="3"/>
                <c:pt idx="0">
                  <c:v>0</c:v>
                </c:pt>
                <c:pt idx="1">
                  <c:v>1</c:v>
                </c:pt>
                <c:pt idx="2">
                  <c:v>2</c:v>
                </c:pt>
              </c:numCache>
            </c:numRef>
          </c:cat>
          <c:val>
            <c:numRef>
              <c:f>Aufgabenauswertung!$B$207:$E$207</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4FFB-4944-9058-61C80982701C}"/>
            </c:ext>
          </c:extLst>
        </c:ser>
        <c:dLbls>
          <c:showLegendKey val="0"/>
          <c:showVal val="0"/>
          <c:showCatName val="0"/>
          <c:showSerName val="0"/>
          <c:showPercent val="0"/>
          <c:showBubbleSize val="0"/>
        </c:dLbls>
        <c:gapWidth val="150"/>
        <c:axId val="1505422655"/>
        <c:axId val="1"/>
      </c:barChart>
      <c:catAx>
        <c:axId val="1505422655"/>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5064287850095"/>
              <c:y val="0.7907001489678655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1947905246021463E-2"/>
              <c:y val="0.3313967510817904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505422655"/>
        <c:crosses val="autoZero"/>
        <c:crossBetween val="between"/>
      </c:valAx>
      <c:spPr>
        <a:solidFill>
          <a:srgbClr val="C0C0C0"/>
        </a:solidFill>
        <a:ln w="12700">
          <a:solidFill>
            <a:srgbClr val="808080"/>
          </a:solidFill>
          <a:prstDash val="solid"/>
        </a:ln>
      </c:spPr>
    </c:plotArea>
    <c:legend>
      <c:legendPos val="r"/>
      <c:layout>
        <c:manualLayout>
          <c:xMode val="edge"/>
          <c:yMode val="edge"/>
          <c:x val="0.41287629790922564"/>
          <c:y val="7.7522405863199736E-2"/>
          <c:w val="0.23652210030980766"/>
          <c:h val="0.1279119696742795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63871106268938"/>
          <c:y val="0.32903225806451614"/>
          <c:w val="0.78176020103859334"/>
          <c:h val="0.26451612903225807"/>
        </c:manualLayout>
      </c:layout>
      <c:barChart>
        <c:barDir val="col"/>
        <c:grouping val="clustered"/>
        <c:varyColors val="0"/>
        <c:ser>
          <c:idx val="0"/>
          <c:order val="0"/>
          <c:tx>
            <c:strRef>
              <c:f>Aufgabenauswertung!$S$1</c:f>
              <c:strCache>
                <c:ptCount val="1"/>
                <c:pt idx="0">
                  <c:v>6x</c:v>
                </c:pt>
              </c:strCache>
            </c:strRef>
          </c:tx>
          <c:spPr>
            <a:solidFill>
              <a:srgbClr val="9999FF"/>
            </a:solidFill>
            <a:ln w="12700">
              <a:solidFill>
                <a:srgbClr val="000000"/>
              </a:solidFill>
              <a:prstDash val="solid"/>
            </a:ln>
          </c:spPr>
          <c:invertIfNegative val="0"/>
          <c:cat>
            <c:numRef>
              <c:f>Aufgabenauswertung!$B$220:$E$220</c:f>
              <c:numCache>
                <c:formatCode>General</c:formatCode>
                <c:ptCount val="4"/>
                <c:pt idx="0">
                  <c:v>0</c:v>
                </c:pt>
                <c:pt idx="1">
                  <c:v>1</c:v>
                </c:pt>
                <c:pt idx="2">
                  <c:v>2</c:v>
                </c:pt>
              </c:numCache>
            </c:numRef>
          </c:cat>
          <c:val>
            <c:numRef>
              <c:f>Aufgabenauswertung!$B$232:$E$232</c:f>
              <c:numCache>
                <c:formatCode>0</c:formatCode>
                <c:ptCount val="4"/>
                <c:pt idx="0">
                  <c:v>0</c:v>
                </c:pt>
                <c:pt idx="1">
                  <c:v>0</c:v>
                </c:pt>
                <c:pt idx="2">
                  <c:v>0</c:v>
                </c:pt>
                <c:pt idx="3">
                  <c:v>0</c:v>
                </c:pt>
              </c:numCache>
            </c:numRef>
          </c:val>
          <c:extLst>
            <c:ext xmlns:c16="http://schemas.microsoft.com/office/drawing/2014/chart" uri="{C3380CC4-5D6E-409C-BE32-E72D297353CC}">
              <c16:uniqueId val="{00000000-C6D0-4627-A1E3-B7A8ADFD075B}"/>
            </c:ext>
          </c:extLst>
        </c:ser>
        <c:ser>
          <c:idx val="1"/>
          <c:order val="1"/>
          <c:tx>
            <c:strRef>
              <c:f>Aufgabenauswertung!$A$55</c:f>
              <c:strCache>
                <c:ptCount val="1"/>
                <c:pt idx="0">
                  <c:v>Bayern</c:v>
                </c:pt>
              </c:strCache>
            </c:strRef>
          </c:tx>
          <c:spPr>
            <a:solidFill>
              <a:srgbClr val="993366"/>
            </a:solidFill>
            <a:ln w="12700">
              <a:solidFill>
                <a:srgbClr val="000000"/>
              </a:solidFill>
              <a:prstDash val="solid"/>
            </a:ln>
          </c:spPr>
          <c:invertIfNegative val="0"/>
          <c:cat>
            <c:numRef>
              <c:f>Aufgabenauswertung!$B$220:$E$220</c:f>
              <c:numCache>
                <c:formatCode>General</c:formatCode>
                <c:ptCount val="4"/>
                <c:pt idx="0">
                  <c:v>0</c:v>
                </c:pt>
                <c:pt idx="1">
                  <c:v>1</c:v>
                </c:pt>
                <c:pt idx="2">
                  <c:v>2</c:v>
                </c:pt>
              </c:numCache>
            </c:numRef>
          </c:cat>
          <c:val>
            <c:numRef>
              <c:f>Aufgabenauswertung!$B$233:$E$233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C6D0-4627-A1E3-B7A8ADFD075B}"/>
            </c:ext>
          </c:extLst>
        </c:ser>
        <c:dLbls>
          <c:showLegendKey val="0"/>
          <c:showVal val="0"/>
          <c:showCatName val="0"/>
          <c:showSerName val="0"/>
          <c:showPercent val="0"/>
          <c:showBubbleSize val="0"/>
        </c:dLbls>
        <c:gapWidth val="150"/>
        <c:axId val="1505443071"/>
        <c:axId val="1"/>
      </c:barChart>
      <c:catAx>
        <c:axId val="1505443071"/>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11471281825808"/>
              <c:y val="0.7677421259842519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211739078300491E-2"/>
              <c:y val="0.30967716535433071"/>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505443071"/>
        <c:crosses val="autoZero"/>
        <c:crossBetween val="between"/>
      </c:valAx>
      <c:spPr>
        <a:solidFill>
          <a:srgbClr val="C0C0C0"/>
        </a:solidFill>
        <a:ln w="12700">
          <a:solidFill>
            <a:srgbClr val="808080"/>
          </a:solidFill>
          <a:prstDash val="solid"/>
        </a:ln>
      </c:spPr>
    </c:plotArea>
    <c:legend>
      <c:legendPos val="r"/>
      <c:layout>
        <c:manualLayout>
          <c:xMode val="edge"/>
          <c:yMode val="edge"/>
          <c:x val="0.41373445989257857"/>
          <c:y val="0.11159179759002437"/>
          <c:w val="0.23701371069223093"/>
          <c:h val="0.1416357430950309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a:ea typeface="Arial"/>
                <a:cs typeface="Arial"/>
              </a:defRPr>
            </a:pPr>
            <a:r>
              <a:rPr lang="de-DE"/>
              <a:t>Zentraler Lateintest 2023</a:t>
            </a:r>
          </a:p>
        </c:rich>
      </c:tx>
      <c:layout>
        <c:manualLayout>
          <c:xMode val="edge"/>
          <c:yMode val="edge"/>
          <c:x val="0.12754180727409073"/>
          <c:y val="0.10126588446246199"/>
        </c:manualLayout>
      </c:layout>
      <c:overlay val="0"/>
      <c:spPr>
        <a:noFill/>
        <a:ln w="25400">
          <a:noFill/>
        </a:ln>
      </c:spPr>
    </c:title>
    <c:autoTitleDeleted val="0"/>
    <c:plotArea>
      <c:layout>
        <c:manualLayout>
          <c:layoutTarget val="inner"/>
          <c:xMode val="edge"/>
          <c:yMode val="edge"/>
          <c:x val="7.9482511663253513E-2"/>
          <c:y val="0.26898775741037478"/>
          <c:w val="0.80406726915151805"/>
          <c:h val="0.51265902000565544"/>
        </c:manualLayout>
      </c:layout>
      <c:barChart>
        <c:barDir val="col"/>
        <c:grouping val="clustered"/>
        <c:varyColors val="0"/>
        <c:ser>
          <c:idx val="0"/>
          <c:order val="0"/>
          <c:tx>
            <c:strRef>
              <c:f>Notenverteilung!$D$4</c:f>
              <c:strCache>
                <c:ptCount val="1"/>
                <c:pt idx="0">
                  <c:v>6x</c:v>
                </c:pt>
              </c:strCache>
            </c:strRef>
          </c:tx>
          <c:spPr>
            <a:solidFill>
              <a:srgbClr val="9999FF"/>
            </a:solidFill>
            <a:ln w="12700">
              <a:solidFill>
                <a:srgbClr val="000000"/>
              </a:solidFill>
              <a:prstDash val="solid"/>
            </a:ln>
          </c:spPr>
          <c:invertIfNegative val="0"/>
          <c:val>
            <c:numRef>
              <c:f>Notenverteilung!$E$6:$E$11</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B45D-4167-A028-C11A9E48950D}"/>
            </c:ext>
          </c:extLst>
        </c:ser>
        <c:ser>
          <c:idx val="1"/>
          <c:order val="1"/>
          <c:tx>
            <c:v>Schule</c:v>
          </c:tx>
          <c:spPr>
            <a:solidFill>
              <a:srgbClr val="993366"/>
            </a:solidFill>
            <a:ln w="12700">
              <a:solidFill>
                <a:srgbClr val="000000"/>
              </a:solidFill>
              <a:prstDash val="solid"/>
            </a:ln>
          </c:spPr>
          <c:invertIfNegative val="0"/>
          <c:val>
            <c:numRef>
              <c:f>Notenverteilung!$E$64:$E$69</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B45D-4167-A028-C11A9E48950D}"/>
            </c:ext>
          </c:extLst>
        </c:ser>
        <c:dLbls>
          <c:showLegendKey val="0"/>
          <c:showVal val="0"/>
          <c:showCatName val="0"/>
          <c:showSerName val="0"/>
          <c:showPercent val="0"/>
          <c:showBubbleSize val="0"/>
        </c:dLbls>
        <c:gapWidth val="150"/>
        <c:axId val="1225571455"/>
        <c:axId val="1"/>
      </c:barChart>
      <c:catAx>
        <c:axId val="1225571455"/>
        <c:scaling>
          <c:orientation val="minMax"/>
        </c:scaling>
        <c:delete val="0"/>
        <c:axPos val="b"/>
        <c:title>
          <c:tx>
            <c:rich>
              <a:bodyPr/>
              <a:lstStyle/>
              <a:p>
                <a:pPr>
                  <a:defRPr sz="925" b="0" i="0" u="none" strike="noStrike" baseline="0">
                    <a:solidFill>
                      <a:srgbClr val="000000"/>
                    </a:solidFill>
                    <a:latin typeface="Arial"/>
                    <a:ea typeface="Arial"/>
                    <a:cs typeface="Arial"/>
                  </a:defRPr>
                </a:pPr>
                <a:r>
                  <a:rPr lang="de-DE"/>
                  <a:t>Note</a:t>
                </a:r>
              </a:p>
            </c:rich>
          </c:tx>
          <c:layout>
            <c:manualLayout>
              <c:xMode val="edge"/>
              <c:yMode val="edge"/>
              <c:x val="0.45286539182602176"/>
              <c:y val="0.8670899274966866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925" b="0" i="0" u="none" strike="noStrike" baseline="0">
                    <a:solidFill>
                      <a:srgbClr val="000000"/>
                    </a:solidFill>
                    <a:latin typeface="Arial"/>
                    <a:ea typeface="Arial"/>
                    <a:cs typeface="Arial"/>
                  </a:defRPr>
                </a:pPr>
                <a:r>
                  <a:rPr lang="de-DE"/>
                  <a:t>Prozent</a:t>
                </a:r>
              </a:p>
            </c:rich>
          </c:tx>
          <c:layout>
            <c:manualLayout>
              <c:xMode val="edge"/>
              <c:yMode val="edge"/>
              <c:x val="9.2422197225346826E-3"/>
              <c:y val="0.4556969673345286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25571455"/>
        <c:crosses val="autoZero"/>
        <c:crossBetween val="between"/>
        <c:majorUnit val="10"/>
        <c:minorUnit val="5"/>
      </c:valAx>
      <c:spPr>
        <a:solidFill>
          <a:srgbClr val="C0C0C0"/>
        </a:solidFill>
        <a:ln w="12700">
          <a:solidFill>
            <a:srgbClr val="808080"/>
          </a:solidFill>
          <a:prstDash val="solid"/>
        </a:ln>
      </c:spPr>
    </c:plotArea>
    <c:legend>
      <c:legendPos val="r"/>
      <c:layout>
        <c:manualLayout>
          <c:xMode val="edge"/>
          <c:yMode val="edge"/>
          <c:x val="0.73245263771791325"/>
          <c:y val="9.8928009928714478E-2"/>
          <c:w val="0.18742895779987007"/>
          <c:h val="9.6777401017220682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1" i="0" u="none" strike="noStrike" baseline="0">
                <a:solidFill>
                  <a:srgbClr val="000000"/>
                </a:solidFill>
                <a:latin typeface="Arial"/>
                <a:ea typeface="Arial"/>
                <a:cs typeface="Arial"/>
              </a:defRPr>
            </a:pPr>
            <a:r>
              <a:rPr lang="de-DE"/>
              <a:t>Zentraler Lateintest 2024</a:t>
            </a:r>
          </a:p>
        </c:rich>
      </c:tx>
      <c:layout>
        <c:manualLayout>
          <c:xMode val="edge"/>
          <c:yMode val="edge"/>
          <c:x val="0.11267620460993778"/>
          <c:y val="5.1771106736657919E-2"/>
        </c:manualLayout>
      </c:layout>
      <c:overlay val="0"/>
      <c:spPr>
        <a:noFill/>
        <a:ln w="25400">
          <a:noFill/>
        </a:ln>
      </c:spPr>
    </c:title>
    <c:autoTitleDeleted val="0"/>
    <c:plotArea>
      <c:layout>
        <c:manualLayout>
          <c:layoutTarget val="inner"/>
          <c:xMode val="edge"/>
          <c:yMode val="edge"/>
          <c:x val="6.6398422958858103E-2"/>
          <c:y val="0.17983675152837555"/>
          <c:w val="0.91951755430903503"/>
          <c:h val="0.65667662300512897"/>
        </c:manualLayout>
      </c:layout>
      <c:barChart>
        <c:barDir val="col"/>
        <c:grouping val="clustered"/>
        <c:varyColors val="0"/>
        <c:ser>
          <c:idx val="0"/>
          <c:order val="0"/>
          <c:tx>
            <c:strRef>
              <c:f>Aufgabenprofil!$B$3:$B$4</c:f>
              <c:strCache>
                <c:ptCount val="1"/>
                <c:pt idx="0">
                  <c:v>Müller Vorname</c:v>
                </c:pt>
              </c:strCache>
            </c:strRef>
          </c:tx>
          <c:spPr>
            <a:solidFill>
              <a:srgbClr val="9999FF"/>
            </a:solidFill>
            <a:ln w="12700">
              <a:solidFill>
                <a:srgbClr val="000000"/>
              </a:solidFill>
              <a:prstDash val="solid"/>
            </a:ln>
          </c:spPr>
          <c:invertIfNegative val="0"/>
          <c:cat>
            <c:numRef>
              <c:f>Aufgabenprofil!$C$5:$W$5</c:f>
              <c:numCache>
                <c:formatCode>General</c:formatCode>
                <c:ptCount val="2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Aufgabenprofil!$C$7:$V$7</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0-72E4-4946-BD17-F1D64E79F234}"/>
            </c:ext>
          </c:extLst>
        </c:ser>
        <c:ser>
          <c:idx val="1"/>
          <c:order val="1"/>
          <c:tx>
            <c:v>Klasse</c:v>
          </c:tx>
          <c:spPr>
            <a:solidFill>
              <a:srgbClr val="993366"/>
            </a:solidFill>
            <a:ln w="12700">
              <a:solidFill>
                <a:srgbClr val="000000"/>
              </a:solidFill>
              <a:prstDash val="solid"/>
            </a:ln>
          </c:spPr>
          <c:invertIfNegative val="0"/>
          <c:cat>
            <c:numRef>
              <c:f>Aufgabenprofil!$C$5:$W$5</c:f>
              <c:numCache>
                <c:formatCode>General</c:formatCode>
                <c:ptCount val="2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Aufgabenprofil!$C$8:$V$8</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1-72E4-4946-BD17-F1D64E79F234}"/>
            </c:ext>
          </c:extLst>
        </c:ser>
        <c:ser>
          <c:idx val="2"/>
          <c:order val="2"/>
          <c:tx>
            <c:v>Bayern</c:v>
          </c:tx>
          <c:spPr>
            <a:solidFill>
              <a:srgbClr val="FFFFCC"/>
            </a:solidFill>
            <a:ln w="12700">
              <a:solidFill>
                <a:srgbClr val="000000"/>
              </a:solidFill>
              <a:prstDash val="solid"/>
            </a:ln>
          </c:spPr>
          <c:invertIfNegative val="0"/>
          <c:cat>
            <c:numRef>
              <c:f>Aufgabenprofil!$C$5:$W$5</c:f>
              <c:numCache>
                <c:formatCode>General</c:formatCode>
                <c:ptCount val="2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Aufgabenprofil!$C$9:$V$9</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2-72E4-4946-BD17-F1D64E79F234}"/>
            </c:ext>
          </c:extLst>
        </c:ser>
        <c:dLbls>
          <c:showLegendKey val="0"/>
          <c:showVal val="0"/>
          <c:showCatName val="0"/>
          <c:showSerName val="0"/>
          <c:showPercent val="0"/>
          <c:showBubbleSize val="0"/>
        </c:dLbls>
        <c:gapWidth val="150"/>
        <c:axId val="1505420799"/>
        <c:axId val="1"/>
      </c:barChart>
      <c:catAx>
        <c:axId val="1505420799"/>
        <c:scaling>
          <c:orientation val="minMax"/>
        </c:scaling>
        <c:delete val="0"/>
        <c:axPos val="b"/>
        <c:title>
          <c:tx>
            <c:rich>
              <a:bodyPr/>
              <a:lstStyle/>
              <a:p>
                <a:pPr>
                  <a:defRPr sz="900" b="1" i="0" u="none" strike="noStrike" baseline="0">
                    <a:solidFill>
                      <a:srgbClr val="000000"/>
                    </a:solidFill>
                    <a:latin typeface="Arial"/>
                    <a:ea typeface="Arial"/>
                    <a:cs typeface="Arial"/>
                  </a:defRPr>
                </a:pPr>
                <a:r>
                  <a:rPr lang="de-DE"/>
                  <a:t>Aufgabe</a:t>
                </a:r>
              </a:p>
            </c:rich>
          </c:tx>
          <c:layout>
            <c:manualLayout>
              <c:xMode val="edge"/>
              <c:yMode val="edge"/>
              <c:x val="0.46780709070244725"/>
              <c:y val="0.9291565507436571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max val="100"/>
        </c:scaling>
        <c:delete val="0"/>
        <c:axPos val="l"/>
        <c:majorGridlines>
          <c:spPr>
            <a:ln w="3175">
              <a:solidFill>
                <a:srgbClr val="000000"/>
              </a:solidFill>
              <a:prstDash val="solid"/>
            </a:ln>
          </c:spPr>
        </c:majorGridlines>
        <c:title>
          <c:tx>
            <c:rich>
              <a:bodyPr/>
              <a:lstStyle/>
              <a:p>
                <a:pPr>
                  <a:defRPr sz="900" b="1" i="0" u="none" strike="noStrike" baseline="0">
                    <a:solidFill>
                      <a:srgbClr val="000000"/>
                    </a:solidFill>
                    <a:latin typeface="Arial"/>
                    <a:ea typeface="Arial"/>
                    <a:cs typeface="Arial"/>
                  </a:defRPr>
                </a:pPr>
                <a:r>
                  <a:rPr lang="de-DE"/>
                  <a:t>Lösungsgrad in Prozent</a:t>
                </a:r>
              </a:p>
            </c:rich>
          </c:tx>
          <c:layout>
            <c:manualLayout>
              <c:xMode val="edge"/>
              <c:yMode val="edge"/>
              <c:x val="1.1066446717524795E-2"/>
              <c:y val="0.3188013998250218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1505420799"/>
        <c:crosses val="autoZero"/>
        <c:crossBetween val="between"/>
      </c:valAx>
      <c:spPr>
        <a:solidFill>
          <a:srgbClr val="C0C0C0"/>
        </a:solidFill>
        <a:ln w="12700">
          <a:solidFill>
            <a:srgbClr val="808080"/>
          </a:solidFill>
          <a:prstDash val="solid"/>
        </a:ln>
      </c:spPr>
    </c:plotArea>
    <c:legend>
      <c:legendPos val="r"/>
      <c:layout>
        <c:manualLayout>
          <c:xMode val="edge"/>
          <c:yMode val="edge"/>
          <c:x val="0.61781727378577711"/>
          <c:y val="4.6297779837215156E-2"/>
          <c:w val="0.33675843109981218"/>
          <c:h val="9.8151293254896119E-2"/>
        </c:manualLayout>
      </c:layout>
      <c:overlay val="0"/>
      <c:spPr>
        <a:solidFill>
          <a:srgbClr val="FFFFFF"/>
        </a:solidFill>
        <a:ln w="3175">
          <a:solidFill>
            <a:srgbClr val="000000"/>
          </a:solidFill>
          <a:prstDash val="solid"/>
        </a:ln>
      </c:spPr>
      <c:txPr>
        <a:bodyPr/>
        <a:lstStyle/>
        <a:p>
          <a:pPr>
            <a:defRPr sz="920" b="1"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Arial"/>
                <a:ea typeface="Arial"/>
                <a:cs typeface="Arial"/>
              </a:defRPr>
            </a:pPr>
            <a:r>
              <a:rPr lang="de-DE"/>
              <a:t>Zentraler Lateintest 2022</a:t>
            </a:r>
          </a:p>
        </c:rich>
      </c:tx>
      <c:layout>
        <c:manualLayout>
          <c:xMode val="edge"/>
          <c:yMode val="edge"/>
          <c:x val="9.281430982154068E-2"/>
          <c:y val="6.7846870168626172E-2"/>
        </c:manualLayout>
      </c:layout>
      <c:overlay val="0"/>
      <c:spPr>
        <a:noFill/>
        <a:ln w="25400">
          <a:noFill/>
        </a:ln>
      </c:spPr>
    </c:title>
    <c:autoTitleDeleted val="0"/>
    <c:plotArea>
      <c:layout>
        <c:manualLayout>
          <c:layoutTarget val="inner"/>
          <c:xMode val="edge"/>
          <c:yMode val="edge"/>
          <c:x val="0.11976047904191617"/>
          <c:y val="0.19764068734065998"/>
          <c:w val="0.85928143712574845"/>
          <c:h val="0.581122618001642"/>
        </c:manualLayout>
      </c:layout>
      <c:barChart>
        <c:barDir val="col"/>
        <c:grouping val="clustered"/>
        <c:varyColors val="0"/>
        <c:ser>
          <c:idx val="0"/>
          <c:order val="0"/>
          <c:tx>
            <c:strRef>
              <c:f>Kompetenzprofil!$C$3:$C$3</c:f>
              <c:strCache>
                <c:ptCount val="1"/>
                <c:pt idx="0">
                  <c:v>Mustermann</c:v>
                </c:pt>
              </c:strCache>
            </c:strRef>
          </c:tx>
          <c:spPr>
            <a:solidFill>
              <a:srgbClr val="9999FF"/>
            </a:solidFill>
            <a:ln w="12700">
              <a:solidFill>
                <a:srgbClr val="000000"/>
              </a:solidFill>
              <a:prstDash val="solid"/>
            </a:ln>
          </c:spPr>
          <c:invertIfNegative val="0"/>
          <c:cat>
            <c:strRef>
              <c:f>Kompetenzprofil!$D$5:$F$5</c:f>
              <c:strCache>
                <c:ptCount val="3"/>
                <c:pt idx="0">
                  <c:v>I</c:v>
                </c:pt>
                <c:pt idx="1">
                  <c:v>II</c:v>
                </c:pt>
                <c:pt idx="2">
                  <c:v>III</c:v>
                </c:pt>
              </c:strCache>
            </c:strRef>
          </c:cat>
          <c:val>
            <c:numRef>
              <c:f>Kompetenzprofil!$D$6:$F$6</c:f>
              <c:numCache>
                <c:formatCode>0.0</c:formatCode>
                <c:ptCount val="3"/>
                <c:pt idx="0">
                  <c:v>0</c:v>
                </c:pt>
                <c:pt idx="1">
                  <c:v>0</c:v>
                </c:pt>
                <c:pt idx="2">
                  <c:v>0</c:v>
                </c:pt>
              </c:numCache>
            </c:numRef>
          </c:val>
          <c:extLst>
            <c:ext xmlns:c16="http://schemas.microsoft.com/office/drawing/2014/chart" uri="{C3380CC4-5D6E-409C-BE32-E72D297353CC}">
              <c16:uniqueId val="{00000000-28CB-48EF-9B89-09A3BD19FB50}"/>
            </c:ext>
          </c:extLst>
        </c:ser>
        <c:ser>
          <c:idx val="1"/>
          <c:order val="1"/>
          <c:tx>
            <c:v>Klasse</c:v>
          </c:tx>
          <c:spPr>
            <a:solidFill>
              <a:srgbClr val="993366"/>
            </a:solidFill>
            <a:ln w="12700">
              <a:solidFill>
                <a:srgbClr val="000000"/>
              </a:solidFill>
              <a:prstDash val="solid"/>
            </a:ln>
          </c:spPr>
          <c:invertIfNegative val="0"/>
          <c:cat>
            <c:strRef>
              <c:f>Kompetenzprofil!$D$5:$F$5</c:f>
              <c:strCache>
                <c:ptCount val="3"/>
                <c:pt idx="0">
                  <c:v>I</c:v>
                </c:pt>
                <c:pt idx="1">
                  <c:v>II</c:v>
                </c:pt>
                <c:pt idx="2">
                  <c:v>III</c:v>
                </c:pt>
              </c:strCache>
            </c:strRef>
          </c:cat>
          <c:val>
            <c:numRef>
              <c:f>Kompetenzprofil!$D$7:$F$7</c:f>
              <c:numCache>
                <c:formatCode>0.0</c:formatCode>
                <c:ptCount val="3"/>
                <c:pt idx="0">
                  <c:v>0</c:v>
                </c:pt>
                <c:pt idx="1">
                  <c:v>0</c:v>
                </c:pt>
                <c:pt idx="2">
                  <c:v>0</c:v>
                </c:pt>
              </c:numCache>
            </c:numRef>
          </c:val>
          <c:extLst>
            <c:ext xmlns:c16="http://schemas.microsoft.com/office/drawing/2014/chart" uri="{C3380CC4-5D6E-409C-BE32-E72D297353CC}">
              <c16:uniqueId val="{00000001-28CB-48EF-9B89-09A3BD19FB50}"/>
            </c:ext>
          </c:extLst>
        </c:ser>
        <c:ser>
          <c:idx val="3"/>
          <c:order val="2"/>
          <c:tx>
            <c:v>Schule</c:v>
          </c:tx>
          <c:spPr>
            <a:solidFill>
              <a:srgbClr val="CCFFFF"/>
            </a:solidFill>
            <a:ln w="12700">
              <a:solidFill>
                <a:srgbClr val="000000"/>
              </a:solidFill>
              <a:prstDash val="solid"/>
            </a:ln>
          </c:spPr>
          <c:invertIfNegative val="0"/>
          <c:cat>
            <c:strRef>
              <c:f>Kompetenzprofil!$D$5:$F$5</c:f>
              <c:strCache>
                <c:ptCount val="3"/>
                <c:pt idx="0">
                  <c:v>I</c:v>
                </c:pt>
                <c:pt idx="1">
                  <c:v>II</c:v>
                </c:pt>
                <c:pt idx="2">
                  <c:v>III</c:v>
                </c:pt>
              </c:strCache>
            </c:strRef>
          </c:cat>
          <c:val>
            <c:numRef>
              <c:f>Kompetenzprofil!$D$8:$F$8</c:f>
              <c:numCache>
                <c:formatCode>0.0</c:formatCode>
                <c:ptCount val="3"/>
                <c:pt idx="0">
                  <c:v>0</c:v>
                </c:pt>
                <c:pt idx="1">
                  <c:v>0</c:v>
                </c:pt>
                <c:pt idx="2">
                  <c:v>0</c:v>
                </c:pt>
              </c:numCache>
            </c:numRef>
          </c:val>
          <c:extLst>
            <c:ext xmlns:c16="http://schemas.microsoft.com/office/drawing/2014/chart" uri="{C3380CC4-5D6E-409C-BE32-E72D297353CC}">
              <c16:uniqueId val="{00000002-28CB-48EF-9B89-09A3BD19FB50}"/>
            </c:ext>
          </c:extLst>
        </c:ser>
        <c:ser>
          <c:idx val="2"/>
          <c:order val="3"/>
          <c:tx>
            <c:v>Bayern</c:v>
          </c:tx>
          <c:spPr>
            <a:solidFill>
              <a:srgbClr val="FFFFCC"/>
            </a:solidFill>
            <a:ln w="12700">
              <a:solidFill>
                <a:srgbClr val="000000"/>
              </a:solidFill>
              <a:prstDash val="solid"/>
            </a:ln>
          </c:spPr>
          <c:invertIfNegative val="0"/>
          <c:cat>
            <c:strRef>
              <c:f>Kompetenzprofil!$D$5:$F$5</c:f>
              <c:strCache>
                <c:ptCount val="3"/>
                <c:pt idx="0">
                  <c:v>I</c:v>
                </c:pt>
                <c:pt idx="1">
                  <c:v>II</c:v>
                </c:pt>
                <c:pt idx="2">
                  <c:v>III</c:v>
                </c:pt>
              </c:strCache>
            </c:strRef>
          </c:cat>
          <c:val>
            <c:numRef>
              <c:f>Kompetenzprofil!$D$9:$F$9</c:f>
              <c:numCache>
                <c:formatCode>0.0</c:formatCode>
                <c:ptCount val="3"/>
                <c:pt idx="0">
                  <c:v>0</c:v>
                </c:pt>
                <c:pt idx="1">
                  <c:v>0</c:v>
                </c:pt>
                <c:pt idx="2">
                  <c:v>0</c:v>
                </c:pt>
              </c:numCache>
            </c:numRef>
          </c:val>
          <c:extLst>
            <c:ext xmlns:c16="http://schemas.microsoft.com/office/drawing/2014/chart" uri="{C3380CC4-5D6E-409C-BE32-E72D297353CC}">
              <c16:uniqueId val="{00000003-28CB-48EF-9B89-09A3BD19FB50}"/>
            </c:ext>
          </c:extLst>
        </c:ser>
        <c:dLbls>
          <c:showLegendKey val="0"/>
          <c:showVal val="0"/>
          <c:showCatName val="0"/>
          <c:showSerName val="0"/>
          <c:showPercent val="0"/>
          <c:showBubbleSize val="0"/>
        </c:dLbls>
        <c:gapWidth val="150"/>
        <c:axId val="1505423583"/>
        <c:axId val="1"/>
      </c:barChart>
      <c:catAx>
        <c:axId val="1505423583"/>
        <c:scaling>
          <c:orientation val="minMax"/>
        </c:scaling>
        <c:delete val="0"/>
        <c:axPos val="b"/>
        <c:title>
          <c:tx>
            <c:rich>
              <a:bodyPr/>
              <a:lstStyle/>
              <a:p>
                <a:pPr>
                  <a:defRPr sz="900" b="1" i="0" u="none" strike="noStrike" baseline="0">
                    <a:solidFill>
                      <a:srgbClr val="000000"/>
                    </a:solidFill>
                    <a:latin typeface="Arial"/>
                    <a:ea typeface="Arial"/>
                    <a:cs typeface="Arial"/>
                  </a:defRPr>
                </a:pPr>
                <a:r>
                  <a:rPr lang="de-DE"/>
                  <a:t>Bereich</a:t>
                </a:r>
              </a:p>
            </c:rich>
          </c:tx>
          <c:layout>
            <c:manualLayout>
              <c:xMode val="edge"/>
              <c:yMode val="edge"/>
              <c:x val="0.51347311166034226"/>
              <c:y val="0.873158834597730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max val="100"/>
        </c:scaling>
        <c:delete val="0"/>
        <c:axPos val="l"/>
        <c:majorGridlines>
          <c:spPr>
            <a:ln w="3175">
              <a:solidFill>
                <a:srgbClr val="000000"/>
              </a:solidFill>
              <a:prstDash val="solid"/>
            </a:ln>
          </c:spPr>
        </c:majorGridlines>
        <c:title>
          <c:tx>
            <c:rich>
              <a:bodyPr/>
              <a:lstStyle/>
              <a:p>
                <a:pPr>
                  <a:defRPr sz="900" b="1" i="0" u="none" strike="noStrike" baseline="0">
                    <a:solidFill>
                      <a:srgbClr val="000000"/>
                    </a:solidFill>
                    <a:latin typeface="Arial"/>
                    <a:ea typeface="Arial"/>
                    <a:cs typeface="Arial"/>
                  </a:defRPr>
                </a:pPr>
                <a:r>
                  <a:rPr lang="de-DE"/>
                  <a:t>Lösungsgrad in Prozent</a:t>
                </a:r>
              </a:p>
            </c:rich>
          </c:tx>
          <c:layout>
            <c:manualLayout>
              <c:xMode val="edge"/>
              <c:yMode val="edge"/>
              <c:x val="3.2934119816119829E-2"/>
              <c:y val="0.2831868191133642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de-DE"/>
          </a:p>
        </c:txPr>
        <c:crossAx val="1505423583"/>
        <c:crosses val="autoZero"/>
        <c:crossBetween val="between"/>
      </c:valAx>
      <c:spPr>
        <a:solidFill>
          <a:srgbClr val="C0C0C0"/>
        </a:solidFill>
        <a:ln w="12700">
          <a:solidFill>
            <a:srgbClr val="808080"/>
          </a:solidFill>
          <a:prstDash val="solid"/>
        </a:ln>
      </c:spPr>
    </c:plotArea>
    <c:legend>
      <c:legendPos val="r"/>
      <c:layout>
        <c:manualLayout>
          <c:xMode val="edge"/>
          <c:yMode val="edge"/>
          <c:x val="0.41970695456849327"/>
          <c:y val="5.2210659047055949E-2"/>
          <c:w val="0.54877401349046728"/>
          <c:h val="0.1224942385334774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0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07792207792208"/>
          <c:y val="0.29651246965976352"/>
          <c:w val="0.78246753246753242"/>
          <c:h val="0.33721025961306439"/>
        </c:manualLayout>
      </c:layout>
      <c:barChart>
        <c:barDir val="col"/>
        <c:grouping val="clustered"/>
        <c:varyColors val="0"/>
        <c:ser>
          <c:idx val="0"/>
          <c:order val="0"/>
          <c:tx>
            <c:strRef>
              <c:f>Aufgabenauswertung!$S$1</c:f>
              <c:strCache>
                <c:ptCount val="1"/>
                <c:pt idx="0">
                  <c:v>6x</c:v>
                </c:pt>
              </c:strCache>
            </c:strRef>
          </c:tx>
          <c:spPr>
            <a:solidFill>
              <a:srgbClr val="9999FF"/>
            </a:solidFill>
            <a:ln w="12700">
              <a:solidFill>
                <a:srgbClr val="000000"/>
              </a:solidFill>
              <a:prstDash val="solid"/>
            </a:ln>
          </c:spPr>
          <c:invertIfNegative val="0"/>
          <c:cat>
            <c:numRef>
              <c:f>Aufgabenauswertung!$B$5:$L$5</c:f>
              <c:numCache>
                <c:formatCode>General</c:formatCode>
                <c:ptCount val="11"/>
                <c:pt idx="0">
                  <c:v>0</c:v>
                </c:pt>
                <c:pt idx="1">
                  <c:v>1</c:v>
                </c:pt>
                <c:pt idx="2">
                  <c:v>2</c:v>
                </c:pt>
                <c:pt idx="3">
                  <c:v>3</c:v>
                </c:pt>
              </c:numCache>
            </c:numRef>
          </c:cat>
          <c:val>
            <c:numRef>
              <c:f>Aufgabenauswertung!$B$7:$E$7</c:f>
              <c:numCache>
                <c:formatCode>0</c:formatCode>
                <c:ptCount val="4"/>
                <c:pt idx="0">
                  <c:v>0</c:v>
                </c:pt>
                <c:pt idx="1">
                  <c:v>0</c:v>
                </c:pt>
                <c:pt idx="2">
                  <c:v>0</c:v>
                </c:pt>
                <c:pt idx="3">
                  <c:v>0</c:v>
                </c:pt>
              </c:numCache>
            </c:numRef>
          </c:val>
          <c:extLst>
            <c:ext xmlns:c16="http://schemas.microsoft.com/office/drawing/2014/chart" uri="{C3380CC4-5D6E-409C-BE32-E72D297353CC}">
              <c16:uniqueId val="{00000000-D114-459F-BE54-D9DF46783F66}"/>
            </c:ext>
          </c:extLst>
        </c:ser>
        <c:ser>
          <c:idx val="1"/>
          <c:order val="1"/>
          <c:tx>
            <c:strRef>
              <c:f>Aufgabenauswertung!$A$8</c:f>
              <c:strCache>
                <c:ptCount val="1"/>
                <c:pt idx="0">
                  <c:v>Bayern</c:v>
                </c:pt>
              </c:strCache>
            </c:strRef>
          </c:tx>
          <c:spPr>
            <a:solidFill>
              <a:srgbClr val="993366"/>
            </a:solidFill>
            <a:ln w="12700">
              <a:solidFill>
                <a:srgbClr val="000000"/>
              </a:solidFill>
              <a:prstDash val="solid"/>
            </a:ln>
          </c:spPr>
          <c:invertIfNegative val="0"/>
          <c:cat>
            <c:numRef>
              <c:f>Aufgabenauswertung!$B$5:$L$5</c:f>
              <c:numCache>
                <c:formatCode>General</c:formatCode>
                <c:ptCount val="11"/>
                <c:pt idx="0">
                  <c:v>0</c:v>
                </c:pt>
                <c:pt idx="1">
                  <c:v>1</c:v>
                </c:pt>
                <c:pt idx="2">
                  <c:v>2</c:v>
                </c:pt>
                <c:pt idx="3">
                  <c:v>3</c:v>
                </c:pt>
              </c:numCache>
            </c:numRef>
          </c:cat>
          <c:val>
            <c:numRef>
              <c:f>Aufgabenauswertung!$B$8:$E$8</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D114-459F-BE54-D9DF46783F66}"/>
            </c:ext>
          </c:extLst>
        </c:ser>
        <c:dLbls>
          <c:showLegendKey val="0"/>
          <c:showVal val="0"/>
          <c:showCatName val="0"/>
          <c:showSerName val="0"/>
          <c:showPercent val="0"/>
          <c:showBubbleSize val="0"/>
        </c:dLbls>
        <c:gapWidth val="150"/>
        <c:axId val="1232137663"/>
        <c:axId val="1"/>
      </c:barChart>
      <c:catAx>
        <c:axId val="1232137663"/>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5064287850095"/>
              <c:y val="0.7907001489678655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1947905246021463E-2"/>
              <c:y val="0.3313967510817904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32137663"/>
        <c:crosses val="autoZero"/>
        <c:crossBetween val="between"/>
      </c:valAx>
      <c:spPr>
        <a:solidFill>
          <a:srgbClr val="C0C0C0"/>
        </a:solidFill>
        <a:ln w="12700">
          <a:solidFill>
            <a:srgbClr val="808080"/>
          </a:solidFill>
          <a:prstDash val="solid"/>
        </a:ln>
      </c:spPr>
    </c:plotArea>
    <c:legend>
      <c:legendPos val="r"/>
      <c:layout>
        <c:manualLayout>
          <c:xMode val="edge"/>
          <c:yMode val="edge"/>
          <c:x val="0.41287629790922564"/>
          <c:y val="7.7522405863199736E-2"/>
          <c:w val="0.23652210030980766"/>
          <c:h val="0.1279119696742795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07792207792208"/>
          <c:y val="0.29310509330714185"/>
          <c:w val="0.78246753246753242"/>
          <c:h val="0.34482952153781393"/>
        </c:manualLayout>
      </c:layout>
      <c:barChart>
        <c:barDir val="col"/>
        <c:grouping val="clustered"/>
        <c:varyColors val="0"/>
        <c:ser>
          <c:idx val="0"/>
          <c:order val="0"/>
          <c:tx>
            <c:strRef>
              <c:f>Aufgabenauswertung!$S$1</c:f>
              <c:strCache>
                <c:ptCount val="1"/>
                <c:pt idx="0">
                  <c:v>6x</c:v>
                </c:pt>
              </c:strCache>
            </c:strRef>
          </c:tx>
          <c:spPr>
            <a:solidFill>
              <a:srgbClr val="9999FF"/>
            </a:solidFill>
            <a:ln w="12700">
              <a:solidFill>
                <a:srgbClr val="000000"/>
              </a:solidFill>
              <a:prstDash val="solid"/>
            </a:ln>
          </c:spPr>
          <c:invertIfNegative val="0"/>
          <c:cat>
            <c:numRef>
              <c:f>Aufgabenauswertung!$B$17:$L$17</c:f>
              <c:numCache>
                <c:formatCode>General</c:formatCode>
                <c:ptCount val="11"/>
                <c:pt idx="0">
                  <c:v>0</c:v>
                </c:pt>
                <c:pt idx="1">
                  <c:v>1</c:v>
                </c:pt>
                <c:pt idx="2">
                  <c:v>2</c:v>
                </c:pt>
                <c:pt idx="3">
                  <c:v>3</c:v>
                </c:pt>
              </c:numCache>
            </c:numRef>
          </c:cat>
          <c:val>
            <c:numRef>
              <c:f>Aufgabenauswertung!$B$19:$E$19</c:f>
              <c:numCache>
                <c:formatCode>0</c:formatCode>
                <c:ptCount val="4"/>
                <c:pt idx="0">
                  <c:v>0</c:v>
                </c:pt>
                <c:pt idx="1">
                  <c:v>0</c:v>
                </c:pt>
                <c:pt idx="2">
                  <c:v>0</c:v>
                </c:pt>
                <c:pt idx="3">
                  <c:v>0</c:v>
                </c:pt>
              </c:numCache>
            </c:numRef>
          </c:val>
          <c:extLst>
            <c:ext xmlns:c16="http://schemas.microsoft.com/office/drawing/2014/chart" uri="{C3380CC4-5D6E-409C-BE32-E72D297353CC}">
              <c16:uniqueId val="{00000000-965A-4BCE-B457-F8DD60E40D68}"/>
            </c:ext>
          </c:extLst>
        </c:ser>
        <c:ser>
          <c:idx val="1"/>
          <c:order val="1"/>
          <c:tx>
            <c:strRef>
              <c:f>Aufgabenauswertung!$A$20</c:f>
              <c:strCache>
                <c:ptCount val="1"/>
                <c:pt idx="0">
                  <c:v>Bayern</c:v>
                </c:pt>
              </c:strCache>
            </c:strRef>
          </c:tx>
          <c:spPr>
            <a:solidFill>
              <a:srgbClr val="993366"/>
            </a:solidFill>
            <a:ln w="12700">
              <a:solidFill>
                <a:srgbClr val="000000"/>
              </a:solidFill>
              <a:prstDash val="solid"/>
            </a:ln>
          </c:spPr>
          <c:invertIfNegative val="0"/>
          <c:val>
            <c:numRef>
              <c:f>Aufgabenauswertung!$B$20:$E$20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965A-4BCE-B457-F8DD60E40D68}"/>
            </c:ext>
          </c:extLst>
        </c:ser>
        <c:dLbls>
          <c:showLegendKey val="0"/>
          <c:showVal val="0"/>
          <c:showCatName val="0"/>
          <c:showSerName val="0"/>
          <c:showPercent val="0"/>
          <c:showBubbleSize val="0"/>
        </c:dLbls>
        <c:gapWidth val="150"/>
        <c:axId val="1232137199"/>
        <c:axId val="1"/>
      </c:barChart>
      <c:catAx>
        <c:axId val="1232137199"/>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5064287850095"/>
              <c:y val="0.7931078927634045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1947905246021463E-2"/>
              <c:y val="0.3333350909261342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32137199"/>
        <c:crosses val="autoZero"/>
        <c:crossBetween val="between"/>
      </c:valAx>
      <c:spPr>
        <a:solidFill>
          <a:srgbClr val="C0C0C0"/>
        </a:solidFill>
        <a:ln w="12700">
          <a:solidFill>
            <a:srgbClr val="808080"/>
          </a:solidFill>
          <a:prstDash val="solid"/>
        </a:ln>
      </c:spPr>
    </c:plotArea>
    <c:legend>
      <c:legendPos val="r"/>
      <c:layout>
        <c:manualLayout>
          <c:xMode val="edge"/>
          <c:yMode val="edge"/>
          <c:x val="0.41287629790922564"/>
          <c:y val="8.0771837939386609E-2"/>
          <c:w val="0.23652210030980766"/>
          <c:h val="0.12692717390475039"/>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434238528986123"/>
          <c:y val="0.33987145036413885"/>
          <c:w val="0.7796065153527757"/>
          <c:h val="0.24183160891294497"/>
        </c:manualLayout>
      </c:layout>
      <c:barChart>
        <c:barDir val="col"/>
        <c:grouping val="clustered"/>
        <c:varyColors val="0"/>
        <c:ser>
          <c:idx val="0"/>
          <c:order val="0"/>
          <c:tx>
            <c:strRef>
              <c:f>Aufgabenauswertung!$S$1</c:f>
              <c:strCache>
                <c:ptCount val="1"/>
                <c:pt idx="0">
                  <c:v>6x</c:v>
                </c:pt>
              </c:strCache>
            </c:strRef>
          </c:tx>
          <c:spPr>
            <a:solidFill>
              <a:srgbClr val="9999FF"/>
            </a:solidFill>
            <a:ln w="12700">
              <a:solidFill>
                <a:srgbClr val="000000"/>
              </a:solidFill>
              <a:prstDash val="solid"/>
            </a:ln>
          </c:spPr>
          <c:invertIfNegative val="0"/>
          <c:cat>
            <c:numRef>
              <c:f>Aufgabenauswertung!$B$29:$L$29</c:f>
              <c:numCache>
                <c:formatCode>General</c:formatCode>
                <c:ptCount val="11"/>
                <c:pt idx="0">
                  <c:v>0</c:v>
                </c:pt>
                <c:pt idx="1">
                  <c:v>1</c:v>
                </c:pt>
              </c:numCache>
            </c:numRef>
          </c:cat>
          <c:val>
            <c:numRef>
              <c:f>Aufgabenauswertung!$B$31:$C$31</c:f>
              <c:numCache>
                <c:formatCode>0</c:formatCode>
                <c:ptCount val="2"/>
                <c:pt idx="0">
                  <c:v>0</c:v>
                </c:pt>
                <c:pt idx="1">
                  <c:v>0</c:v>
                </c:pt>
              </c:numCache>
            </c:numRef>
          </c:val>
          <c:extLst>
            <c:ext xmlns:c16="http://schemas.microsoft.com/office/drawing/2014/chart" uri="{C3380CC4-5D6E-409C-BE32-E72D297353CC}">
              <c16:uniqueId val="{00000000-1033-4492-9F33-70548D057FCE}"/>
            </c:ext>
          </c:extLst>
        </c:ser>
        <c:ser>
          <c:idx val="1"/>
          <c:order val="1"/>
          <c:tx>
            <c:strRef>
              <c:f>Aufgabenauswertung!$A$32</c:f>
              <c:strCache>
                <c:ptCount val="1"/>
                <c:pt idx="0">
                  <c:v>Bayern</c:v>
                </c:pt>
              </c:strCache>
            </c:strRef>
          </c:tx>
          <c:spPr>
            <a:solidFill>
              <a:srgbClr val="993366"/>
            </a:solidFill>
            <a:ln w="12700">
              <a:solidFill>
                <a:srgbClr val="000000"/>
              </a:solidFill>
              <a:prstDash val="solid"/>
            </a:ln>
          </c:spPr>
          <c:invertIfNegative val="0"/>
          <c:val>
            <c:numRef>
              <c:f>Aufgabenauswertung!$B$32:$C$32</c:f>
              <c:numCache>
                <c:formatCode>General</c:formatCode>
                <c:ptCount val="2"/>
                <c:pt idx="0">
                  <c:v>0</c:v>
                </c:pt>
                <c:pt idx="1">
                  <c:v>0</c:v>
                </c:pt>
              </c:numCache>
            </c:numRef>
          </c:val>
          <c:extLst>
            <c:ext xmlns:c16="http://schemas.microsoft.com/office/drawing/2014/chart" uri="{C3380CC4-5D6E-409C-BE32-E72D297353CC}">
              <c16:uniqueId val="{00000001-1033-4492-9F33-70548D057FCE}"/>
            </c:ext>
          </c:extLst>
        </c:ser>
        <c:dLbls>
          <c:showLegendKey val="0"/>
          <c:showVal val="0"/>
          <c:showCatName val="0"/>
          <c:showSerName val="0"/>
          <c:showPercent val="0"/>
          <c:showBubbleSize val="0"/>
        </c:dLbls>
        <c:gapWidth val="150"/>
        <c:axId val="1232140911"/>
        <c:axId val="1"/>
      </c:barChart>
      <c:catAx>
        <c:axId val="1232140911"/>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42183188639882"/>
              <c:y val="0.758174454081564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2631738340399761E-2"/>
              <c:y val="0.3071918675140226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32140911"/>
        <c:crosses val="autoZero"/>
        <c:crossBetween val="between"/>
      </c:valAx>
      <c:spPr>
        <a:solidFill>
          <a:srgbClr val="C0C0C0"/>
        </a:solidFill>
        <a:ln w="12700">
          <a:solidFill>
            <a:srgbClr val="808080"/>
          </a:solidFill>
          <a:prstDash val="solid"/>
        </a:ln>
      </c:spPr>
    </c:plotArea>
    <c:legend>
      <c:legendPos val="r"/>
      <c:layout>
        <c:manualLayout>
          <c:xMode val="edge"/>
          <c:yMode val="edge"/>
          <c:x val="0.41177861877775407"/>
          <c:y val="9.6073697157340904E-2"/>
          <c:w val="0.23950389051359164"/>
          <c:h val="0.14411054573601137"/>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07792207792208"/>
          <c:y val="0.29651246965976352"/>
          <c:w val="0.78246753246753242"/>
          <c:h val="0.33721025961306439"/>
        </c:manualLayout>
      </c:layout>
      <c:barChart>
        <c:barDir val="col"/>
        <c:grouping val="clustered"/>
        <c:varyColors val="0"/>
        <c:ser>
          <c:idx val="0"/>
          <c:order val="0"/>
          <c:tx>
            <c:strRef>
              <c:f>Aufgabenauswertung!$S$1</c:f>
              <c:strCache>
                <c:ptCount val="1"/>
                <c:pt idx="0">
                  <c:v>6x</c:v>
                </c:pt>
              </c:strCache>
            </c:strRef>
          </c:tx>
          <c:spPr>
            <a:solidFill>
              <a:srgbClr val="9999FF"/>
            </a:solidFill>
            <a:ln w="12700">
              <a:solidFill>
                <a:srgbClr val="000000"/>
              </a:solidFill>
              <a:prstDash val="solid"/>
            </a:ln>
          </c:spPr>
          <c:invertIfNegative val="0"/>
          <c:cat>
            <c:numRef>
              <c:f>Aufgabenauswertung!$B$40:$L$40</c:f>
              <c:numCache>
                <c:formatCode>General</c:formatCode>
                <c:ptCount val="11"/>
                <c:pt idx="0">
                  <c:v>0</c:v>
                </c:pt>
                <c:pt idx="1">
                  <c:v>1</c:v>
                </c:pt>
                <c:pt idx="2">
                  <c:v>2</c:v>
                </c:pt>
                <c:pt idx="3">
                  <c:v>3</c:v>
                </c:pt>
              </c:numCache>
            </c:numRef>
          </c:cat>
          <c:val>
            <c:numRef>
              <c:f>Aufgabenauswertung!$B$42:$E$42</c:f>
              <c:numCache>
                <c:formatCode>0</c:formatCode>
                <c:ptCount val="4"/>
                <c:pt idx="0">
                  <c:v>0</c:v>
                </c:pt>
                <c:pt idx="1">
                  <c:v>0</c:v>
                </c:pt>
                <c:pt idx="2">
                  <c:v>0</c:v>
                </c:pt>
                <c:pt idx="3">
                  <c:v>0</c:v>
                </c:pt>
              </c:numCache>
            </c:numRef>
          </c:val>
          <c:extLst>
            <c:ext xmlns:c16="http://schemas.microsoft.com/office/drawing/2014/chart" uri="{C3380CC4-5D6E-409C-BE32-E72D297353CC}">
              <c16:uniqueId val="{00000000-3975-4D5C-A4D1-31879E7D61DF}"/>
            </c:ext>
          </c:extLst>
        </c:ser>
        <c:ser>
          <c:idx val="1"/>
          <c:order val="1"/>
          <c:tx>
            <c:strRef>
              <c:f>Aufgabenauswertung!$A$43</c:f>
              <c:strCache>
                <c:ptCount val="1"/>
                <c:pt idx="0">
                  <c:v>Bayern</c:v>
                </c:pt>
              </c:strCache>
            </c:strRef>
          </c:tx>
          <c:spPr>
            <a:solidFill>
              <a:srgbClr val="993366"/>
            </a:solidFill>
            <a:ln w="12700">
              <a:solidFill>
                <a:srgbClr val="000000"/>
              </a:solidFill>
              <a:prstDash val="solid"/>
            </a:ln>
          </c:spPr>
          <c:invertIfNegative val="0"/>
          <c:val>
            <c:numRef>
              <c:f>Aufgabenauswertung!$B$43:$E$43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3975-4D5C-A4D1-31879E7D61DF}"/>
            </c:ext>
          </c:extLst>
        </c:ser>
        <c:dLbls>
          <c:showLegendKey val="0"/>
          <c:showVal val="0"/>
          <c:showCatName val="0"/>
          <c:showSerName val="0"/>
          <c:showPercent val="0"/>
          <c:showBubbleSize val="0"/>
        </c:dLbls>
        <c:gapWidth val="150"/>
        <c:axId val="1232141375"/>
        <c:axId val="1"/>
      </c:barChart>
      <c:catAx>
        <c:axId val="1232141375"/>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5064287850095"/>
              <c:y val="0.7907001489678655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1947905246021463E-2"/>
              <c:y val="0.3313967510817904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32141375"/>
        <c:crosses val="autoZero"/>
        <c:crossBetween val="between"/>
      </c:valAx>
      <c:spPr>
        <a:solidFill>
          <a:srgbClr val="C0C0C0"/>
        </a:solidFill>
        <a:ln w="12700">
          <a:solidFill>
            <a:srgbClr val="808080"/>
          </a:solidFill>
          <a:prstDash val="solid"/>
        </a:ln>
      </c:spPr>
    </c:plotArea>
    <c:legend>
      <c:legendPos val="r"/>
      <c:layout>
        <c:manualLayout>
          <c:xMode val="edge"/>
          <c:yMode val="edge"/>
          <c:x val="0.41287629790922564"/>
          <c:y val="7.7522405863199736E-2"/>
          <c:w val="0.23652210030980766"/>
          <c:h val="0.1279119696742795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320316713633302"/>
          <c:y val="0.29310509330714185"/>
          <c:w val="0.78104824425629427"/>
          <c:h val="0.34482952153781393"/>
        </c:manualLayout>
      </c:layout>
      <c:barChart>
        <c:barDir val="col"/>
        <c:grouping val="clustered"/>
        <c:varyColors val="0"/>
        <c:ser>
          <c:idx val="0"/>
          <c:order val="0"/>
          <c:tx>
            <c:strRef>
              <c:f>Aufgabenauswertung!$S$1</c:f>
              <c:strCache>
                <c:ptCount val="1"/>
                <c:pt idx="0">
                  <c:v>6x</c:v>
                </c:pt>
              </c:strCache>
            </c:strRef>
          </c:tx>
          <c:spPr>
            <a:solidFill>
              <a:srgbClr val="9999FF"/>
            </a:solidFill>
            <a:ln w="12700">
              <a:solidFill>
                <a:srgbClr val="000000"/>
              </a:solidFill>
              <a:prstDash val="solid"/>
            </a:ln>
          </c:spPr>
          <c:invertIfNegative val="0"/>
          <c:cat>
            <c:numRef>
              <c:f>Aufgabenauswertung!$B$52:$L$52</c:f>
              <c:numCache>
                <c:formatCode>General</c:formatCode>
                <c:ptCount val="11"/>
                <c:pt idx="0">
                  <c:v>0</c:v>
                </c:pt>
                <c:pt idx="1">
                  <c:v>1</c:v>
                </c:pt>
                <c:pt idx="2">
                  <c:v>2</c:v>
                </c:pt>
              </c:numCache>
            </c:numRef>
          </c:cat>
          <c:val>
            <c:numRef>
              <c:f>Aufgabenauswertung!$B$54:$D$54</c:f>
              <c:numCache>
                <c:formatCode>0</c:formatCode>
                <c:ptCount val="3"/>
                <c:pt idx="0">
                  <c:v>0</c:v>
                </c:pt>
                <c:pt idx="1">
                  <c:v>0</c:v>
                </c:pt>
                <c:pt idx="2">
                  <c:v>0</c:v>
                </c:pt>
              </c:numCache>
            </c:numRef>
          </c:val>
          <c:extLst>
            <c:ext xmlns:c16="http://schemas.microsoft.com/office/drawing/2014/chart" uri="{C3380CC4-5D6E-409C-BE32-E72D297353CC}">
              <c16:uniqueId val="{00000000-3DE0-42B0-9200-945DF2AD7C39}"/>
            </c:ext>
          </c:extLst>
        </c:ser>
        <c:ser>
          <c:idx val="1"/>
          <c:order val="1"/>
          <c:tx>
            <c:strRef>
              <c:f>Aufgabenauswertung!$A$55</c:f>
              <c:strCache>
                <c:ptCount val="1"/>
                <c:pt idx="0">
                  <c:v>Bayern</c:v>
                </c:pt>
              </c:strCache>
            </c:strRef>
          </c:tx>
          <c:spPr>
            <a:solidFill>
              <a:srgbClr val="993366"/>
            </a:solidFill>
            <a:ln w="12700">
              <a:solidFill>
                <a:srgbClr val="000000"/>
              </a:solidFill>
              <a:prstDash val="solid"/>
            </a:ln>
          </c:spPr>
          <c:invertIfNegative val="0"/>
          <c:val>
            <c:numRef>
              <c:f>Aufgabenauswertung!$B$55:$D$55</c:f>
              <c:numCache>
                <c:formatCode>General</c:formatCode>
                <c:ptCount val="3"/>
                <c:pt idx="0">
                  <c:v>0</c:v>
                </c:pt>
                <c:pt idx="1">
                  <c:v>0</c:v>
                </c:pt>
                <c:pt idx="2">
                  <c:v>0</c:v>
                </c:pt>
              </c:numCache>
            </c:numRef>
          </c:val>
          <c:extLst>
            <c:ext xmlns:c16="http://schemas.microsoft.com/office/drawing/2014/chart" uri="{C3380CC4-5D6E-409C-BE32-E72D297353CC}">
              <c16:uniqueId val="{00000001-3DE0-42B0-9200-945DF2AD7C39}"/>
            </c:ext>
          </c:extLst>
        </c:ser>
        <c:dLbls>
          <c:showLegendKey val="0"/>
          <c:showVal val="0"/>
          <c:showCatName val="0"/>
          <c:showSerName val="0"/>
          <c:showPercent val="0"/>
          <c:showBubbleSize val="0"/>
        </c:dLbls>
        <c:gapWidth val="150"/>
        <c:axId val="1232141839"/>
        <c:axId val="1"/>
      </c:barChart>
      <c:catAx>
        <c:axId val="1232141839"/>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46570228339776"/>
              <c:y val="0.7931078927634045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228773884180507E-2"/>
              <c:y val="0.3333350909261342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32141839"/>
        <c:crosses val="autoZero"/>
        <c:crossBetween val="between"/>
      </c:valAx>
      <c:spPr>
        <a:solidFill>
          <a:srgbClr val="C0C0C0"/>
        </a:solidFill>
        <a:ln w="12700">
          <a:solidFill>
            <a:srgbClr val="808080"/>
          </a:solidFill>
          <a:prstDash val="solid"/>
        </a:ln>
      </c:spPr>
    </c:plotArea>
    <c:legend>
      <c:legendPos val="r"/>
      <c:layout>
        <c:manualLayout>
          <c:xMode val="edge"/>
          <c:yMode val="edge"/>
          <c:x val="0.41459622303982202"/>
          <c:y val="0.10000322792495485"/>
          <c:w val="0.23750738405296337"/>
          <c:h val="0.12692717390475039"/>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63871106268938"/>
          <c:y val="0.33333546093405925"/>
          <c:w val="0.78176020103859334"/>
          <c:h val="0.25490358777310412"/>
        </c:manualLayout>
      </c:layout>
      <c:barChart>
        <c:barDir val="col"/>
        <c:grouping val="clustered"/>
        <c:varyColors val="0"/>
        <c:ser>
          <c:idx val="0"/>
          <c:order val="0"/>
          <c:tx>
            <c:strRef>
              <c:f>Aufgabenauswertung!$S$1</c:f>
              <c:strCache>
                <c:ptCount val="1"/>
                <c:pt idx="0">
                  <c:v>6x</c:v>
                </c:pt>
              </c:strCache>
            </c:strRef>
          </c:tx>
          <c:spPr>
            <a:solidFill>
              <a:srgbClr val="9999FF"/>
            </a:solidFill>
            <a:ln w="12700">
              <a:solidFill>
                <a:srgbClr val="000000"/>
              </a:solidFill>
              <a:prstDash val="solid"/>
            </a:ln>
          </c:spPr>
          <c:invertIfNegative val="0"/>
          <c:cat>
            <c:numRef>
              <c:f>Aufgabenauswertung!$B$64:$L$64</c:f>
              <c:numCache>
                <c:formatCode>General</c:formatCode>
                <c:ptCount val="11"/>
                <c:pt idx="0">
                  <c:v>0</c:v>
                </c:pt>
                <c:pt idx="1">
                  <c:v>1</c:v>
                </c:pt>
                <c:pt idx="2">
                  <c:v>2</c:v>
                </c:pt>
              </c:numCache>
            </c:numRef>
          </c:cat>
          <c:val>
            <c:numRef>
              <c:f>Aufgabenauswertung!$B$66:$D$66</c:f>
              <c:numCache>
                <c:formatCode>0</c:formatCode>
                <c:ptCount val="3"/>
                <c:pt idx="0">
                  <c:v>0</c:v>
                </c:pt>
                <c:pt idx="1">
                  <c:v>0</c:v>
                </c:pt>
                <c:pt idx="2">
                  <c:v>0</c:v>
                </c:pt>
              </c:numCache>
            </c:numRef>
          </c:val>
          <c:extLst>
            <c:ext xmlns:c16="http://schemas.microsoft.com/office/drawing/2014/chart" uri="{C3380CC4-5D6E-409C-BE32-E72D297353CC}">
              <c16:uniqueId val="{00000000-6BCF-4D6A-9F9A-E097A04ECBF3}"/>
            </c:ext>
          </c:extLst>
        </c:ser>
        <c:ser>
          <c:idx val="1"/>
          <c:order val="1"/>
          <c:tx>
            <c:strRef>
              <c:f>Aufgabenauswertung!$A$67</c:f>
              <c:strCache>
                <c:ptCount val="1"/>
                <c:pt idx="0">
                  <c:v>Bayern</c:v>
                </c:pt>
              </c:strCache>
            </c:strRef>
          </c:tx>
          <c:spPr>
            <a:solidFill>
              <a:srgbClr val="993366"/>
            </a:solidFill>
            <a:ln w="12700">
              <a:solidFill>
                <a:srgbClr val="000000"/>
              </a:solidFill>
              <a:prstDash val="solid"/>
            </a:ln>
          </c:spPr>
          <c:invertIfNegative val="0"/>
          <c:val>
            <c:numRef>
              <c:f>Aufgabenauswertung!$B$67:$D$67</c:f>
              <c:numCache>
                <c:formatCode>General</c:formatCode>
                <c:ptCount val="3"/>
                <c:pt idx="0">
                  <c:v>0</c:v>
                </c:pt>
                <c:pt idx="1">
                  <c:v>0</c:v>
                </c:pt>
                <c:pt idx="2">
                  <c:v>0</c:v>
                </c:pt>
              </c:numCache>
            </c:numRef>
          </c:val>
          <c:extLst>
            <c:ext xmlns:c16="http://schemas.microsoft.com/office/drawing/2014/chart" uri="{C3380CC4-5D6E-409C-BE32-E72D297353CC}">
              <c16:uniqueId val="{00000001-6BCF-4D6A-9F9A-E097A04ECBF3}"/>
            </c:ext>
          </c:extLst>
        </c:ser>
        <c:dLbls>
          <c:showLegendKey val="0"/>
          <c:showVal val="0"/>
          <c:showCatName val="0"/>
          <c:showSerName val="0"/>
          <c:showPercent val="0"/>
          <c:showBubbleSize val="0"/>
        </c:dLbls>
        <c:gapWidth val="150"/>
        <c:axId val="1160855023"/>
        <c:axId val="1"/>
      </c:barChart>
      <c:catAx>
        <c:axId val="1160855023"/>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11471281825808"/>
              <c:y val="0.7647108197769694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211739078300491E-2"/>
              <c:y val="0.3071918675140226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60855023"/>
        <c:crosses val="autoZero"/>
        <c:crossBetween val="between"/>
      </c:valAx>
      <c:spPr>
        <a:solidFill>
          <a:srgbClr val="C0C0C0"/>
        </a:solidFill>
        <a:ln w="12700">
          <a:solidFill>
            <a:srgbClr val="808080"/>
          </a:solidFill>
          <a:prstDash val="solid"/>
        </a:ln>
      </c:spPr>
    </c:plotArea>
    <c:legend>
      <c:legendPos val="r"/>
      <c:layout>
        <c:manualLayout>
          <c:xMode val="edge"/>
          <c:yMode val="edge"/>
          <c:x val="0.41373445989257857"/>
          <c:y val="9.6073697157340904E-2"/>
          <c:w val="0.23701371069223093"/>
          <c:h val="0.14411054573601137"/>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1.xml"/><Relationship Id="rId13" Type="http://schemas.openxmlformats.org/officeDocument/2006/relationships/chart" Target="../charts/chart16.xml"/><Relationship Id="rId18" Type="http://schemas.openxmlformats.org/officeDocument/2006/relationships/chart" Target="../charts/chart21.xml"/><Relationship Id="rId26" Type="http://schemas.openxmlformats.org/officeDocument/2006/relationships/chart" Target="../charts/chart29.xml"/><Relationship Id="rId3" Type="http://schemas.openxmlformats.org/officeDocument/2006/relationships/chart" Target="../charts/chart6.xml"/><Relationship Id="rId21" Type="http://schemas.openxmlformats.org/officeDocument/2006/relationships/chart" Target="../charts/chart24.xml"/><Relationship Id="rId7" Type="http://schemas.openxmlformats.org/officeDocument/2006/relationships/chart" Target="../charts/chart10.xml"/><Relationship Id="rId12" Type="http://schemas.openxmlformats.org/officeDocument/2006/relationships/chart" Target="../charts/chart15.xml"/><Relationship Id="rId17" Type="http://schemas.openxmlformats.org/officeDocument/2006/relationships/chart" Target="../charts/chart20.xml"/><Relationship Id="rId25" Type="http://schemas.openxmlformats.org/officeDocument/2006/relationships/chart" Target="../charts/chart28.xml"/><Relationship Id="rId2" Type="http://schemas.openxmlformats.org/officeDocument/2006/relationships/chart" Target="../charts/chart5.xml"/><Relationship Id="rId16" Type="http://schemas.openxmlformats.org/officeDocument/2006/relationships/chart" Target="../charts/chart19.xml"/><Relationship Id="rId20" Type="http://schemas.openxmlformats.org/officeDocument/2006/relationships/chart" Target="../charts/chart23.xml"/><Relationship Id="rId1" Type="http://schemas.openxmlformats.org/officeDocument/2006/relationships/chart" Target="../charts/chart4.xml"/><Relationship Id="rId6" Type="http://schemas.openxmlformats.org/officeDocument/2006/relationships/chart" Target="../charts/chart9.xml"/><Relationship Id="rId11" Type="http://schemas.openxmlformats.org/officeDocument/2006/relationships/chart" Target="../charts/chart14.xml"/><Relationship Id="rId24" Type="http://schemas.openxmlformats.org/officeDocument/2006/relationships/chart" Target="../charts/chart27.xml"/><Relationship Id="rId5" Type="http://schemas.openxmlformats.org/officeDocument/2006/relationships/chart" Target="../charts/chart8.xml"/><Relationship Id="rId15" Type="http://schemas.openxmlformats.org/officeDocument/2006/relationships/chart" Target="../charts/chart18.xml"/><Relationship Id="rId23" Type="http://schemas.openxmlformats.org/officeDocument/2006/relationships/chart" Target="../charts/chart26.xml"/><Relationship Id="rId10" Type="http://schemas.openxmlformats.org/officeDocument/2006/relationships/chart" Target="../charts/chart13.xml"/><Relationship Id="rId19" Type="http://schemas.openxmlformats.org/officeDocument/2006/relationships/chart" Target="../charts/chart22.xml"/><Relationship Id="rId4" Type="http://schemas.openxmlformats.org/officeDocument/2006/relationships/chart" Target="../charts/chart7.xml"/><Relationship Id="rId9" Type="http://schemas.openxmlformats.org/officeDocument/2006/relationships/chart" Target="../charts/chart12.xml"/><Relationship Id="rId14" Type="http://schemas.openxmlformats.org/officeDocument/2006/relationships/chart" Target="../charts/chart17.xml"/><Relationship Id="rId22" Type="http://schemas.openxmlformats.org/officeDocument/2006/relationships/chart" Target="../charts/chart2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1.xml"/></Relationships>
</file>

<file path=xl/drawings/drawing1.xml><?xml version="1.0" encoding="utf-8"?>
<xdr:wsDr xmlns:xdr="http://schemas.openxmlformats.org/drawingml/2006/spreadsheetDrawing" xmlns:a="http://schemas.openxmlformats.org/drawingml/2006/main">
  <xdr:twoCellAnchor>
    <xdr:from>
      <xdr:col>0</xdr:col>
      <xdr:colOff>63500</xdr:colOff>
      <xdr:row>12</xdr:row>
      <xdr:rowOff>0</xdr:rowOff>
    </xdr:from>
    <xdr:to>
      <xdr:col>6</xdr:col>
      <xdr:colOff>660400</xdr:colOff>
      <xdr:row>30</xdr:row>
      <xdr:rowOff>127000</xdr:rowOff>
    </xdr:to>
    <xdr:graphicFrame macro="">
      <xdr:nvGraphicFramePr>
        <xdr:cNvPr id="8301" name="Diagramm 1">
          <a:extLst>
            <a:ext uri="{FF2B5EF4-FFF2-40B4-BE49-F238E27FC236}">
              <a16:creationId xmlns:a16="http://schemas.microsoft.com/office/drawing/2014/main" id="{926D4F33-CFCB-6B9A-8B7F-4D0568769F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33</xdr:row>
      <xdr:rowOff>101600</xdr:rowOff>
    </xdr:from>
    <xdr:to>
      <xdr:col>6</xdr:col>
      <xdr:colOff>628650</xdr:colOff>
      <xdr:row>51</xdr:row>
      <xdr:rowOff>31750</xdr:rowOff>
    </xdr:to>
    <xdr:graphicFrame macro="">
      <xdr:nvGraphicFramePr>
        <xdr:cNvPr id="8302" name="Diagramm 2">
          <a:extLst>
            <a:ext uri="{FF2B5EF4-FFF2-40B4-BE49-F238E27FC236}">
              <a16:creationId xmlns:a16="http://schemas.microsoft.com/office/drawing/2014/main" id="{169FB2D7-BECF-4B49-3DE0-F4DFD05889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71</xdr:row>
      <xdr:rowOff>0</xdr:rowOff>
    </xdr:from>
    <xdr:to>
      <xdr:col>6</xdr:col>
      <xdr:colOff>577850</xdr:colOff>
      <xdr:row>89</xdr:row>
      <xdr:rowOff>95250</xdr:rowOff>
    </xdr:to>
    <xdr:graphicFrame macro="">
      <xdr:nvGraphicFramePr>
        <xdr:cNvPr id="8303" name="Diagramm 5">
          <a:extLst>
            <a:ext uri="{FF2B5EF4-FFF2-40B4-BE49-F238E27FC236}">
              <a16:creationId xmlns:a16="http://schemas.microsoft.com/office/drawing/2014/main" id="{407AE9FB-8569-8045-24AD-298A0B45CD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1</xdr:row>
      <xdr:rowOff>158750</xdr:rowOff>
    </xdr:from>
    <xdr:to>
      <xdr:col>23</xdr:col>
      <xdr:colOff>6350</xdr:colOff>
      <xdr:row>11</xdr:row>
      <xdr:rowOff>152400</xdr:rowOff>
    </xdr:to>
    <xdr:graphicFrame macro="">
      <xdr:nvGraphicFramePr>
        <xdr:cNvPr id="2978" name="Diagramm 2">
          <a:extLst>
            <a:ext uri="{FF2B5EF4-FFF2-40B4-BE49-F238E27FC236}">
              <a16:creationId xmlns:a16="http://schemas.microsoft.com/office/drawing/2014/main" id="{E63D9C32-FC57-D461-4842-6A255899F5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13</xdr:row>
      <xdr:rowOff>158750</xdr:rowOff>
    </xdr:from>
    <xdr:to>
      <xdr:col>23</xdr:col>
      <xdr:colOff>6350</xdr:colOff>
      <xdr:row>24</xdr:row>
      <xdr:rowOff>6350</xdr:rowOff>
    </xdr:to>
    <xdr:graphicFrame macro="">
      <xdr:nvGraphicFramePr>
        <xdr:cNvPr id="2979" name="Diagramm 3">
          <a:extLst>
            <a:ext uri="{FF2B5EF4-FFF2-40B4-BE49-F238E27FC236}">
              <a16:creationId xmlns:a16="http://schemas.microsoft.com/office/drawing/2014/main" id="{4FD660C8-134B-A769-9072-C593571654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25</xdr:row>
      <xdr:rowOff>158750</xdr:rowOff>
    </xdr:from>
    <xdr:to>
      <xdr:col>22</xdr:col>
      <xdr:colOff>882650</xdr:colOff>
      <xdr:row>34</xdr:row>
      <xdr:rowOff>127000</xdr:rowOff>
    </xdr:to>
    <xdr:graphicFrame macro="">
      <xdr:nvGraphicFramePr>
        <xdr:cNvPr id="2980" name="Diagramm 4">
          <a:extLst>
            <a:ext uri="{FF2B5EF4-FFF2-40B4-BE49-F238E27FC236}">
              <a16:creationId xmlns:a16="http://schemas.microsoft.com/office/drawing/2014/main" id="{E7555B96-9333-51C1-D6E1-208790AA2B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0</xdr:colOff>
      <xdr:row>36</xdr:row>
      <xdr:rowOff>158750</xdr:rowOff>
    </xdr:from>
    <xdr:to>
      <xdr:col>23</xdr:col>
      <xdr:colOff>6350</xdr:colOff>
      <xdr:row>46</xdr:row>
      <xdr:rowOff>152400</xdr:rowOff>
    </xdr:to>
    <xdr:graphicFrame macro="">
      <xdr:nvGraphicFramePr>
        <xdr:cNvPr id="2981" name="Diagramm 5">
          <a:extLst>
            <a:ext uri="{FF2B5EF4-FFF2-40B4-BE49-F238E27FC236}">
              <a16:creationId xmlns:a16="http://schemas.microsoft.com/office/drawing/2014/main" id="{BC56990E-A5ED-ECB2-BD91-B916157D97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0</xdr:colOff>
      <xdr:row>48</xdr:row>
      <xdr:rowOff>158750</xdr:rowOff>
    </xdr:from>
    <xdr:to>
      <xdr:col>22</xdr:col>
      <xdr:colOff>908050</xdr:colOff>
      <xdr:row>59</xdr:row>
      <xdr:rowOff>6350</xdr:rowOff>
    </xdr:to>
    <xdr:graphicFrame macro="">
      <xdr:nvGraphicFramePr>
        <xdr:cNvPr id="2982" name="Diagramm 6">
          <a:extLst>
            <a:ext uri="{FF2B5EF4-FFF2-40B4-BE49-F238E27FC236}">
              <a16:creationId xmlns:a16="http://schemas.microsoft.com/office/drawing/2014/main" id="{4E933FA7-771D-EC9E-8EC5-2A9339D821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0</xdr:colOff>
      <xdr:row>60</xdr:row>
      <xdr:rowOff>158750</xdr:rowOff>
    </xdr:from>
    <xdr:to>
      <xdr:col>23</xdr:col>
      <xdr:colOff>0</xdr:colOff>
      <xdr:row>69</xdr:row>
      <xdr:rowOff>127000</xdr:rowOff>
    </xdr:to>
    <xdr:graphicFrame macro="">
      <xdr:nvGraphicFramePr>
        <xdr:cNvPr id="2983" name="Diagramm 7">
          <a:extLst>
            <a:ext uri="{FF2B5EF4-FFF2-40B4-BE49-F238E27FC236}">
              <a16:creationId xmlns:a16="http://schemas.microsoft.com/office/drawing/2014/main" id="{163D1C56-69BB-F7F2-41AF-79902B4E27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15</xdr:col>
      <xdr:colOff>0</xdr:colOff>
      <xdr:row>71</xdr:row>
      <xdr:rowOff>158750</xdr:rowOff>
    </xdr:from>
    <xdr:to>
      <xdr:col>23</xdr:col>
      <xdr:colOff>0</xdr:colOff>
      <xdr:row>81</xdr:row>
      <xdr:rowOff>152400</xdr:rowOff>
    </xdr:to>
    <xdr:graphicFrame macro="">
      <xdr:nvGraphicFramePr>
        <xdr:cNvPr id="2984" name="Diagramm 8">
          <a:extLst>
            <a:ext uri="{FF2B5EF4-FFF2-40B4-BE49-F238E27FC236}">
              <a16:creationId xmlns:a16="http://schemas.microsoft.com/office/drawing/2014/main" id="{1EBDE63A-5507-9F6F-C668-556E7ADE04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0</xdr:colOff>
      <xdr:row>83</xdr:row>
      <xdr:rowOff>158750</xdr:rowOff>
    </xdr:from>
    <xdr:to>
      <xdr:col>23</xdr:col>
      <xdr:colOff>6350</xdr:colOff>
      <xdr:row>94</xdr:row>
      <xdr:rowOff>6350</xdr:rowOff>
    </xdr:to>
    <xdr:graphicFrame macro="">
      <xdr:nvGraphicFramePr>
        <xdr:cNvPr id="2985" name="Diagramm 9">
          <a:extLst>
            <a:ext uri="{FF2B5EF4-FFF2-40B4-BE49-F238E27FC236}">
              <a16:creationId xmlns:a16="http://schemas.microsoft.com/office/drawing/2014/main" id="{483B3924-CA4A-C6DE-D119-382EFEC362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15</xdr:col>
      <xdr:colOff>0</xdr:colOff>
      <xdr:row>95</xdr:row>
      <xdr:rowOff>158750</xdr:rowOff>
    </xdr:from>
    <xdr:to>
      <xdr:col>22</xdr:col>
      <xdr:colOff>908050</xdr:colOff>
      <xdr:row>104</xdr:row>
      <xdr:rowOff>152400</xdr:rowOff>
    </xdr:to>
    <xdr:graphicFrame macro="">
      <xdr:nvGraphicFramePr>
        <xdr:cNvPr id="2986" name="Diagramm 10">
          <a:extLst>
            <a:ext uri="{FF2B5EF4-FFF2-40B4-BE49-F238E27FC236}">
              <a16:creationId xmlns:a16="http://schemas.microsoft.com/office/drawing/2014/main" id="{7EABF342-4025-B443-E6EE-87DDACD4F9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15</xdr:col>
      <xdr:colOff>0</xdr:colOff>
      <xdr:row>106</xdr:row>
      <xdr:rowOff>158750</xdr:rowOff>
    </xdr:from>
    <xdr:to>
      <xdr:col>23</xdr:col>
      <xdr:colOff>25400</xdr:colOff>
      <xdr:row>116</xdr:row>
      <xdr:rowOff>152400</xdr:rowOff>
    </xdr:to>
    <xdr:graphicFrame macro="">
      <xdr:nvGraphicFramePr>
        <xdr:cNvPr id="2987" name="Diagramm 11">
          <a:extLst>
            <a:ext uri="{FF2B5EF4-FFF2-40B4-BE49-F238E27FC236}">
              <a16:creationId xmlns:a16="http://schemas.microsoft.com/office/drawing/2014/main" id="{4FE5C39C-216C-1298-500A-181576E49E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15</xdr:col>
      <xdr:colOff>0</xdr:colOff>
      <xdr:row>118</xdr:row>
      <xdr:rowOff>158750</xdr:rowOff>
    </xdr:from>
    <xdr:to>
      <xdr:col>22</xdr:col>
      <xdr:colOff>908050</xdr:colOff>
      <xdr:row>129</xdr:row>
      <xdr:rowOff>6350</xdr:rowOff>
    </xdr:to>
    <xdr:graphicFrame macro="">
      <xdr:nvGraphicFramePr>
        <xdr:cNvPr id="2988" name="Diagramm 12">
          <a:extLst>
            <a:ext uri="{FF2B5EF4-FFF2-40B4-BE49-F238E27FC236}">
              <a16:creationId xmlns:a16="http://schemas.microsoft.com/office/drawing/2014/main" id="{FE8E0476-36B8-B5B4-EB37-27DB60D1A0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15</xdr:col>
      <xdr:colOff>0</xdr:colOff>
      <xdr:row>130</xdr:row>
      <xdr:rowOff>158750</xdr:rowOff>
    </xdr:from>
    <xdr:to>
      <xdr:col>23</xdr:col>
      <xdr:colOff>6350</xdr:colOff>
      <xdr:row>139</xdr:row>
      <xdr:rowOff>127000</xdr:rowOff>
    </xdr:to>
    <xdr:graphicFrame macro="">
      <xdr:nvGraphicFramePr>
        <xdr:cNvPr id="2989" name="Diagramm 13">
          <a:extLst>
            <a:ext uri="{FF2B5EF4-FFF2-40B4-BE49-F238E27FC236}">
              <a16:creationId xmlns:a16="http://schemas.microsoft.com/office/drawing/2014/main" id="{33539A21-978C-1FED-FEB0-F01AEDE3A2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15</xdr:col>
      <xdr:colOff>0</xdr:colOff>
      <xdr:row>141</xdr:row>
      <xdr:rowOff>158750</xdr:rowOff>
    </xdr:from>
    <xdr:to>
      <xdr:col>22</xdr:col>
      <xdr:colOff>889000</xdr:colOff>
      <xdr:row>151</xdr:row>
      <xdr:rowOff>152400</xdr:rowOff>
    </xdr:to>
    <xdr:graphicFrame macro="">
      <xdr:nvGraphicFramePr>
        <xdr:cNvPr id="2990" name="Diagramm 14">
          <a:extLst>
            <a:ext uri="{FF2B5EF4-FFF2-40B4-BE49-F238E27FC236}">
              <a16:creationId xmlns:a16="http://schemas.microsoft.com/office/drawing/2014/main" id="{FB65DE52-95A1-400A-BF65-4F80E8888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0</xdr:colOff>
      <xdr:row>176</xdr:row>
      <xdr:rowOff>0</xdr:rowOff>
    </xdr:from>
    <xdr:to>
      <xdr:col>0</xdr:col>
      <xdr:colOff>0</xdr:colOff>
      <xdr:row>176</xdr:row>
      <xdr:rowOff>0</xdr:rowOff>
    </xdr:to>
    <xdr:graphicFrame macro="">
      <xdr:nvGraphicFramePr>
        <xdr:cNvPr id="2991" name="Diagramm 17">
          <a:extLst>
            <a:ext uri="{FF2B5EF4-FFF2-40B4-BE49-F238E27FC236}">
              <a16:creationId xmlns:a16="http://schemas.microsoft.com/office/drawing/2014/main" id="{AD6B5F4E-EA1E-1F50-4FC7-AA5603FFC4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176</xdr:row>
      <xdr:rowOff>0</xdr:rowOff>
    </xdr:from>
    <xdr:to>
      <xdr:col>0</xdr:col>
      <xdr:colOff>0</xdr:colOff>
      <xdr:row>176</xdr:row>
      <xdr:rowOff>0</xdr:rowOff>
    </xdr:to>
    <xdr:graphicFrame macro="">
      <xdr:nvGraphicFramePr>
        <xdr:cNvPr id="2992" name="Diagramm 18">
          <a:extLst>
            <a:ext uri="{FF2B5EF4-FFF2-40B4-BE49-F238E27FC236}">
              <a16:creationId xmlns:a16="http://schemas.microsoft.com/office/drawing/2014/main" id="{6E3E4140-621E-F78A-D8B3-24D2D207E9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0</xdr:colOff>
      <xdr:row>176</xdr:row>
      <xdr:rowOff>0</xdr:rowOff>
    </xdr:from>
    <xdr:to>
      <xdr:col>0</xdr:col>
      <xdr:colOff>0</xdr:colOff>
      <xdr:row>176</xdr:row>
      <xdr:rowOff>0</xdr:rowOff>
    </xdr:to>
    <xdr:graphicFrame macro="">
      <xdr:nvGraphicFramePr>
        <xdr:cNvPr id="2993" name="Diagramm 19">
          <a:extLst>
            <a:ext uri="{FF2B5EF4-FFF2-40B4-BE49-F238E27FC236}">
              <a16:creationId xmlns:a16="http://schemas.microsoft.com/office/drawing/2014/main" id="{8C9E414F-8BEC-5545-8B08-E11F13717D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176</xdr:row>
      <xdr:rowOff>0</xdr:rowOff>
    </xdr:from>
    <xdr:to>
      <xdr:col>0</xdr:col>
      <xdr:colOff>0</xdr:colOff>
      <xdr:row>176</xdr:row>
      <xdr:rowOff>0</xdr:rowOff>
    </xdr:to>
    <xdr:graphicFrame macro="">
      <xdr:nvGraphicFramePr>
        <xdr:cNvPr id="2994" name="Diagramm 20">
          <a:extLst>
            <a:ext uri="{FF2B5EF4-FFF2-40B4-BE49-F238E27FC236}">
              <a16:creationId xmlns:a16="http://schemas.microsoft.com/office/drawing/2014/main" id="{E4193F8C-21BF-FC7A-D704-F05D0DDE6B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0</xdr:colOff>
      <xdr:row>176</xdr:row>
      <xdr:rowOff>0</xdr:rowOff>
    </xdr:from>
    <xdr:to>
      <xdr:col>0</xdr:col>
      <xdr:colOff>0</xdr:colOff>
      <xdr:row>176</xdr:row>
      <xdr:rowOff>0</xdr:rowOff>
    </xdr:to>
    <xdr:graphicFrame macro="">
      <xdr:nvGraphicFramePr>
        <xdr:cNvPr id="2995" name="Diagramm 21">
          <a:extLst>
            <a:ext uri="{FF2B5EF4-FFF2-40B4-BE49-F238E27FC236}">
              <a16:creationId xmlns:a16="http://schemas.microsoft.com/office/drawing/2014/main" id="{D2F92C6A-5EEF-9F86-51BF-E509B7A3D0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15</xdr:col>
      <xdr:colOff>0</xdr:colOff>
      <xdr:row>153</xdr:row>
      <xdr:rowOff>158750</xdr:rowOff>
    </xdr:from>
    <xdr:to>
      <xdr:col>23</xdr:col>
      <xdr:colOff>6350</xdr:colOff>
      <xdr:row>163</xdr:row>
      <xdr:rowOff>152400</xdr:rowOff>
    </xdr:to>
    <xdr:graphicFrame macro="">
      <xdr:nvGraphicFramePr>
        <xdr:cNvPr id="2996" name="Diagramm 34">
          <a:extLst>
            <a:ext uri="{FF2B5EF4-FFF2-40B4-BE49-F238E27FC236}">
              <a16:creationId xmlns:a16="http://schemas.microsoft.com/office/drawing/2014/main" id="{C993FC96-86D3-3713-8B50-A5AB73071A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15</xdr:col>
      <xdr:colOff>0</xdr:colOff>
      <xdr:row>165</xdr:row>
      <xdr:rowOff>158750</xdr:rowOff>
    </xdr:from>
    <xdr:to>
      <xdr:col>23</xdr:col>
      <xdr:colOff>6350</xdr:colOff>
      <xdr:row>176</xdr:row>
      <xdr:rowOff>6350</xdr:rowOff>
    </xdr:to>
    <xdr:graphicFrame macro="">
      <xdr:nvGraphicFramePr>
        <xdr:cNvPr id="2997" name="Diagramm 35">
          <a:extLst>
            <a:ext uri="{FF2B5EF4-FFF2-40B4-BE49-F238E27FC236}">
              <a16:creationId xmlns:a16="http://schemas.microsoft.com/office/drawing/2014/main" id="{60D88589-F673-A3CB-5B85-CC47410B5C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15</xdr:col>
      <xdr:colOff>0</xdr:colOff>
      <xdr:row>177</xdr:row>
      <xdr:rowOff>158750</xdr:rowOff>
    </xdr:from>
    <xdr:to>
      <xdr:col>22</xdr:col>
      <xdr:colOff>882650</xdr:colOff>
      <xdr:row>186</xdr:row>
      <xdr:rowOff>127000</xdr:rowOff>
    </xdr:to>
    <xdr:graphicFrame macro="">
      <xdr:nvGraphicFramePr>
        <xdr:cNvPr id="2998" name="Diagramm 36">
          <a:extLst>
            <a:ext uri="{FF2B5EF4-FFF2-40B4-BE49-F238E27FC236}">
              <a16:creationId xmlns:a16="http://schemas.microsoft.com/office/drawing/2014/main" id="{886C9690-B27E-58EE-6B7D-0A4CE183A7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15</xdr:col>
      <xdr:colOff>0</xdr:colOff>
      <xdr:row>188</xdr:row>
      <xdr:rowOff>158750</xdr:rowOff>
    </xdr:from>
    <xdr:to>
      <xdr:col>23</xdr:col>
      <xdr:colOff>6350</xdr:colOff>
      <xdr:row>198</xdr:row>
      <xdr:rowOff>152400</xdr:rowOff>
    </xdr:to>
    <xdr:graphicFrame macro="">
      <xdr:nvGraphicFramePr>
        <xdr:cNvPr id="2999" name="Diagramm 37">
          <a:extLst>
            <a:ext uri="{FF2B5EF4-FFF2-40B4-BE49-F238E27FC236}">
              <a16:creationId xmlns:a16="http://schemas.microsoft.com/office/drawing/2014/main" id="{FA8D3C9E-8B6D-1804-5E1C-9CA763228E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15</xdr:col>
      <xdr:colOff>0</xdr:colOff>
      <xdr:row>216</xdr:row>
      <xdr:rowOff>158750</xdr:rowOff>
    </xdr:from>
    <xdr:to>
      <xdr:col>22</xdr:col>
      <xdr:colOff>908050</xdr:colOff>
      <xdr:row>226</xdr:row>
      <xdr:rowOff>95250</xdr:rowOff>
    </xdr:to>
    <xdr:graphicFrame macro="">
      <xdr:nvGraphicFramePr>
        <xdr:cNvPr id="3000" name="Diagramm 38">
          <a:extLst>
            <a:ext uri="{FF2B5EF4-FFF2-40B4-BE49-F238E27FC236}">
              <a16:creationId xmlns:a16="http://schemas.microsoft.com/office/drawing/2014/main" id="{138CD63B-4DE1-5718-FCE5-CA0CD32BD3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15</xdr:col>
      <xdr:colOff>0</xdr:colOff>
      <xdr:row>237</xdr:row>
      <xdr:rowOff>158750</xdr:rowOff>
    </xdr:from>
    <xdr:to>
      <xdr:col>23</xdr:col>
      <xdr:colOff>0</xdr:colOff>
      <xdr:row>246</xdr:row>
      <xdr:rowOff>127000</xdr:rowOff>
    </xdr:to>
    <xdr:graphicFrame macro="">
      <xdr:nvGraphicFramePr>
        <xdr:cNvPr id="3001" name="Diagramm 39">
          <a:extLst>
            <a:ext uri="{FF2B5EF4-FFF2-40B4-BE49-F238E27FC236}">
              <a16:creationId xmlns:a16="http://schemas.microsoft.com/office/drawing/2014/main" id="{E365B51F-C2B6-4145-04D6-7E9FC62672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15</xdr:col>
      <xdr:colOff>0</xdr:colOff>
      <xdr:row>200</xdr:row>
      <xdr:rowOff>158750</xdr:rowOff>
    </xdr:from>
    <xdr:to>
      <xdr:col>23</xdr:col>
      <xdr:colOff>6350</xdr:colOff>
      <xdr:row>210</xdr:row>
      <xdr:rowOff>152400</xdr:rowOff>
    </xdr:to>
    <xdr:graphicFrame macro="">
      <xdr:nvGraphicFramePr>
        <xdr:cNvPr id="3002" name="Diagramm 44">
          <a:extLst>
            <a:ext uri="{FF2B5EF4-FFF2-40B4-BE49-F238E27FC236}">
              <a16:creationId xmlns:a16="http://schemas.microsoft.com/office/drawing/2014/main" id="{CBF19F56-D58A-60C1-D164-D63654498A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15</xdr:col>
      <xdr:colOff>0</xdr:colOff>
      <xdr:row>227</xdr:row>
      <xdr:rowOff>0</xdr:rowOff>
    </xdr:from>
    <xdr:to>
      <xdr:col>23</xdr:col>
      <xdr:colOff>0</xdr:colOff>
      <xdr:row>235</xdr:row>
      <xdr:rowOff>158750</xdr:rowOff>
    </xdr:to>
    <xdr:graphicFrame macro="">
      <xdr:nvGraphicFramePr>
        <xdr:cNvPr id="3003" name="Diagramm 45">
          <a:extLst>
            <a:ext uri="{FF2B5EF4-FFF2-40B4-BE49-F238E27FC236}">
              <a16:creationId xmlns:a16="http://schemas.microsoft.com/office/drawing/2014/main" id="{F744361C-628D-C0DF-33B5-7D5C4225D6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57150</xdr:rowOff>
    </xdr:from>
    <xdr:to>
      <xdr:col>20</xdr:col>
      <xdr:colOff>685800</xdr:colOff>
      <xdr:row>30</xdr:row>
      <xdr:rowOff>152400</xdr:rowOff>
    </xdr:to>
    <xdr:graphicFrame macro="">
      <xdr:nvGraphicFramePr>
        <xdr:cNvPr id="5164" name="Diagramm 5">
          <a:extLst>
            <a:ext uri="{FF2B5EF4-FFF2-40B4-BE49-F238E27FC236}">
              <a16:creationId xmlns:a16="http://schemas.microsoft.com/office/drawing/2014/main" id="{46C17A9B-8908-8698-D061-637A9C0B0C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69850</xdr:colOff>
      <xdr:row>10</xdr:row>
      <xdr:rowOff>19050</xdr:rowOff>
    </xdr:from>
    <xdr:to>
      <xdr:col>15</xdr:col>
      <xdr:colOff>69850</xdr:colOff>
      <xdr:row>30</xdr:row>
      <xdr:rowOff>6350</xdr:rowOff>
    </xdr:to>
    <xdr:graphicFrame macro="">
      <xdr:nvGraphicFramePr>
        <xdr:cNvPr id="6188" name="Diagramm 5">
          <a:extLst>
            <a:ext uri="{FF2B5EF4-FFF2-40B4-BE49-F238E27FC236}">
              <a16:creationId xmlns:a16="http://schemas.microsoft.com/office/drawing/2014/main" id="{3FE09401-066F-271D-C1FD-50AA038F67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AC60"/>
  <sheetViews>
    <sheetView tabSelected="1" zoomScale="105" workbookViewId="0">
      <selection activeCell="AF15" sqref="AF15"/>
    </sheetView>
  </sheetViews>
  <sheetFormatPr baseColWidth="10" defaultColWidth="11.42578125" defaultRowHeight="12" x14ac:dyDescent="0.2"/>
  <cols>
    <col min="1" max="1" width="3.42578125" style="20" bestFit="1" customWidth="1"/>
    <col min="2" max="2" width="22.5703125" style="20" customWidth="1"/>
    <col min="3" max="3" width="5.42578125" style="20" bestFit="1" customWidth="1"/>
    <col min="4" max="4" width="5.5703125" style="20" customWidth="1"/>
    <col min="5" max="5" width="6" style="20" customWidth="1"/>
    <col min="6" max="6" width="5" style="20" bestFit="1" customWidth="1"/>
    <col min="7" max="7" width="4.5703125" style="20" bestFit="1" customWidth="1"/>
    <col min="8" max="8" width="4.42578125" style="20" bestFit="1" customWidth="1"/>
    <col min="9" max="9" width="6.42578125" style="20" bestFit="1" customWidth="1"/>
    <col min="10" max="10" width="4.42578125" style="20" bestFit="1" customWidth="1"/>
    <col min="11" max="12" width="4.85546875" style="20" bestFit="1" customWidth="1"/>
    <col min="13" max="13" width="4.42578125" style="20" bestFit="1" customWidth="1"/>
    <col min="14" max="14" width="4.85546875" style="20" bestFit="1" customWidth="1"/>
    <col min="15" max="15" width="4.42578125" style="20" bestFit="1" customWidth="1"/>
    <col min="16" max="16" width="6" style="20" bestFit="1" customWidth="1"/>
    <col min="17" max="20" width="4.85546875" style="20" customWidth="1"/>
    <col min="21" max="21" width="4.5703125" style="20" bestFit="1" customWidth="1"/>
    <col min="22" max="23" width="4.5703125" style="20" customWidth="1"/>
    <col min="24" max="24" width="8.85546875" style="20" customWidth="1"/>
    <col min="25" max="25" width="7.42578125" style="20" bestFit="1" customWidth="1"/>
    <col min="26" max="26" width="5.5703125" style="20" bestFit="1" customWidth="1"/>
    <col min="27" max="29" width="4.42578125" style="20" bestFit="1" customWidth="1"/>
    <col min="30" max="16384" width="11.42578125" style="20"/>
  </cols>
  <sheetData>
    <row r="1" spans="1:29" ht="24" customHeight="1" thickBot="1" x14ac:dyDescent="0.25">
      <c r="A1" s="33"/>
      <c r="B1" s="119" t="s">
        <v>15</v>
      </c>
      <c r="C1" s="91" t="s">
        <v>83</v>
      </c>
      <c r="D1" s="33"/>
      <c r="E1" s="210" t="s">
        <v>82</v>
      </c>
      <c r="F1" s="117"/>
      <c r="G1" s="117"/>
      <c r="H1" s="117"/>
      <c r="I1" s="117">
        <v>2025</v>
      </c>
      <c r="J1" s="117"/>
      <c r="K1" s="118"/>
      <c r="L1" s="118"/>
      <c r="M1" s="118"/>
      <c r="N1" s="212" t="s">
        <v>41</v>
      </c>
      <c r="O1" s="212"/>
      <c r="P1" s="212"/>
      <c r="Q1" s="212"/>
      <c r="R1" s="212"/>
      <c r="S1" s="212"/>
      <c r="T1" s="212"/>
      <c r="U1" s="212"/>
      <c r="V1" s="212"/>
      <c r="W1" s="212"/>
      <c r="X1" s="212"/>
      <c r="Y1" s="33"/>
      <c r="Z1" s="33"/>
      <c r="AA1" s="33"/>
      <c r="AB1" s="33"/>
      <c r="AC1" s="33"/>
    </row>
    <row r="2" spans="1:29" x14ac:dyDescent="0.2">
      <c r="A2" s="21"/>
      <c r="B2" s="22" t="s">
        <v>14</v>
      </c>
      <c r="C2" s="120">
        <v>3</v>
      </c>
      <c r="D2" s="120">
        <v>3</v>
      </c>
      <c r="E2" s="120">
        <v>1</v>
      </c>
      <c r="F2" s="120">
        <v>3</v>
      </c>
      <c r="G2" s="120">
        <v>2</v>
      </c>
      <c r="H2" s="120">
        <v>2</v>
      </c>
      <c r="I2" s="120">
        <v>2</v>
      </c>
      <c r="J2" s="120">
        <v>2</v>
      </c>
      <c r="K2" s="120">
        <v>2</v>
      </c>
      <c r="L2" s="120">
        <v>2</v>
      </c>
      <c r="M2" s="120">
        <v>3</v>
      </c>
      <c r="N2" s="120">
        <v>2</v>
      </c>
      <c r="O2" s="120">
        <v>1</v>
      </c>
      <c r="P2" s="120">
        <v>2</v>
      </c>
      <c r="Q2" s="120">
        <v>3</v>
      </c>
      <c r="R2" s="120">
        <v>2</v>
      </c>
      <c r="S2" s="120">
        <v>2</v>
      </c>
      <c r="T2" s="120">
        <v>3</v>
      </c>
      <c r="U2" s="120">
        <v>2</v>
      </c>
      <c r="V2" s="120">
        <v>3</v>
      </c>
      <c r="W2" s="120"/>
      <c r="X2" s="33"/>
      <c r="Y2" s="33"/>
      <c r="Z2" s="33"/>
      <c r="AA2" s="33"/>
      <c r="AB2" s="33"/>
    </row>
    <row r="3" spans="1:29" ht="12.75" thickBot="1" x14ac:dyDescent="0.25">
      <c r="A3" s="23" t="s">
        <v>0</v>
      </c>
      <c r="B3" s="52" t="s">
        <v>2</v>
      </c>
      <c r="C3" s="51">
        <v>1</v>
      </c>
      <c r="D3" s="51">
        <v>2</v>
      </c>
      <c r="E3" s="51">
        <v>3</v>
      </c>
      <c r="F3" s="51">
        <v>4</v>
      </c>
      <c r="G3" s="51">
        <v>5</v>
      </c>
      <c r="H3" s="51">
        <v>6</v>
      </c>
      <c r="I3" s="51">
        <v>7</v>
      </c>
      <c r="J3" s="51">
        <v>8</v>
      </c>
      <c r="K3" s="51">
        <v>9</v>
      </c>
      <c r="L3" s="51">
        <v>10</v>
      </c>
      <c r="M3" s="51">
        <v>11</v>
      </c>
      <c r="N3" s="51">
        <v>12</v>
      </c>
      <c r="O3" s="51">
        <v>13</v>
      </c>
      <c r="P3" s="51">
        <v>14</v>
      </c>
      <c r="Q3" s="51">
        <v>15</v>
      </c>
      <c r="R3" s="51">
        <v>16</v>
      </c>
      <c r="S3" s="51">
        <v>17</v>
      </c>
      <c r="T3" s="51">
        <v>18</v>
      </c>
      <c r="U3" s="51">
        <v>19</v>
      </c>
      <c r="V3" s="51">
        <v>20</v>
      </c>
      <c r="W3" s="51" t="s">
        <v>75</v>
      </c>
      <c r="X3" s="24" t="s">
        <v>13</v>
      </c>
      <c r="Y3" s="94" t="s">
        <v>1</v>
      </c>
      <c r="Z3" s="25" t="s">
        <v>65</v>
      </c>
      <c r="AA3" s="25" t="s">
        <v>66</v>
      </c>
      <c r="AB3" s="25" t="s">
        <v>67</v>
      </c>
    </row>
    <row r="4" spans="1:29" x14ac:dyDescent="0.2">
      <c r="A4" s="26">
        <v>1</v>
      </c>
      <c r="B4" s="27"/>
      <c r="C4" s="38"/>
      <c r="D4" s="39"/>
      <c r="E4" s="39"/>
      <c r="F4" s="39"/>
      <c r="G4" s="39"/>
      <c r="H4" s="39"/>
      <c r="I4" s="39"/>
      <c r="J4" s="39"/>
      <c r="K4" s="39"/>
      <c r="L4" s="39"/>
      <c r="M4" s="39"/>
      <c r="N4" s="39"/>
      <c r="O4" s="39"/>
      <c r="P4" s="39"/>
      <c r="Q4" s="39"/>
      <c r="R4" s="39"/>
      <c r="S4" s="39"/>
      <c r="T4" s="39"/>
      <c r="U4" s="39"/>
      <c r="V4" s="39"/>
      <c r="W4" s="39"/>
      <c r="X4" s="35" t="str">
        <f t="shared" ref="X4" si="0">IF(ISBLANK(B4),"",SUM(C4:V4))</f>
        <v/>
      </c>
      <c r="Y4" s="95" t="str">
        <f>IF(ISBLANK(B4),"",Schlüssel!J4)</f>
        <v/>
      </c>
      <c r="Z4" s="93" t="str">
        <f t="shared" ref="Z4" si="1">IF(ISBLANK(B4),"",SUM(C4:K4)/SUM($C$2:$K$2)*100)</f>
        <v/>
      </c>
      <c r="AA4" s="92" t="str">
        <f t="shared" ref="AA4" si="2">IF(ISBLANK(B4),"",SUM(L4:R4)/SUM($L$2:$R$2)*100)</f>
        <v/>
      </c>
      <c r="AB4" s="92" t="str">
        <f t="shared" ref="AB4" si="3">IF(ISBLANK(B4),"",SUM(S4:V4)/SUM($S$2:$V$2)*100)</f>
        <v/>
      </c>
    </row>
    <row r="5" spans="1:29" ht="12.75" thickBot="1" x14ac:dyDescent="0.25">
      <c r="A5" s="28">
        <v>2</v>
      </c>
      <c r="B5" s="29"/>
      <c r="C5" s="38"/>
      <c r="D5" s="40"/>
      <c r="E5" s="40"/>
      <c r="F5" s="40"/>
      <c r="G5" s="39"/>
      <c r="H5" s="40"/>
      <c r="I5" s="40"/>
      <c r="J5" s="40"/>
      <c r="K5" s="40"/>
      <c r="L5" s="40"/>
      <c r="M5" s="40"/>
      <c r="N5" s="40"/>
      <c r="O5" s="40"/>
      <c r="P5" s="40"/>
      <c r="Q5" s="40"/>
      <c r="R5" s="40"/>
      <c r="S5" s="40"/>
      <c r="T5" s="40"/>
      <c r="U5" s="40"/>
      <c r="V5" s="40"/>
      <c r="W5" s="40"/>
      <c r="X5" s="35" t="str">
        <f t="shared" ref="X5:X39" si="4">IF(ISBLANK(B5),"",SUM(C5:V5))</f>
        <v/>
      </c>
      <c r="Y5" s="95" t="str">
        <f>IF(ISBLANK(B5),"",Schlüssel!J5)</f>
        <v/>
      </c>
      <c r="Z5" s="93" t="str">
        <f t="shared" ref="Z5:Z39" si="5">IF(ISBLANK(B5),"",SUM(C5:K5)/SUM($C$2:$K$2)*100)</f>
        <v/>
      </c>
      <c r="AA5" s="92" t="str">
        <f t="shared" ref="AA5:AA39" si="6">IF(ISBLANK(B5),"",SUM(L5:R5)/SUM($L$2:$R$2)*100)</f>
        <v/>
      </c>
      <c r="AB5" s="92" t="str">
        <f t="shared" ref="AB5:AB39" si="7">IF(ISBLANK(B5),"",SUM(S5:V5)/SUM($S$2:$V$2)*100)</f>
        <v/>
      </c>
    </row>
    <row r="6" spans="1:29" x14ac:dyDescent="0.2">
      <c r="A6" s="26">
        <v>3</v>
      </c>
      <c r="B6" s="29"/>
      <c r="C6" s="38"/>
      <c r="D6" s="40"/>
      <c r="E6" s="40"/>
      <c r="F6" s="40"/>
      <c r="G6" s="39"/>
      <c r="H6" s="40"/>
      <c r="I6" s="40"/>
      <c r="J6" s="40"/>
      <c r="K6" s="40"/>
      <c r="L6" s="40"/>
      <c r="M6" s="40"/>
      <c r="N6" s="40"/>
      <c r="O6" s="40"/>
      <c r="P6" s="40"/>
      <c r="Q6" s="40"/>
      <c r="R6" s="40"/>
      <c r="S6" s="40"/>
      <c r="T6" s="40"/>
      <c r="U6" s="40"/>
      <c r="V6" s="40"/>
      <c r="W6" s="40"/>
      <c r="X6" s="35" t="str">
        <f t="shared" si="4"/>
        <v/>
      </c>
      <c r="Y6" s="95" t="str">
        <f>IF(ISBLANK(B6),"",Schlüssel!J6)</f>
        <v/>
      </c>
      <c r="Z6" s="93" t="str">
        <f t="shared" si="5"/>
        <v/>
      </c>
      <c r="AA6" s="92" t="str">
        <f t="shared" si="6"/>
        <v/>
      </c>
      <c r="AB6" s="92" t="str">
        <f t="shared" si="7"/>
        <v/>
      </c>
    </row>
    <row r="7" spans="1:29" ht="12.75" thickBot="1" x14ac:dyDescent="0.25">
      <c r="A7" s="28">
        <v>4</v>
      </c>
      <c r="B7" s="29"/>
      <c r="C7" s="38"/>
      <c r="D7" s="40"/>
      <c r="E7" s="40"/>
      <c r="F7" s="40"/>
      <c r="G7" s="39"/>
      <c r="H7" s="40"/>
      <c r="I7" s="40"/>
      <c r="J7" s="40"/>
      <c r="K7" s="40"/>
      <c r="L7" s="40"/>
      <c r="M7" s="40"/>
      <c r="N7" s="40"/>
      <c r="O7" s="40"/>
      <c r="P7" s="40"/>
      <c r="Q7" s="40"/>
      <c r="R7" s="40"/>
      <c r="S7" s="40"/>
      <c r="T7" s="40"/>
      <c r="U7" s="40"/>
      <c r="V7" s="40"/>
      <c r="W7" s="40"/>
      <c r="X7" s="35" t="str">
        <f t="shared" si="4"/>
        <v/>
      </c>
      <c r="Y7" s="95" t="str">
        <f>IF(ISBLANK(B7),"",Schlüssel!J7)</f>
        <v/>
      </c>
      <c r="Z7" s="93" t="str">
        <f t="shared" si="5"/>
        <v/>
      </c>
      <c r="AA7" s="92" t="str">
        <f t="shared" si="6"/>
        <v/>
      </c>
      <c r="AB7" s="92" t="str">
        <f t="shared" si="7"/>
        <v/>
      </c>
    </row>
    <row r="8" spans="1:29" x14ac:dyDescent="0.2">
      <c r="A8" s="26">
        <v>5</v>
      </c>
      <c r="B8" s="29"/>
      <c r="C8" s="38"/>
      <c r="D8" s="40"/>
      <c r="E8" s="40"/>
      <c r="F8" s="40"/>
      <c r="G8" s="39"/>
      <c r="H8" s="40"/>
      <c r="I8" s="40"/>
      <c r="J8" s="40"/>
      <c r="K8" s="40"/>
      <c r="L8" s="40"/>
      <c r="M8" s="40"/>
      <c r="N8" s="40"/>
      <c r="O8" s="40"/>
      <c r="P8" s="40"/>
      <c r="Q8" s="40"/>
      <c r="R8" s="40"/>
      <c r="S8" s="40"/>
      <c r="T8" s="40"/>
      <c r="U8" s="40"/>
      <c r="V8" s="40"/>
      <c r="W8" s="40"/>
      <c r="X8" s="35" t="str">
        <f t="shared" si="4"/>
        <v/>
      </c>
      <c r="Y8" s="95" t="str">
        <f>IF(ISBLANK(B8),"",Schlüssel!J8)</f>
        <v/>
      </c>
      <c r="Z8" s="93" t="str">
        <f t="shared" si="5"/>
        <v/>
      </c>
      <c r="AA8" s="92" t="str">
        <f t="shared" si="6"/>
        <v/>
      </c>
      <c r="AB8" s="92" t="str">
        <f t="shared" si="7"/>
        <v/>
      </c>
    </row>
    <row r="9" spans="1:29" ht="12.75" thickBot="1" x14ac:dyDescent="0.25">
      <c r="A9" s="28">
        <v>6</v>
      </c>
      <c r="B9" s="29"/>
      <c r="C9" s="38"/>
      <c r="D9" s="40"/>
      <c r="E9" s="40"/>
      <c r="F9" s="40"/>
      <c r="G9" s="39"/>
      <c r="H9" s="40"/>
      <c r="I9" s="40"/>
      <c r="J9" s="40"/>
      <c r="K9" s="40"/>
      <c r="L9" s="40"/>
      <c r="M9" s="40"/>
      <c r="N9" s="40"/>
      <c r="O9" s="40"/>
      <c r="P9" s="40"/>
      <c r="Q9" s="40"/>
      <c r="R9" s="40"/>
      <c r="S9" s="40"/>
      <c r="T9" s="40"/>
      <c r="U9" s="40"/>
      <c r="V9" s="40"/>
      <c r="W9" s="40"/>
      <c r="X9" s="35" t="str">
        <f t="shared" si="4"/>
        <v/>
      </c>
      <c r="Y9" s="95" t="str">
        <f>IF(ISBLANK(B9),"",Schlüssel!J9)</f>
        <v/>
      </c>
      <c r="Z9" s="93" t="str">
        <f t="shared" si="5"/>
        <v/>
      </c>
      <c r="AA9" s="92" t="str">
        <f t="shared" si="6"/>
        <v/>
      </c>
      <c r="AB9" s="92" t="str">
        <f t="shared" si="7"/>
        <v/>
      </c>
    </row>
    <row r="10" spans="1:29" x14ac:dyDescent="0.2">
      <c r="A10" s="26">
        <v>7</v>
      </c>
      <c r="B10" s="29"/>
      <c r="C10" s="38"/>
      <c r="D10" s="40"/>
      <c r="E10" s="40"/>
      <c r="F10" s="40"/>
      <c r="G10" s="39"/>
      <c r="H10" s="40"/>
      <c r="I10" s="40"/>
      <c r="J10" s="40"/>
      <c r="K10" s="40"/>
      <c r="L10" s="40"/>
      <c r="M10" s="40"/>
      <c r="N10" s="40"/>
      <c r="O10" s="40"/>
      <c r="P10" s="40"/>
      <c r="Q10" s="40"/>
      <c r="R10" s="40"/>
      <c r="S10" s="40"/>
      <c r="T10" s="40"/>
      <c r="U10" s="40"/>
      <c r="V10" s="40"/>
      <c r="W10" s="40"/>
      <c r="X10" s="35" t="str">
        <f t="shared" si="4"/>
        <v/>
      </c>
      <c r="Y10" s="95" t="str">
        <f>IF(ISBLANK(B10),"",Schlüssel!J10)</f>
        <v/>
      </c>
      <c r="Z10" s="93" t="str">
        <f t="shared" si="5"/>
        <v/>
      </c>
      <c r="AA10" s="92" t="str">
        <f t="shared" si="6"/>
        <v/>
      </c>
      <c r="AB10" s="92" t="str">
        <f t="shared" si="7"/>
        <v/>
      </c>
    </row>
    <row r="11" spans="1:29" ht="12.75" thickBot="1" x14ac:dyDescent="0.25">
      <c r="A11" s="28">
        <v>8</v>
      </c>
      <c r="B11" s="29"/>
      <c r="C11" s="38"/>
      <c r="D11" s="40"/>
      <c r="E11" s="40"/>
      <c r="F11" s="40"/>
      <c r="G11" s="39"/>
      <c r="H11" s="40"/>
      <c r="I11" s="40"/>
      <c r="J11" s="40"/>
      <c r="K11" s="40"/>
      <c r="L11" s="40"/>
      <c r="M11" s="40"/>
      <c r="N11" s="40"/>
      <c r="O11" s="40"/>
      <c r="P11" s="40"/>
      <c r="Q11" s="40"/>
      <c r="R11" s="40"/>
      <c r="S11" s="40"/>
      <c r="T11" s="40"/>
      <c r="U11" s="40"/>
      <c r="V11" s="40"/>
      <c r="W11" s="40"/>
      <c r="X11" s="35" t="str">
        <f t="shared" si="4"/>
        <v/>
      </c>
      <c r="Y11" s="95" t="str">
        <f>IF(ISBLANK(B11),"",Schlüssel!J11)</f>
        <v/>
      </c>
      <c r="Z11" s="93" t="str">
        <f t="shared" si="5"/>
        <v/>
      </c>
      <c r="AA11" s="92" t="str">
        <f t="shared" si="6"/>
        <v/>
      </c>
      <c r="AB11" s="92" t="str">
        <f t="shared" si="7"/>
        <v/>
      </c>
    </row>
    <row r="12" spans="1:29" x14ac:dyDescent="0.2">
      <c r="A12" s="26">
        <v>9</v>
      </c>
      <c r="B12" s="29"/>
      <c r="C12" s="38"/>
      <c r="D12" s="40"/>
      <c r="E12" s="40"/>
      <c r="F12" s="40"/>
      <c r="G12" s="39"/>
      <c r="H12" s="40"/>
      <c r="I12" s="40"/>
      <c r="J12" s="40"/>
      <c r="K12" s="40"/>
      <c r="L12" s="40"/>
      <c r="M12" s="40"/>
      <c r="N12" s="40"/>
      <c r="O12" s="40"/>
      <c r="P12" s="40"/>
      <c r="Q12" s="40"/>
      <c r="R12" s="40"/>
      <c r="S12" s="40"/>
      <c r="T12" s="40"/>
      <c r="U12" s="40"/>
      <c r="V12" s="40"/>
      <c r="W12" s="40"/>
      <c r="X12" s="35" t="str">
        <f t="shared" si="4"/>
        <v/>
      </c>
      <c r="Y12" s="95" t="str">
        <f>IF(ISBLANK(B12),"",Schlüssel!J12)</f>
        <v/>
      </c>
      <c r="Z12" s="93" t="str">
        <f t="shared" si="5"/>
        <v/>
      </c>
      <c r="AA12" s="92" t="str">
        <f t="shared" si="6"/>
        <v/>
      </c>
      <c r="AB12" s="92" t="str">
        <f t="shared" si="7"/>
        <v/>
      </c>
    </row>
    <row r="13" spans="1:29" ht="12.75" thickBot="1" x14ac:dyDescent="0.25">
      <c r="A13" s="28">
        <v>10</v>
      </c>
      <c r="B13" s="29"/>
      <c r="C13" s="38"/>
      <c r="D13" s="40"/>
      <c r="E13" s="40"/>
      <c r="F13" s="40"/>
      <c r="G13" s="39"/>
      <c r="H13" s="40"/>
      <c r="I13" s="40"/>
      <c r="J13" s="40"/>
      <c r="K13" s="40"/>
      <c r="L13" s="40"/>
      <c r="M13" s="40"/>
      <c r="N13" s="40"/>
      <c r="O13" s="40"/>
      <c r="P13" s="40"/>
      <c r="Q13" s="40"/>
      <c r="R13" s="40"/>
      <c r="S13" s="40"/>
      <c r="T13" s="40"/>
      <c r="U13" s="40"/>
      <c r="V13" s="40"/>
      <c r="W13" s="40"/>
      <c r="X13" s="35" t="str">
        <f t="shared" si="4"/>
        <v/>
      </c>
      <c r="Y13" s="95" t="str">
        <f>IF(ISBLANK(B13),"",Schlüssel!J13)</f>
        <v/>
      </c>
      <c r="Z13" s="93" t="str">
        <f t="shared" si="5"/>
        <v/>
      </c>
      <c r="AA13" s="92" t="str">
        <f t="shared" si="6"/>
        <v/>
      </c>
      <c r="AB13" s="92" t="str">
        <f t="shared" si="7"/>
        <v/>
      </c>
    </row>
    <row r="14" spans="1:29" x14ac:dyDescent="0.2">
      <c r="A14" s="26">
        <v>11</v>
      </c>
      <c r="B14" s="29"/>
      <c r="C14" s="38"/>
      <c r="D14" s="40"/>
      <c r="E14" s="40"/>
      <c r="F14" s="40"/>
      <c r="G14" s="39"/>
      <c r="H14" s="40"/>
      <c r="I14" s="40"/>
      <c r="J14" s="40"/>
      <c r="K14" s="40"/>
      <c r="L14" s="40"/>
      <c r="M14" s="40"/>
      <c r="N14" s="40"/>
      <c r="O14" s="40"/>
      <c r="P14" s="40"/>
      <c r="Q14" s="40"/>
      <c r="R14" s="40"/>
      <c r="S14" s="40"/>
      <c r="T14" s="40"/>
      <c r="U14" s="40"/>
      <c r="V14" s="40"/>
      <c r="W14" s="40"/>
      <c r="X14" s="35" t="str">
        <f t="shared" si="4"/>
        <v/>
      </c>
      <c r="Y14" s="95" t="str">
        <f>IF(ISBLANK(B14),"",Schlüssel!J14)</f>
        <v/>
      </c>
      <c r="Z14" s="93" t="str">
        <f t="shared" si="5"/>
        <v/>
      </c>
      <c r="AA14" s="92" t="str">
        <f t="shared" si="6"/>
        <v/>
      </c>
      <c r="AB14" s="92" t="str">
        <f t="shared" si="7"/>
        <v/>
      </c>
    </row>
    <row r="15" spans="1:29" ht="12.75" thickBot="1" x14ac:dyDescent="0.25">
      <c r="A15" s="28">
        <v>12</v>
      </c>
      <c r="B15" s="29"/>
      <c r="C15" s="38"/>
      <c r="D15" s="40"/>
      <c r="E15" s="40"/>
      <c r="F15" s="40"/>
      <c r="G15" s="39"/>
      <c r="H15" s="40"/>
      <c r="I15" s="40"/>
      <c r="J15" s="40"/>
      <c r="K15" s="40"/>
      <c r="L15" s="40"/>
      <c r="M15" s="40"/>
      <c r="N15" s="40"/>
      <c r="O15" s="40"/>
      <c r="P15" s="40"/>
      <c r="Q15" s="40"/>
      <c r="R15" s="40"/>
      <c r="S15" s="40"/>
      <c r="T15" s="40"/>
      <c r="U15" s="40"/>
      <c r="V15" s="40"/>
      <c r="W15" s="40"/>
      <c r="X15" s="35" t="str">
        <f t="shared" si="4"/>
        <v/>
      </c>
      <c r="Y15" s="95" t="str">
        <f>IF(ISBLANK(B15),"",Schlüssel!J15)</f>
        <v/>
      </c>
      <c r="Z15" s="93" t="str">
        <f t="shared" si="5"/>
        <v/>
      </c>
      <c r="AA15" s="92" t="str">
        <f t="shared" si="6"/>
        <v/>
      </c>
      <c r="AB15" s="92" t="str">
        <f t="shared" si="7"/>
        <v/>
      </c>
    </row>
    <row r="16" spans="1:29" x14ac:dyDescent="0.2">
      <c r="A16" s="26">
        <v>13</v>
      </c>
      <c r="B16" s="29"/>
      <c r="C16" s="38"/>
      <c r="D16" s="40"/>
      <c r="E16" s="40"/>
      <c r="F16" s="40"/>
      <c r="G16" s="40"/>
      <c r="H16" s="40"/>
      <c r="I16" s="40"/>
      <c r="J16" s="40"/>
      <c r="K16" s="40"/>
      <c r="L16" s="40"/>
      <c r="M16" s="40"/>
      <c r="N16" s="40"/>
      <c r="O16" s="40"/>
      <c r="P16" s="40"/>
      <c r="Q16" s="40"/>
      <c r="R16" s="40"/>
      <c r="S16" s="40"/>
      <c r="T16" s="40"/>
      <c r="U16" s="40"/>
      <c r="V16" s="40"/>
      <c r="W16" s="40"/>
      <c r="X16" s="35" t="str">
        <f t="shared" si="4"/>
        <v/>
      </c>
      <c r="Y16" s="95" t="str">
        <f>IF(ISBLANK(B16),"",Schlüssel!J16)</f>
        <v/>
      </c>
      <c r="Z16" s="93" t="str">
        <f t="shared" si="5"/>
        <v/>
      </c>
      <c r="AA16" s="92" t="str">
        <f t="shared" si="6"/>
        <v/>
      </c>
      <c r="AB16" s="92" t="str">
        <f t="shared" si="7"/>
        <v/>
      </c>
    </row>
    <row r="17" spans="1:28" ht="12.75" thickBot="1" x14ac:dyDescent="0.25">
      <c r="A17" s="28">
        <v>14</v>
      </c>
      <c r="B17" s="29"/>
      <c r="C17" s="38"/>
      <c r="D17" s="40"/>
      <c r="E17" s="40"/>
      <c r="F17" s="40"/>
      <c r="G17" s="40"/>
      <c r="H17" s="40"/>
      <c r="I17" s="40"/>
      <c r="J17" s="40"/>
      <c r="K17" s="40"/>
      <c r="L17" s="40"/>
      <c r="M17" s="40"/>
      <c r="N17" s="40"/>
      <c r="O17" s="40"/>
      <c r="P17" s="40"/>
      <c r="Q17" s="40"/>
      <c r="R17" s="40"/>
      <c r="S17" s="40"/>
      <c r="T17" s="40"/>
      <c r="U17" s="40"/>
      <c r="V17" s="40"/>
      <c r="W17" s="40"/>
      <c r="X17" s="35" t="str">
        <f t="shared" si="4"/>
        <v/>
      </c>
      <c r="Y17" s="95" t="str">
        <f>IF(ISBLANK(B17),"",Schlüssel!J17)</f>
        <v/>
      </c>
      <c r="Z17" s="93" t="str">
        <f t="shared" si="5"/>
        <v/>
      </c>
      <c r="AA17" s="92" t="str">
        <f t="shared" si="6"/>
        <v/>
      </c>
      <c r="AB17" s="92" t="str">
        <f t="shared" si="7"/>
        <v/>
      </c>
    </row>
    <row r="18" spans="1:28" x14ac:dyDescent="0.2">
      <c r="A18" s="26">
        <v>15</v>
      </c>
      <c r="B18" s="29"/>
      <c r="C18" s="38"/>
      <c r="D18" s="40"/>
      <c r="E18" s="40"/>
      <c r="F18" s="40"/>
      <c r="G18" s="40"/>
      <c r="H18" s="40"/>
      <c r="I18" s="40"/>
      <c r="J18" s="40"/>
      <c r="K18" s="40"/>
      <c r="L18" s="40"/>
      <c r="M18" s="40"/>
      <c r="N18" s="40"/>
      <c r="O18" s="40"/>
      <c r="P18" s="40"/>
      <c r="Q18" s="40"/>
      <c r="R18" s="40"/>
      <c r="S18" s="40"/>
      <c r="T18" s="40"/>
      <c r="U18" s="40"/>
      <c r="V18" s="40"/>
      <c r="W18" s="40"/>
      <c r="X18" s="35" t="str">
        <f t="shared" si="4"/>
        <v/>
      </c>
      <c r="Y18" s="95" t="str">
        <f>IF(ISBLANK(B18),"",Schlüssel!J18)</f>
        <v/>
      </c>
      <c r="Z18" s="93" t="str">
        <f t="shared" si="5"/>
        <v/>
      </c>
      <c r="AA18" s="92" t="str">
        <f t="shared" si="6"/>
        <v/>
      </c>
      <c r="AB18" s="92" t="str">
        <f t="shared" si="7"/>
        <v/>
      </c>
    </row>
    <row r="19" spans="1:28" ht="12.75" thickBot="1" x14ac:dyDescent="0.25">
      <c r="A19" s="28">
        <v>16</v>
      </c>
      <c r="B19" s="29"/>
      <c r="C19" s="38"/>
      <c r="D19" s="40"/>
      <c r="E19" s="40"/>
      <c r="F19" s="40"/>
      <c r="G19" s="40"/>
      <c r="H19" s="40"/>
      <c r="I19" s="40"/>
      <c r="J19" s="40"/>
      <c r="K19" s="40"/>
      <c r="L19" s="40"/>
      <c r="M19" s="40"/>
      <c r="N19" s="40"/>
      <c r="O19" s="40"/>
      <c r="P19" s="40"/>
      <c r="Q19" s="40"/>
      <c r="R19" s="40"/>
      <c r="S19" s="40"/>
      <c r="T19" s="40"/>
      <c r="U19" s="40"/>
      <c r="V19" s="40"/>
      <c r="W19" s="40"/>
      <c r="X19" s="35" t="str">
        <f t="shared" si="4"/>
        <v/>
      </c>
      <c r="Y19" s="95" t="str">
        <f>IF(ISBLANK(B19),"",Schlüssel!J19)</f>
        <v/>
      </c>
      <c r="Z19" s="93" t="str">
        <f t="shared" si="5"/>
        <v/>
      </c>
      <c r="AA19" s="92" t="str">
        <f t="shared" si="6"/>
        <v/>
      </c>
      <c r="AB19" s="92" t="str">
        <f t="shared" si="7"/>
        <v/>
      </c>
    </row>
    <row r="20" spans="1:28" x14ac:dyDescent="0.2">
      <c r="A20" s="26">
        <v>17</v>
      </c>
      <c r="B20" s="29"/>
      <c r="C20" s="38"/>
      <c r="D20" s="40"/>
      <c r="E20" s="40"/>
      <c r="F20" s="40"/>
      <c r="G20" s="40"/>
      <c r="H20" s="40"/>
      <c r="I20" s="40"/>
      <c r="J20" s="40"/>
      <c r="K20" s="40"/>
      <c r="L20" s="40"/>
      <c r="M20" s="40"/>
      <c r="N20" s="40"/>
      <c r="O20" s="40"/>
      <c r="P20" s="40"/>
      <c r="Q20" s="40"/>
      <c r="R20" s="40"/>
      <c r="S20" s="40"/>
      <c r="T20" s="40"/>
      <c r="U20" s="40"/>
      <c r="V20" s="40"/>
      <c r="W20" s="40"/>
      <c r="X20" s="35" t="str">
        <f t="shared" si="4"/>
        <v/>
      </c>
      <c r="Y20" s="95" t="str">
        <f>IF(ISBLANK(B20),"",Schlüssel!J20)</f>
        <v/>
      </c>
      <c r="Z20" s="93" t="str">
        <f t="shared" si="5"/>
        <v/>
      </c>
      <c r="AA20" s="92" t="str">
        <f t="shared" si="6"/>
        <v/>
      </c>
      <c r="AB20" s="92" t="str">
        <f t="shared" si="7"/>
        <v/>
      </c>
    </row>
    <row r="21" spans="1:28" ht="12.75" thickBot="1" x14ac:dyDescent="0.25">
      <c r="A21" s="28">
        <v>18</v>
      </c>
      <c r="B21" s="29"/>
      <c r="C21" s="38"/>
      <c r="D21" s="40"/>
      <c r="E21" s="40"/>
      <c r="F21" s="40"/>
      <c r="G21" s="40"/>
      <c r="H21" s="40"/>
      <c r="I21" s="40"/>
      <c r="J21" s="40"/>
      <c r="K21" s="40"/>
      <c r="L21" s="40"/>
      <c r="M21" s="40"/>
      <c r="N21" s="40"/>
      <c r="O21" s="40"/>
      <c r="P21" s="40"/>
      <c r="Q21" s="40"/>
      <c r="R21" s="40"/>
      <c r="S21" s="40"/>
      <c r="T21" s="40"/>
      <c r="U21" s="40"/>
      <c r="V21" s="40"/>
      <c r="W21" s="40"/>
      <c r="X21" s="35" t="str">
        <f t="shared" si="4"/>
        <v/>
      </c>
      <c r="Y21" s="95" t="str">
        <f>IF(ISBLANK(B21),"",Schlüssel!J21)</f>
        <v/>
      </c>
      <c r="Z21" s="93" t="str">
        <f t="shared" si="5"/>
        <v/>
      </c>
      <c r="AA21" s="92" t="str">
        <f t="shared" si="6"/>
        <v/>
      </c>
      <c r="AB21" s="92" t="str">
        <f t="shared" si="7"/>
        <v/>
      </c>
    </row>
    <row r="22" spans="1:28" x14ac:dyDescent="0.2">
      <c r="A22" s="26">
        <v>19</v>
      </c>
      <c r="B22" s="29"/>
      <c r="C22" s="38"/>
      <c r="D22" s="40"/>
      <c r="E22" s="40"/>
      <c r="F22" s="40"/>
      <c r="G22" s="40"/>
      <c r="H22" s="40"/>
      <c r="I22" s="40"/>
      <c r="J22" s="40"/>
      <c r="K22" s="40"/>
      <c r="L22" s="40"/>
      <c r="M22" s="40"/>
      <c r="N22" s="40"/>
      <c r="O22" s="40"/>
      <c r="P22" s="40"/>
      <c r="Q22" s="40"/>
      <c r="R22" s="40"/>
      <c r="S22" s="40"/>
      <c r="T22" s="40"/>
      <c r="U22" s="40"/>
      <c r="V22" s="40"/>
      <c r="W22" s="40"/>
      <c r="X22" s="35" t="str">
        <f t="shared" si="4"/>
        <v/>
      </c>
      <c r="Y22" s="95" t="str">
        <f>IF(ISBLANK(B22),"",Schlüssel!J22)</f>
        <v/>
      </c>
      <c r="Z22" s="93" t="str">
        <f t="shared" si="5"/>
        <v/>
      </c>
      <c r="AA22" s="92" t="str">
        <f t="shared" si="6"/>
        <v/>
      </c>
      <c r="AB22" s="92" t="str">
        <f t="shared" si="7"/>
        <v/>
      </c>
    </row>
    <row r="23" spans="1:28" ht="12.75" thickBot="1" x14ac:dyDescent="0.25">
      <c r="A23" s="28">
        <v>20</v>
      </c>
      <c r="B23" s="29"/>
      <c r="C23" s="38"/>
      <c r="D23" s="40"/>
      <c r="E23" s="40"/>
      <c r="F23" s="40"/>
      <c r="G23" s="40"/>
      <c r="H23" s="40"/>
      <c r="I23" s="40"/>
      <c r="J23" s="40"/>
      <c r="K23" s="40"/>
      <c r="L23" s="40"/>
      <c r="M23" s="40"/>
      <c r="N23" s="40"/>
      <c r="O23" s="40"/>
      <c r="P23" s="40"/>
      <c r="Q23" s="40"/>
      <c r="R23" s="40"/>
      <c r="S23" s="40"/>
      <c r="T23" s="40"/>
      <c r="U23" s="40"/>
      <c r="V23" s="40"/>
      <c r="W23" s="40"/>
      <c r="X23" s="35" t="str">
        <f t="shared" si="4"/>
        <v/>
      </c>
      <c r="Y23" s="95" t="str">
        <f>IF(ISBLANK(B23),"",Schlüssel!J23)</f>
        <v/>
      </c>
      <c r="Z23" s="93" t="str">
        <f t="shared" si="5"/>
        <v/>
      </c>
      <c r="AA23" s="92" t="str">
        <f t="shared" si="6"/>
        <v/>
      </c>
      <c r="AB23" s="92" t="str">
        <f t="shared" si="7"/>
        <v/>
      </c>
    </row>
    <row r="24" spans="1:28" x14ac:dyDescent="0.2">
      <c r="A24" s="26">
        <v>21</v>
      </c>
      <c r="B24" s="29"/>
      <c r="C24" s="38"/>
      <c r="D24" s="40"/>
      <c r="E24" s="40"/>
      <c r="F24" s="40"/>
      <c r="G24" s="40"/>
      <c r="H24" s="40"/>
      <c r="I24" s="40"/>
      <c r="J24" s="40"/>
      <c r="K24" s="40"/>
      <c r="L24" s="40"/>
      <c r="M24" s="40"/>
      <c r="N24" s="40"/>
      <c r="O24" s="40"/>
      <c r="P24" s="40"/>
      <c r="Q24" s="40"/>
      <c r="R24" s="40"/>
      <c r="S24" s="40"/>
      <c r="T24" s="40"/>
      <c r="U24" s="40"/>
      <c r="V24" s="40"/>
      <c r="W24" s="40"/>
      <c r="X24" s="35" t="str">
        <f t="shared" si="4"/>
        <v/>
      </c>
      <c r="Y24" s="95" t="str">
        <f>IF(ISBLANK(B24),"",Schlüssel!J24)</f>
        <v/>
      </c>
      <c r="Z24" s="93" t="str">
        <f t="shared" si="5"/>
        <v/>
      </c>
      <c r="AA24" s="92" t="str">
        <f t="shared" si="6"/>
        <v/>
      </c>
      <c r="AB24" s="92" t="str">
        <f t="shared" si="7"/>
        <v/>
      </c>
    </row>
    <row r="25" spans="1:28" ht="12.75" thickBot="1" x14ac:dyDescent="0.25">
      <c r="A25" s="28">
        <v>22</v>
      </c>
      <c r="B25" s="29"/>
      <c r="C25" s="38"/>
      <c r="D25" s="40"/>
      <c r="E25" s="40"/>
      <c r="F25" s="40"/>
      <c r="G25" s="40"/>
      <c r="H25" s="40"/>
      <c r="I25" s="40"/>
      <c r="J25" s="40"/>
      <c r="K25" s="40"/>
      <c r="L25" s="40"/>
      <c r="M25" s="40"/>
      <c r="N25" s="40"/>
      <c r="O25" s="40"/>
      <c r="P25" s="40"/>
      <c r="Q25" s="40"/>
      <c r="R25" s="40"/>
      <c r="S25" s="40"/>
      <c r="T25" s="40"/>
      <c r="U25" s="40"/>
      <c r="V25" s="40"/>
      <c r="W25" s="40"/>
      <c r="X25" s="35" t="str">
        <f t="shared" si="4"/>
        <v/>
      </c>
      <c r="Y25" s="95" t="str">
        <f>IF(ISBLANK(B25),"",Schlüssel!J25)</f>
        <v/>
      </c>
      <c r="Z25" s="93" t="str">
        <f t="shared" si="5"/>
        <v/>
      </c>
      <c r="AA25" s="92" t="str">
        <f t="shared" si="6"/>
        <v/>
      </c>
      <c r="AB25" s="92" t="str">
        <f t="shared" si="7"/>
        <v/>
      </c>
    </row>
    <row r="26" spans="1:28" x14ac:dyDescent="0.2">
      <c r="A26" s="26">
        <v>23</v>
      </c>
      <c r="B26" s="29"/>
      <c r="C26" s="38"/>
      <c r="D26" s="40"/>
      <c r="E26" s="40"/>
      <c r="F26" s="40"/>
      <c r="G26" s="40"/>
      <c r="H26" s="40"/>
      <c r="I26" s="40"/>
      <c r="J26" s="40"/>
      <c r="K26" s="40"/>
      <c r="L26" s="40"/>
      <c r="M26" s="40"/>
      <c r="N26" s="40"/>
      <c r="O26" s="40"/>
      <c r="P26" s="40"/>
      <c r="Q26" s="40"/>
      <c r="R26" s="40"/>
      <c r="S26" s="40"/>
      <c r="T26" s="40"/>
      <c r="U26" s="40"/>
      <c r="V26" s="40"/>
      <c r="W26" s="40"/>
      <c r="X26" s="35" t="str">
        <f t="shared" si="4"/>
        <v/>
      </c>
      <c r="Y26" s="95" t="str">
        <f>IF(ISBLANK(B26),"",Schlüssel!J26)</f>
        <v/>
      </c>
      <c r="Z26" s="93" t="str">
        <f t="shared" si="5"/>
        <v/>
      </c>
      <c r="AA26" s="92" t="str">
        <f t="shared" si="6"/>
        <v/>
      </c>
      <c r="AB26" s="92" t="str">
        <f t="shared" si="7"/>
        <v/>
      </c>
    </row>
    <row r="27" spans="1:28" ht="12.75" thickBot="1" x14ac:dyDescent="0.25">
      <c r="A27" s="28">
        <v>24</v>
      </c>
      <c r="B27" s="29"/>
      <c r="C27" s="38"/>
      <c r="D27" s="40"/>
      <c r="E27" s="40"/>
      <c r="F27" s="40"/>
      <c r="G27" s="40"/>
      <c r="H27" s="40"/>
      <c r="I27" s="40"/>
      <c r="J27" s="40"/>
      <c r="K27" s="40"/>
      <c r="L27" s="40"/>
      <c r="M27" s="40"/>
      <c r="N27" s="40"/>
      <c r="O27" s="40"/>
      <c r="P27" s="40"/>
      <c r="Q27" s="40"/>
      <c r="R27" s="40"/>
      <c r="S27" s="40"/>
      <c r="T27" s="40"/>
      <c r="U27" s="40"/>
      <c r="V27" s="40"/>
      <c r="W27" s="40"/>
      <c r="X27" s="35" t="str">
        <f t="shared" si="4"/>
        <v/>
      </c>
      <c r="Y27" s="95" t="str">
        <f>IF(ISBLANK(B27),"",Schlüssel!J27)</f>
        <v/>
      </c>
      <c r="Z27" s="93" t="str">
        <f t="shared" si="5"/>
        <v/>
      </c>
      <c r="AA27" s="92" t="str">
        <f t="shared" si="6"/>
        <v/>
      </c>
      <c r="AB27" s="92" t="str">
        <f t="shared" si="7"/>
        <v/>
      </c>
    </row>
    <row r="28" spans="1:28" x14ac:dyDescent="0.2">
      <c r="A28" s="26">
        <v>25</v>
      </c>
      <c r="B28" s="29"/>
      <c r="C28" s="38"/>
      <c r="D28" s="40"/>
      <c r="E28" s="40"/>
      <c r="F28" s="40"/>
      <c r="G28" s="40"/>
      <c r="H28" s="40"/>
      <c r="I28" s="40"/>
      <c r="J28" s="40"/>
      <c r="K28" s="40"/>
      <c r="L28" s="40"/>
      <c r="M28" s="40"/>
      <c r="N28" s="40"/>
      <c r="O28" s="40"/>
      <c r="P28" s="40"/>
      <c r="Q28" s="40"/>
      <c r="R28" s="40"/>
      <c r="S28" s="40"/>
      <c r="T28" s="40"/>
      <c r="U28" s="40"/>
      <c r="V28" s="40"/>
      <c r="W28" s="40"/>
      <c r="X28" s="35" t="str">
        <f t="shared" si="4"/>
        <v/>
      </c>
      <c r="Y28" s="95" t="str">
        <f>IF(ISBLANK(B28),"",Schlüssel!J28)</f>
        <v/>
      </c>
      <c r="Z28" s="93" t="str">
        <f t="shared" si="5"/>
        <v/>
      </c>
      <c r="AA28" s="92" t="str">
        <f t="shared" si="6"/>
        <v/>
      </c>
      <c r="AB28" s="92" t="str">
        <f t="shared" si="7"/>
        <v/>
      </c>
    </row>
    <row r="29" spans="1:28" ht="12.75" thickBot="1" x14ac:dyDescent="0.25">
      <c r="A29" s="28">
        <v>26</v>
      </c>
      <c r="B29" s="29"/>
      <c r="C29" s="38"/>
      <c r="D29" s="40"/>
      <c r="E29" s="40"/>
      <c r="F29" s="40"/>
      <c r="G29" s="40"/>
      <c r="H29" s="40"/>
      <c r="I29" s="40"/>
      <c r="J29" s="40"/>
      <c r="K29" s="40"/>
      <c r="L29" s="40"/>
      <c r="M29" s="40"/>
      <c r="N29" s="40"/>
      <c r="O29" s="40"/>
      <c r="P29" s="40"/>
      <c r="Q29" s="40"/>
      <c r="R29" s="40"/>
      <c r="S29" s="40"/>
      <c r="T29" s="40"/>
      <c r="U29" s="40"/>
      <c r="V29" s="40"/>
      <c r="W29" s="40"/>
      <c r="X29" s="35" t="str">
        <f t="shared" si="4"/>
        <v/>
      </c>
      <c r="Y29" s="95" t="str">
        <f>IF(ISBLANK(B29),"",Schlüssel!J29)</f>
        <v/>
      </c>
      <c r="Z29" s="93" t="str">
        <f t="shared" si="5"/>
        <v/>
      </c>
      <c r="AA29" s="92" t="str">
        <f t="shared" si="6"/>
        <v/>
      </c>
      <c r="AB29" s="92" t="str">
        <f t="shared" si="7"/>
        <v/>
      </c>
    </row>
    <row r="30" spans="1:28" x14ac:dyDescent="0.2">
      <c r="A30" s="26">
        <v>27</v>
      </c>
      <c r="B30" s="29"/>
      <c r="C30" s="38"/>
      <c r="D30" s="40"/>
      <c r="E30" s="40"/>
      <c r="F30" s="40"/>
      <c r="G30" s="40"/>
      <c r="H30" s="40"/>
      <c r="I30" s="40"/>
      <c r="J30" s="40"/>
      <c r="K30" s="40"/>
      <c r="L30" s="40"/>
      <c r="M30" s="40"/>
      <c r="N30" s="40"/>
      <c r="O30" s="40"/>
      <c r="P30" s="40"/>
      <c r="Q30" s="40"/>
      <c r="R30" s="40"/>
      <c r="S30" s="40"/>
      <c r="T30" s="40"/>
      <c r="U30" s="40"/>
      <c r="V30" s="40"/>
      <c r="W30" s="40"/>
      <c r="X30" s="35" t="str">
        <f t="shared" si="4"/>
        <v/>
      </c>
      <c r="Y30" s="95" t="str">
        <f>IF(ISBLANK(B30),"",Schlüssel!J30)</f>
        <v/>
      </c>
      <c r="Z30" s="93" t="str">
        <f t="shared" si="5"/>
        <v/>
      </c>
      <c r="AA30" s="92" t="str">
        <f t="shared" si="6"/>
        <v/>
      </c>
      <c r="AB30" s="92" t="str">
        <f t="shared" si="7"/>
        <v/>
      </c>
    </row>
    <row r="31" spans="1:28" ht="12.75" thickBot="1" x14ac:dyDescent="0.25">
      <c r="A31" s="28">
        <v>28</v>
      </c>
      <c r="B31" s="29"/>
      <c r="C31" s="38"/>
      <c r="D31" s="40"/>
      <c r="E31" s="40"/>
      <c r="F31" s="40"/>
      <c r="G31" s="40"/>
      <c r="H31" s="40"/>
      <c r="I31" s="40"/>
      <c r="J31" s="40"/>
      <c r="K31" s="40"/>
      <c r="L31" s="40"/>
      <c r="M31" s="40"/>
      <c r="N31" s="40"/>
      <c r="O31" s="40"/>
      <c r="P31" s="40"/>
      <c r="Q31" s="40"/>
      <c r="R31" s="40"/>
      <c r="S31" s="40"/>
      <c r="T31" s="40"/>
      <c r="U31" s="40"/>
      <c r="V31" s="40"/>
      <c r="W31" s="40"/>
      <c r="X31" s="35" t="str">
        <f t="shared" si="4"/>
        <v/>
      </c>
      <c r="Y31" s="95" t="str">
        <f>IF(ISBLANK(B31),"",Schlüssel!J31)</f>
        <v/>
      </c>
      <c r="Z31" s="93" t="str">
        <f t="shared" si="5"/>
        <v/>
      </c>
      <c r="AA31" s="92" t="str">
        <f t="shared" si="6"/>
        <v/>
      </c>
      <c r="AB31" s="92" t="str">
        <f t="shared" si="7"/>
        <v/>
      </c>
    </row>
    <row r="32" spans="1:28" x14ac:dyDescent="0.2">
      <c r="A32" s="26">
        <v>29</v>
      </c>
      <c r="B32" s="29"/>
      <c r="C32" s="38"/>
      <c r="D32" s="40"/>
      <c r="E32" s="40"/>
      <c r="F32" s="40"/>
      <c r="G32" s="40"/>
      <c r="H32" s="40"/>
      <c r="I32" s="40"/>
      <c r="J32" s="40"/>
      <c r="K32" s="40"/>
      <c r="L32" s="40"/>
      <c r="M32" s="40"/>
      <c r="N32" s="40"/>
      <c r="O32" s="40"/>
      <c r="P32" s="40"/>
      <c r="Q32" s="40"/>
      <c r="R32" s="40"/>
      <c r="S32" s="40"/>
      <c r="T32" s="40"/>
      <c r="U32" s="40"/>
      <c r="V32" s="40"/>
      <c r="W32" s="40"/>
      <c r="X32" s="35" t="str">
        <f t="shared" si="4"/>
        <v/>
      </c>
      <c r="Y32" s="95" t="str">
        <f>IF(ISBLANK(B32),"",Schlüssel!J32)</f>
        <v/>
      </c>
      <c r="Z32" s="93" t="str">
        <f t="shared" si="5"/>
        <v/>
      </c>
      <c r="AA32" s="92" t="str">
        <f t="shared" si="6"/>
        <v/>
      </c>
      <c r="AB32" s="92" t="str">
        <f t="shared" si="7"/>
        <v/>
      </c>
    </row>
    <row r="33" spans="1:29" ht="12.75" thickBot="1" x14ac:dyDescent="0.25">
      <c r="A33" s="28">
        <v>30</v>
      </c>
      <c r="B33" s="29"/>
      <c r="C33" s="38"/>
      <c r="D33" s="40"/>
      <c r="E33" s="40"/>
      <c r="F33" s="40"/>
      <c r="G33" s="40"/>
      <c r="H33" s="40"/>
      <c r="I33" s="40"/>
      <c r="J33" s="40"/>
      <c r="K33" s="40"/>
      <c r="L33" s="40"/>
      <c r="M33" s="40"/>
      <c r="N33" s="40"/>
      <c r="O33" s="40"/>
      <c r="P33" s="40"/>
      <c r="Q33" s="40"/>
      <c r="R33" s="40"/>
      <c r="S33" s="40"/>
      <c r="T33" s="40"/>
      <c r="U33" s="40"/>
      <c r="V33" s="40"/>
      <c r="W33" s="40"/>
      <c r="X33" s="35" t="str">
        <f t="shared" si="4"/>
        <v/>
      </c>
      <c r="Y33" s="95" t="str">
        <f>IF(ISBLANK(B33),"",Schlüssel!J33)</f>
        <v/>
      </c>
      <c r="Z33" s="93" t="str">
        <f t="shared" si="5"/>
        <v/>
      </c>
      <c r="AA33" s="92" t="str">
        <f t="shared" si="6"/>
        <v/>
      </c>
      <c r="AB33" s="92" t="str">
        <f t="shared" si="7"/>
        <v/>
      </c>
    </row>
    <row r="34" spans="1:29" x14ac:dyDescent="0.2">
      <c r="A34" s="26">
        <v>31</v>
      </c>
      <c r="B34" s="29"/>
      <c r="C34" s="38"/>
      <c r="D34" s="40"/>
      <c r="E34" s="40"/>
      <c r="F34" s="40"/>
      <c r="G34" s="40"/>
      <c r="H34" s="40"/>
      <c r="I34" s="40"/>
      <c r="J34" s="40"/>
      <c r="K34" s="40"/>
      <c r="L34" s="40"/>
      <c r="M34" s="40"/>
      <c r="N34" s="40"/>
      <c r="O34" s="40"/>
      <c r="P34" s="40"/>
      <c r="Q34" s="40"/>
      <c r="R34" s="40"/>
      <c r="S34" s="40"/>
      <c r="T34" s="40"/>
      <c r="U34" s="40"/>
      <c r="V34" s="40"/>
      <c r="W34" s="40"/>
      <c r="X34" s="35" t="str">
        <f t="shared" si="4"/>
        <v/>
      </c>
      <c r="Y34" s="95" t="str">
        <f>IF(ISBLANK(B34),"",Schlüssel!J34)</f>
        <v/>
      </c>
      <c r="Z34" s="93" t="str">
        <f t="shared" si="5"/>
        <v/>
      </c>
      <c r="AA34" s="92" t="str">
        <f t="shared" si="6"/>
        <v/>
      </c>
      <c r="AB34" s="92" t="str">
        <f t="shared" si="7"/>
        <v/>
      </c>
    </row>
    <row r="35" spans="1:29" ht="12.75" thickBot="1" x14ac:dyDescent="0.25">
      <c r="A35" s="28">
        <v>32</v>
      </c>
      <c r="B35" s="29"/>
      <c r="C35" s="38"/>
      <c r="D35" s="40"/>
      <c r="E35" s="40"/>
      <c r="F35" s="40"/>
      <c r="G35" s="40"/>
      <c r="H35" s="40"/>
      <c r="I35" s="40"/>
      <c r="J35" s="40"/>
      <c r="K35" s="40"/>
      <c r="L35" s="40"/>
      <c r="M35" s="40"/>
      <c r="N35" s="40"/>
      <c r="O35" s="40"/>
      <c r="P35" s="40"/>
      <c r="Q35" s="40"/>
      <c r="R35" s="40"/>
      <c r="S35" s="40"/>
      <c r="T35" s="40"/>
      <c r="U35" s="40"/>
      <c r="V35" s="40"/>
      <c r="W35" s="40"/>
      <c r="X35" s="35" t="str">
        <f t="shared" si="4"/>
        <v/>
      </c>
      <c r="Y35" s="95" t="str">
        <f>IF(ISBLANK(B35),"",Schlüssel!J35)</f>
        <v/>
      </c>
      <c r="Z35" s="93" t="str">
        <f t="shared" si="5"/>
        <v/>
      </c>
      <c r="AA35" s="92" t="str">
        <f t="shared" si="6"/>
        <v/>
      </c>
      <c r="AB35" s="92" t="str">
        <f t="shared" si="7"/>
        <v/>
      </c>
    </row>
    <row r="36" spans="1:29" x14ac:dyDescent="0.2">
      <c r="A36" s="26">
        <v>33</v>
      </c>
      <c r="B36" s="29"/>
      <c r="C36" s="38"/>
      <c r="D36" s="40"/>
      <c r="E36" s="40"/>
      <c r="F36" s="40"/>
      <c r="G36" s="40"/>
      <c r="H36" s="40"/>
      <c r="I36" s="40"/>
      <c r="J36" s="40"/>
      <c r="K36" s="40"/>
      <c r="L36" s="40"/>
      <c r="M36" s="40"/>
      <c r="N36" s="40"/>
      <c r="O36" s="40"/>
      <c r="P36" s="40"/>
      <c r="Q36" s="40"/>
      <c r="R36" s="40"/>
      <c r="S36" s="40"/>
      <c r="T36" s="40"/>
      <c r="U36" s="40"/>
      <c r="V36" s="40"/>
      <c r="W36" s="40"/>
      <c r="X36" s="35" t="str">
        <f t="shared" si="4"/>
        <v/>
      </c>
      <c r="Y36" s="95" t="str">
        <f>IF(ISBLANK(B36),"",Schlüssel!J36)</f>
        <v/>
      </c>
      <c r="Z36" s="93" t="str">
        <f t="shared" si="5"/>
        <v/>
      </c>
      <c r="AA36" s="92" t="str">
        <f t="shared" si="6"/>
        <v/>
      </c>
      <c r="AB36" s="92" t="str">
        <f t="shared" si="7"/>
        <v/>
      </c>
    </row>
    <row r="37" spans="1:29" ht="12.75" thickBot="1" x14ac:dyDescent="0.25">
      <c r="A37" s="28">
        <v>34</v>
      </c>
      <c r="B37" s="29"/>
      <c r="C37" s="38"/>
      <c r="D37" s="40"/>
      <c r="E37" s="40"/>
      <c r="F37" s="40"/>
      <c r="G37" s="40"/>
      <c r="H37" s="40"/>
      <c r="I37" s="40"/>
      <c r="J37" s="40"/>
      <c r="K37" s="40"/>
      <c r="L37" s="40"/>
      <c r="M37" s="40"/>
      <c r="N37" s="40"/>
      <c r="O37" s="40"/>
      <c r="P37" s="40"/>
      <c r="Q37" s="40"/>
      <c r="R37" s="40"/>
      <c r="S37" s="40"/>
      <c r="T37" s="40"/>
      <c r="U37" s="40"/>
      <c r="V37" s="40"/>
      <c r="W37" s="40"/>
      <c r="X37" s="35" t="str">
        <f t="shared" si="4"/>
        <v/>
      </c>
      <c r="Y37" s="95" t="str">
        <f>IF(ISBLANK(B37),"",Schlüssel!J37)</f>
        <v/>
      </c>
      <c r="Z37" s="93" t="str">
        <f t="shared" si="5"/>
        <v/>
      </c>
      <c r="AA37" s="92" t="str">
        <f t="shared" si="6"/>
        <v/>
      </c>
      <c r="AB37" s="92" t="str">
        <f t="shared" si="7"/>
        <v/>
      </c>
    </row>
    <row r="38" spans="1:29" x14ac:dyDescent="0.2">
      <c r="A38" s="26">
        <v>35</v>
      </c>
      <c r="B38" s="29"/>
      <c r="C38" s="38"/>
      <c r="D38" s="40"/>
      <c r="E38" s="40"/>
      <c r="F38" s="40"/>
      <c r="G38" s="40"/>
      <c r="H38" s="40"/>
      <c r="I38" s="40"/>
      <c r="J38" s="40"/>
      <c r="K38" s="40"/>
      <c r="L38" s="40"/>
      <c r="M38" s="40"/>
      <c r="N38" s="40"/>
      <c r="O38" s="40"/>
      <c r="P38" s="40"/>
      <c r="Q38" s="40"/>
      <c r="R38" s="40"/>
      <c r="S38" s="40"/>
      <c r="T38" s="40"/>
      <c r="U38" s="40"/>
      <c r="V38" s="40"/>
      <c r="W38" s="40"/>
      <c r="X38" s="206" t="str">
        <f t="shared" si="4"/>
        <v/>
      </c>
      <c r="Y38" s="95" t="str">
        <f>IF(ISBLANK(B38),"",Schlüssel!J38)</f>
        <v/>
      </c>
      <c r="Z38" s="93" t="str">
        <f t="shared" si="5"/>
        <v/>
      </c>
      <c r="AA38" s="92" t="str">
        <f t="shared" si="6"/>
        <v/>
      </c>
      <c r="AB38" s="92" t="str">
        <f t="shared" si="7"/>
        <v/>
      </c>
    </row>
    <row r="39" spans="1:29" ht="12.75" thickBot="1" x14ac:dyDescent="0.25">
      <c r="A39" s="28">
        <v>36</v>
      </c>
      <c r="B39" s="29"/>
      <c r="C39" s="41"/>
      <c r="D39" s="41"/>
      <c r="E39" s="41"/>
      <c r="F39" s="41"/>
      <c r="G39" s="41"/>
      <c r="H39" s="41"/>
      <c r="I39" s="41"/>
      <c r="J39" s="41"/>
      <c r="K39" s="41"/>
      <c r="L39" s="41"/>
      <c r="M39" s="41"/>
      <c r="N39" s="41"/>
      <c r="O39" s="41"/>
      <c r="P39" s="41"/>
      <c r="Q39" s="41"/>
      <c r="R39" s="41"/>
      <c r="S39" s="41"/>
      <c r="T39" s="41"/>
      <c r="U39" s="41"/>
      <c r="V39" s="41"/>
      <c r="W39" s="41"/>
      <c r="X39" s="44" t="str">
        <f t="shared" si="4"/>
        <v/>
      </c>
      <c r="Y39" s="95" t="str">
        <f>IF(ISBLANK(B39),"",Schlüssel!J39)</f>
        <v/>
      </c>
      <c r="Z39" s="160" t="str">
        <f t="shared" si="5"/>
        <v/>
      </c>
      <c r="AA39" s="92" t="str">
        <f t="shared" si="6"/>
        <v/>
      </c>
      <c r="AB39" s="92" t="str">
        <f t="shared" si="7"/>
        <v/>
      </c>
    </row>
    <row r="40" spans="1:29" ht="12.75" thickBot="1" x14ac:dyDescent="0.25">
      <c r="A40" s="33"/>
      <c r="B40" s="30" t="s">
        <v>12</v>
      </c>
      <c r="C40" s="45">
        <f>SUM(C4:C39)</f>
        <v>0</v>
      </c>
      <c r="D40" s="36">
        <f t="shared" ref="D40:T40" si="8">SUM(D4:D39)</f>
        <v>0</v>
      </c>
      <c r="E40" s="37">
        <f t="shared" si="8"/>
        <v>0</v>
      </c>
      <c r="F40" s="37">
        <f t="shared" si="8"/>
        <v>0</v>
      </c>
      <c r="G40" s="37">
        <f t="shared" si="8"/>
        <v>0</v>
      </c>
      <c r="H40" s="37">
        <f t="shared" si="8"/>
        <v>0</v>
      </c>
      <c r="I40" s="37">
        <f t="shared" si="8"/>
        <v>0</v>
      </c>
      <c r="J40" s="37">
        <f t="shared" si="8"/>
        <v>0</v>
      </c>
      <c r="K40" s="37">
        <f t="shared" si="8"/>
        <v>0</v>
      </c>
      <c r="L40" s="37">
        <f t="shared" si="8"/>
        <v>0</v>
      </c>
      <c r="M40" s="37">
        <f t="shared" si="8"/>
        <v>0</v>
      </c>
      <c r="N40" s="37">
        <f t="shared" si="8"/>
        <v>0</v>
      </c>
      <c r="O40" s="37">
        <f t="shared" si="8"/>
        <v>0</v>
      </c>
      <c r="P40" s="37">
        <f>SUM(P4:P39)</f>
        <v>0</v>
      </c>
      <c r="Q40" s="37">
        <f t="shared" si="8"/>
        <v>0</v>
      </c>
      <c r="R40" s="37">
        <f t="shared" si="8"/>
        <v>0</v>
      </c>
      <c r="S40" s="37">
        <f t="shared" si="8"/>
        <v>0</v>
      </c>
      <c r="T40" s="37">
        <f t="shared" si="8"/>
        <v>0</v>
      </c>
      <c r="U40" s="37">
        <f>SUM(U4:U39)</f>
        <v>0</v>
      </c>
      <c r="V40" s="191">
        <f>SUM(V4:V39)</f>
        <v>0</v>
      </c>
      <c r="W40" s="98"/>
      <c r="X40" s="45">
        <f>SUM(X4:X39)</f>
        <v>0</v>
      </c>
      <c r="Y40" s="46"/>
      <c r="Z40" s="196" t="s">
        <v>75</v>
      </c>
      <c r="AA40" s="196" t="s">
        <v>75</v>
      </c>
      <c r="AB40" s="196" t="s">
        <v>75</v>
      </c>
    </row>
    <row r="41" spans="1:29" ht="12.75" thickBot="1" x14ac:dyDescent="0.25">
      <c r="A41" s="33"/>
      <c r="B41" s="30" t="s">
        <v>19</v>
      </c>
      <c r="C41" s="45" t="e">
        <f>AVERAGE(C4:C39)</f>
        <v>#DIV/0!</v>
      </c>
      <c r="D41" s="37" t="e">
        <f t="shared" ref="D41:U41" si="9">AVERAGE(D4:D39)</f>
        <v>#DIV/0!</v>
      </c>
      <c r="E41" s="37" t="e">
        <f t="shared" si="9"/>
        <v>#DIV/0!</v>
      </c>
      <c r="F41" s="37" t="e">
        <f t="shared" si="9"/>
        <v>#DIV/0!</v>
      </c>
      <c r="G41" s="37" t="e">
        <f t="shared" si="9"/>
        <v>#DIV/0!</v>
      </c>
      <c r="H41" s="37" t="e">
        <f t="shared" si="9"/>
        <v>#DIV/0!</v>
      </c>
      <c r="I41" s="37" t="e">
        <f t="shared" si="9"/>
        <v>#DIV/0!</v>
      </c>
      <c r="J41" s="37" t="e">
        <f t="shared" si="9"/>
        <v>#DIV/0!</v>
      </c>
      <c r="K41" s="37" t="e">
        <f t="shared" si="9"/>
        <v>#DIV/0!</v>
      </c>
      <c r="L41" s="37" t="e">
        <f t="shared" si="9"/>
        <v>#DIV/0!</v>
      </c>
      <c r="M41" s="37" t="e">
        <f t="shared" si="9"/>
        <v>#DIV/0!</v>
      </c>
      <c r="N41" s="37" t="e">
        <f t="shared" si="9"/>
        <v>#DIV/0!</v>
      </c>
      <c r="O41" s="25" t="e">
        <f t="shared" si="9"/>
        <v>#DIV/0!</v>
      </c>
      <c r="P41" s="172" t="e">
        <f>AVERAGE(P4:P39)</f>
        <v>#DIV/0!</v>
      </c>
      <c r="Q41" s="172" t="e">
        <f t="shared" si="9"/>
        <v>#DIV/0!</v>
      </c>
      <c r="R41" s="173" t="e">
        <f t="shared" si="9"/>
        <v>#DIV/0!</v>
      </c>
      <c r="S41" s="43" t="e">
        <f t="shared" si="9"/>
        <v>#DIV/0!</v>
      </c>
      <c r="T41" s="43" t="e">
        <f>AVERAGE(T4:T39)</f>
        <v>#DIV/0!</v>
      </c>
      <c r="U41" s="43" t="e">
        <f t="shared" si="9"/>
        <v>#DIV/0!</v>
      </c>
      <c r="V41" s="192" t="e">
        <f>AVERAGE(V4:V39)</f>
        <v>#DIV/0!</v>
      </c>
      <c r="W41" s="99"/>
      <c r="X41" s="101"/>
      <c r="Y41" s="100" t="e">
        <f>AVERAGE(Y4:Y39)</f>
        <v>#DIV/0!</v>
      </c>
      <c r="Z41" s="196" t="e">
        <f>AVERAGE(Z5:Z40)</f>
        <v>#DIV/0!</v>
      </c>
      <c r="AA41" s="196" t="e">
        <f>AVERAGE(AA5:AA40)</f>
        <v>#DIV/0!</v>
      </c>
      <c r="AB41" s="196" t="e">
        <f>AVERAGE(AB5:AB40)</f>
        <v>#DIV/0!</v>
      </c>
    </row>
    <row r="42" spans="1:29" ht="24.75" customHeight="1" thickBot="1" x14ac:dyDescent="0.25">
      <c r="A42" s="33"/>
      <c r="B42" s="34" t="s">
        <v>3</v>
      </c>
      <c r="C42" s="96" t="e">
        <f>C40/($C$43*C2)*100</f>
        <v>#DIV/0!</v>
      </c>
      <c r="D42" s="97" t="e">
        <f t="shared" ref="D42:S42" si="10">D40/($C$43*D2)*100</f>
        <v>#DIV/0!</v>
      </c>
      <c r="E42" s="97" t="e">
        <f t="shared" si="10"/>
        <v>#DIV/0!</v>
      </c>
      <c r="F42" s="97" t="e">
        <f t="shared" si="10"/>
        <v>#DIV/0!</v>
      </c>
      <c r="G42" s="97" t="e">
        <f t="shared" si="10"/>
        <v>#DIV/0!</v>
      </c>
      <c r="H42" s="97" t="e">
        <f t="shared" si="10"/>
        <v>#DIV/0!</v>
      </c>
      <c r="I42" s="147" t="e">
        <f t="shared" si="10"/>
        <v>#DIV/0!</v>
      </c>
      <c r="J42" s="147" t="e">
        <f t="shared" si="10"/>
        <v>#DIV/0!</v>
      </c>
      <c r="K42" s="147" t="e">
        <f t="shared" si="10"/>
        <v>#DIV/0!</v>
      </c>
      <c r="L42" s="147" t="e">
        <f t="shared" si="10"/>
        <v>#DIV/0!</v>
      </c>
      <c r="M42" s="147" t="e">
        <f t="shared" si="10"/>
        <v>#DIV/0!</v>
      </c>
      <c r="N42" s="147" t="e">
        <f t="shared" si="10"/>
        <v>#DIV/0!</v>
      </c>
      <c r="O42" s="97" t="e">
        <f t="shared" si="10"/>
        <v>#DIV/0!</v>
      </c>
      <c r="P42" s="97" t="e">
        <f t="shared" si="10"/>
        <v>#DIV/0!</v>
      </c>
      <c r="Q42" s="97" t="e">
        <f t="shared" si="10"/>
        <v>#DIV/0!</v>
      </c>
      <c r="R42" s="97" t="e">
        <f t="shared" si="10"/>
        <v>#DIV/0!</v>
      </c>
      <c r="S42" s="97" t="e">
        <f t="shared" si="10"/>
        <v>#DIV/0!</v>
      </c>
      <c r="T42" s="97" t="e">
        <f>T40/($C$43*T2)*100</f>
        <v>#DIV/0!</v>
      </c>
      <c r="U42" s="97" t="e">
        <f>U40/($C$43*U2)*100</f>
        <v>#DIV/0!</v>
      </c>
      <c r="V42" s="97" t="e">
        <f>V40/($C$43*V2)*100</f>
        <v>#DIV/0!</v>
      </c>
      <c r="W42" s="97"/>
      <c r="X42" s="33"/>
      <c r="Y42" s="33"/>
      <c r="Z42" s="33"/>
      <c r="AA42" s="33"/>
      <c r="AB42" s="33"/>
    </row>
    <row r="43" spans="1:29" x14ac:dyDescent="0.2">
      <c r="A43" s="33"/>
      <c r="B43" s="31" t="s">
        <v>4</v>
      </c>
      <c r="C43" s="32">
        <f>COUNTIF(C4:C39,"&gt;=0")</f>
        <v>0</v>
      </c>
      <c r="D43" s="42"/>
      <c r="E43" s="42"/>
      <c r="F43" s="42"/>
      <c r="G43" s="42"/>
      <c r="H43" s="42"/>
      <c r="I43" s="148"/>
      <c r="J43" s="148"/>
      <c r="K43" s="148"/>
      <c r="L43" s="148"/>
      <c r="M43" s="148"/>
      <c r="N43" s="148"/>
      <c r="O43" s="148"/>
      <c r="P43" s="42"/>
      <c r="Q43" s="42"/>
      <c r="R43" s="42"/>
      <c r="S43" s="42"/>
      <c r="T43" s="42"/>
      <c r="U43" s="42"/>
      <c r="V43" s="42"/>
      <c r="W43" s="42"/>
      <c r="X43" s="42"/>
      <c r="Y43" s="33"/>
      <c r="Z43" s="33"/>
      <c r="AA43" s="33"/>
      <c r="AB43" s="33"/>
      <c r="AC43" s="33"/>
    </row>
    <row r="44" spans="1:29" customFormat="1" ht="15" customHeight="1" x14ac:dyDescent="0.2"/>
    <row r="45" spans="1:29" customFormat="1" ht="12.75" x14ac:dyDescent="0.2"/>
    <row r="46" spans="1:29" customFormat="1" ht="12.75" x14ac:dyDescent="0.2"/>
    <row r="47" spans="1:29" customFormat="1" ht="12.75" x14ac:dyDescent="0.2"/>
    <row r="48" spans="1:29" customFormat="1" ht="12.75" x14ac:dyDescent="0.2"/>
    <row r="49" spans="2:13" x14ac:dyDescent="0.2">
      <c r="M49" s="20">
        <f>SUM(N19:N23)</f>
        <v>0</v>
      </c>
    </row>
    <row r="51" spans="2:13" ht="12.75" x14ac:dyDescent="0.2">
      <c r="B51"/>
      <c r="C51"/>
      <c r="D51"/>
      <c r="E51"/>
      <c r="F51"/>
      <c r="G51"/>
      <c r="H51"/>
    </row>
    <row r="52" spans="2:13" ht="12.75" x14ac:dyDescent="0.2">
      <c r="B52"/>
      <c r="C52"/>
      <c r="D52"/>
      <c r="E52"/>
      <c r="F52"/>
      <c r="G52"/>
      <c r="H52"/>
      <c r="M52" s="50"/>
    </row>
    <row r="53" spans="2:13" ht="12.75" x14ac:dyDescent="0.2">
      <c r="B53"/>
      <c r="C53"/>
      <c r="D53"/>
      <c r="E53"/>
      <c r="F53"/>
      <c r="G53"/>
      <c r="H53"/>
    </row>
    <row r="54" spans="2:13" ht="12.75" x14ac:dyDescent="0.2">
      <c r="B54"/>
      <c r="C54"/>
      <c r="D54"/>
      <c r="E54"/>
      <c r="F54"/>
      <c r="G54"/>
      <c r="H54"/>
    </row>
    <row r="57" spans="2:13" ht="12.75" x14ac:dyDescent="0.2">
      <c r="B57"/>
      <c r="C57"/>
      <c r="D57"/>
      <c r="E57"/>
      <c r="F57"/>
      <c r="G57"/>
      <c r="H57"/>
    </row>
    <row r="58" spans="2:13" ht="12.75" x14ac:dyDescent="0.2">
      <c r="B58"/>
      <c r="C58"/>
      <c r="D58"/>
      <c r="E58"/>
      <c r="F58"/>
      <c r="G58"/>
      <c r="H58"/>
    </row>
    <row r="59" spans="2:13" ht="12.75" x14ac:dyDescent="0.2">
      <c r="B59"/>
      <c r="C59"/>
      <c r="D59"/>
      <c r="E59"/>
      <c r="F59"/>
      <c r="G59"/>
      <c r="H59"/>
    </row>
    <row r="60" spans="2:13" ht="12.75" x14ac:dyDescent="0.2">
      <c r="B60"/>
      <c r="C60"/>
      <c r="D60"/>
      <c r="E60"/>
      <c r="F60"/>
      <c r="G60"/>
      <c r="H60"/>
    </row>
  </sheetData>
  <sortState ref="B5:V10">
    <sortCondition ref="V10"/>
  </sortState>
  <mergeCells count="1">
    <mergeCell ref="N1:X1"/>
  </mergeCells>
  <phoneticPr fontId="0" type="noConversion"/>
  <dataValidations count="22">
    <dataValidation type="whole" allowBlank="1" showInputMessage="1" showErrorMessage="1" sqref="Y1" xr:uid="{00000000-0002-0000-0000-000000000000}">
      <formula1>1</formula1>
      <formula2>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C4:C39" xr:uid="{00000000-0002-0000-0000-000001000000}">
      <formula1>0</formula1>
      <formula2>$C$2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D4:D39" xr:uid="{00000000-0002-0000-0000-000002000000}">
      <formula1>0</formula1>
      <formula2>$D$2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E4:E39" xr:uid="{00000000-0002-0000-0000-000003000000}">
      <formula1>0</formula1>
      <formula2>$E$2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F4:F39" xr:uid="{00000000-0002-0000-0000-000004000000}">
      <formula1>0</formula1>
      <formula2>$F$2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G4:G39" xr:uid="{00000000-0002-0000-0000-000005000000}">
      <formula1>0</formula1>
      <formula2>$G$2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H4:H39" xr:uid="{00000000-0002-0000-0000-000006000000}">
      <formula1>0</formula1>
      <formula2>$H$2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I4:I39" xr:uid="{00000000-0002-0000-0000-000007000000}">
      <formula1>0</formula1>
      <formula2>$I$2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J4:J39" xr:uid="{00000000-0002-0000-0000-000008000000}">
      <formula1>0</formula1>
      <formula2>$J$2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K4:K39" xr:uid="{00000000-0002-0000-0000-000009000000}">
      <formula1>0</formula1>
      <formula2>$K$2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L4:L39" xr:uid="{00000000-0002-0000-0000-00000A000000}">
      <formula1>0</formula1>
      <formula2>$L$2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M4:M39" xr:uid="{00000000-0002-0000-0000-00000B000000}">
      <formula1>0</formula1>
      <formula2>$M$2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N4:N39" xr:uid="{00000000-0002-0000-0000-00000C000000}">
      <formula1>0</formula1>
      <formula2>$N$2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O4:O39" xr:uid="{00000000-0002-0000-0000-00000D000000}">
      <formula1>0</formula1>
      <formula2>$O$2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S4:S39" xr:uid="{00000000-0002-0000-0000-00000E000000}">
      <formula1>0</formula1>
      <formula2>$S$2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W4:W39" xr:uid="{00000000-0002-0000-0000-00000F000000}">
      <formula1>0</formula1>
      <formula2>$W$2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U4:U39" xr:uid="{00000000-0002-0000-0000-000010000000}">
      <formula1>0</formula1>
      <formula2>$U$2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P4:P39" xr:uid="{00000000-0002-0000-0000-000011000000}">
      <formula1>0</formula1>
      <formula2>$P$2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Q4:Q39" xr:uid="{00000000-0002-0000-0000-000012000000}">
      <formula1>0</formula1>
      <formula2>$Q$2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R4:R39" xr:uid="{00000000-0002-0000-0000-000013000000}">
      <formula1>0</formula1>
      <formula2>$R$2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T4:T39" xr:uid="{00000000-0002-0000-0000-000014000000}">
      <formula1>0</formula1>
      <formula2>$T$2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V4:V39" xr:uid="{00000000-0002-0000-0000-000015000000}">
      <formula1>0</formula1>
      <formula2>$V$2</formula2>
    </dataValidation>
  </dataValidations>
  <pageMargins left="0.59055118110236227" right="0.59055118110236227" top="0.59055118110236227" bottom="0.59055118110236227" header="0.51181102362204722" footer="0.51181102362204722"/>
  <pageSetup paperSize="9" orientation="landscape" r:id="rId1"/>
  <headerFooter alignWithMargins="0"/>
  <cellWatches>
    <cellWatch r="A1"/>
  </cellWatche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P34"/>
  <sheetViews>
    <sheetView workbookViewId="0">
      <selection sqref="A1:D1"/>
    </sheetView>
  </sheetViews>
  <sheetFormatPr baseColWidth="10" defaultRowHeight="12.75" x14ac:dyDescent="0.2"/>
  <cols>
    <col min="14" max="14" width="11.140625" bestFit="1" customWidth="1"/>
    <col min="15" max="15" width="6.5703125" customWidth="1"/>
  </cols>
  <sheetData>
    <row r="1" spans="1:15" ht="14.25" x14ac:dyDescent="0.2">
      <c r="A1" s="213" t="s">
        <v>82</v>
      </c>
      <c r="B1" s="214"/>
      <c r="C1" s="214"/>
      <c r="D1" s="214"/>
      <c r="E1" s="103"/>
      <c r="F1" s="214" t="s">
        <v>49</v>
      </c>
      <c r="G1" s="214"/>
      <c r="H1" s="214"/>
      <c r="I1" s="103" t="s">
        <v>15</v>
      </c>
      <c r="J1" s="103" t="str">
        <f>Datenerfassung!C1</f>
        <v>6x</v>
      </c>
      <c r="K1" s="105"/>
      <c r="L1" s="105"/>
      <c r="M1" s="105"/>
      <c r="N1" s="105"/>
      <c r="O1" s="105"/>
    </row>
    <row r="2" spans="1:15" ht="15" x14ac:dyDescent="0.25">
      <c r="A2" s="215" t="s">
        <v>59</v>
      </c>
      <c r="B2" s="216"/>
      <c r="C2" s="216"/>
      <c r="D2" s="216"/>
      <c r="E2" s="216"/>
      <c r="F2" s="216"/>
      <c r="G2" s="216"/>
      <c r="H2" s="216"/>
      <c r="I2" s="216"/>
      <c r="J2" s="216"/>
      <c r="K2" s="216"/>
      <c r="L2" s="216"/>
      <c r="M2" s="216"/>
      <c r="N2" s="216"/>
      <c r="O2" s="216"/>
    </row>
    <row r="3" spans="1:15" x14ac:dyDescent="0.2">
      <c r="A3" s="105"/>
      <c r="B3" s="105"/>
      <c r="C3" s="105"/>
      <c r="D3" s="105"/>
      <c r="E3" s="105"/>
      <c r="F3" s="105"/>
      <c r="G3" s="105"/>
      <c r="H3" s="105"/>
      <c r="I3" s="105"/>
      <c r="J3" s="105"/>
      <c r="K3" s="105"/>
      <c r="L3" s="105"/>
      <c r="M3" s="105"/>
      <c r="N3" s="105"/>
      <c r="O3" s="105"/>
    </row>
    <row r="4" spans="1:15" ht="13.5" thickBot="1" x14ac:dyDescent="0.25">
      <c r="A4" s="77" t="s">
        <v>5</v>
      </c>
      <c r="B4" s="57" t="s">
        <v>22</v>
      </c>
      <c r="C4" s="57" t="s">
        <v>76</v>
      </c>
      <c r="D4" s="58" t="s">
        <v>23</v>
      </c>
      <c r="E4" s="58" t="s">
        <v>77</v>
      </c>
      <c r="F4" s="58" t="s">
        <v>24</v>
      </c>
      <c r="G4" s="58" t="s">
        <v>78</v>
      </c>
      <c r="H4" s="58" t="s">
        <v>25</v>
      </c>
      <c r="I4" s="106" t="s">
        <v>42</v>
      </c>
      <c r="J4" s="161"/>
      <c r="K4" s="163" t="s">
        <v>63</v>
      </c>
    </row>
    <row r="5" spans="1:15" ht="13.5" thickBot="1" x14ac:dyDescent="0.25">
      <c r="A5" s="78">
        <v>1</v>
      </c>
      <c r="B5" s="55">
        <f>COUNTIF(Datenerfassung!$C$4:$C$39,0)</f>
        <v>0</v>
      </c>
      <c r="C5" s="184"/>
      <c r="D5" s="56">
        <f>COUNTIF(Datenerfassung!$C$4:$C$39,1)</f>
        <v>0</v>
      </c>
      <c r="E5" s="184"/>
      <c r="F5" s="56">
        <f>COUNTIF(Datenerfassung!$C$4:$C$39,2)</f>
        <v>0</v>
      </c>
      <c r="G5" s="184"/>
      <c r="H5" s="56">
        <f>COUNTIF(Datenerfassung!$C$4:$C$39,3)</f>
        <v>0</v>
      </c>
      <c r="I5" s="107">
        <f>Datenerfassung!C40</f>
        <v>0</v>
      </c>
      <c r="J5" s="174"/>
      <c r="K5" s="48">
        <f t="shared" ref="K5:K24" si="0">SUM(B5:H5)</f>
        <v>0</v>
      </c>
    </row>
    <row r="6" spans="1:15" ht="13.5" thickBot="1" x14ac:dyDescent="0.25">
      <c r="A6" s="79">
        <v>2</v>
      </c>
      <c r="B6" s="75">
        <f>COUNTIF(Datenerfassung!$D$4:$D$39,0)</f>
        <v>0</v>
      </c>
      <c r="C6" s="185"/>
      <c r="D6" s="60">
        <f>COUNTIF(Datenerfassung!$D$4:$D$39,1)</f>
        <v>0</v>
      </c>
      <c r="E6" s="185"/>
      <c r="F6" s="60">
        <f>COUNTIF(Datenerfassung!$D$4:$D$39,2)</f>
        <v>0</v>
      </c>
      <c r="G6" s="185"/>
      <c r="H6" s="60">
        <f>COUNTIF(Datenerfassung!$D$4:$D$39,3)</f>
        <v>0</v>
      </c>
      <c r="I6" s="107">
        <f>Datenerfassung!D40</f>
        <v>0</v>
      </c>
      <c r="J6" s="171"/>
      <c r="K6" s="48">
        <f t="shared" si="0"/>
        <v>0</v>
      </c>
    </row>
    <row r="7" spans="1:15" ht="13.5" thickBot="1" x14ac:dyDescent="0.25">
      <c r="A7" s="78">
        <v>3</v>
      </c>
      <c r="B7" s="55">
        <f>COUNTIF(Datenerfassung!$E$4:$E$39,0)</f>
        <v>0</v>
      </c>
      <c r="C7" s="185"/>
      <c r="D7" s="56">
        <f>COUNTIF(Datenerfassung!$E$4:$E$39,1)</f>
        <v>0</v>
      </c>
      <c r="E7" s="185"/>
      <c r="F7" s="187"/>
      <c r="G7" s="171"/>
      <c r="H7" s="187"/>
      <c r="I7" s="107">
        <f>Datenerfassung!E40</f>
        <v>0</v>
      </c>
      <c r="J7" s="171"/>
      <c r="K7" s="48">
        <f t="shared" si="0"/>
        <v>0</v>
      </c>
    </row>
    <row r="8" spans="1:15" ht="13.5" thickBot="1" x14ac:dyDescent="0.25">
      <c r="A8" s="79">
        <v>4</v>
      </c>
      <c r="B8" s="63">
        <f>COUNTIF(Datenerfassung!$F$4:$F$39,0)</f>
        <v>0</v>
      </c>
      <c r="C8" s="185"/>
      <c r="D8" s="61">
        <f>COUNTIF(Datenerfassung!$F$4:$F$39,1)</f>
        <v>0</v>
      </c>
      <c r="E8" s="185"/>
      <c r="F8" s="61">
        <f>COUNTIF(Datenerfassung!$F$4:$F$39,2)</f>
        <v>0</v>
      </c>
      <c r="G8" s="193"/>
      <c r="H8" s="60">
        <f>COUNTIF(Datenerfassung!$F$4:$F$39,3)</f>
        <v>0</v>
      </c>
      <c r="I8" s="107">
        <f>Datenerfassung!F40</f>
        <v>0</v>
      </c>
      <c r="J8" s="171"/>
      <c r="K8" s="48">
        <f t="shared" si="0"/>
        <v>0</v>
      </c>
    </row>
    <row r="9" spans="1:15" ht="13.5" thickBot="1" x14ac:dyDescent="0.25">
      <c r="A9" s="78">
        <v>5</v>
      </c>
      <c r="B9" s="55">
        <f>COUNTIF(Datenerfassung!$G$4:$G$39,0)</f>
        <v>0</v>
      </c>
      <c r="C9" s="185"/>
      <c r="D9" s="56">
        <f>COUNTIF(Datenerfassung!$G$4:$G$39,1)</f>
        <v>0</v>
      </c>
      <c r="E9" s="185"/>
      <c r="F9" s="56">
        <f>COUNTIF(Datenerfassung!$G$4:$G$39,2)</f>
        <v>0</v>
      </c>
      <c r="G9" s="186"/>
      <c r="H9" s="188"/>
      <c r="I9" s="107">
        <f>Datenerfassung!G40</f>
        <v>0</v>
      </c>
      <c r="J9" s="171"/>
      <c r="K9" s="48">
        <f t="shared" si="0"/>
        <v>0</v>
      </c>
    </row>
    <row r="10" spans="1:15" ht="13.5" thickBot="1" x14ac:dyDescent="0.25">
      <c r="A10" s="79">
        <v>6</v>
      </c>
      <c r="B10" s="75">
        <f>COUNTIF(Datenerfassung!$H$4:$H$39,0)</f>
        <v>0</v>
      </c>
      <c r="C10" s="197"/>
      <c r="D10" s="60">
        <f>COUNTIF(Datenerfassung!$H$4:$H$39,1)</f>
        <v>0</v>
      </c>
      <c r="E10" s="186"/>
      <c r="F10" s="60">
        <f>COUNTIF(Datenerfassung!$H$4:$H$39,2)</f>
        <v>0</v>
      </c>
      <c r="G10" s="194"/>
      <c r="H10" s="189"/>
      <c r="I10" s="107">
        <f>Datenerfassung!H40</f>
        <v>0</v>
      </c>
      <c r="J10" s="171"/>
      <c r="K10" s="48">
        <f t="shared" si="0"/>
        <v>0</v>
      </c>
    </row>
    <row r="11" spans="1:15" ht="13.5" thickBot="1" x14ac:dyDescent="0.25">
      <c r="A11" s="78">
        <v>7</v>
      </c>
      <c r="B11" s="59">
        <f>COUNTIF(Datenerfassung!$I$4:$I$39,0)</f>
        <v>0</v>
      </c>
      <c r="C11" s="185"/>
      <c r="D11" s="54">
        <f>COUNTIF(Datenerfassung!$I$4:$I$39,1)</f>
        <v>0</v>
      </c>
      <c r="E11" s="185"/>
      <c r="F11" s="54">
        <f>COUNTIF(Datenerfassung!$I$4:$I$39,2)</f>
        <v>0</v>
      </c>
      <c r="G11" s="186"/>
      <c r="H11" s="201"/>
      <c r="I11" s="107">
        <f>Datenerfassung!I40</f>
        <v>0</v>
      </c>
      <c r="J11" s="171"/>
      <c r="K11" s="48">
        <f t="shared" si="0"/>
        <v>0</v>
      </c>
    </row>
    <row r="12" spans="1:15" ht="13.5" thickBot="1" x14ac:dyDescent="0.25">
      <c r="A12" s="79">
        <v>8</v>
      </c>
      <c r="B12" s="76">
        <f>COUNTIF(Datenerfassung!$J$4:$J$39,0)</f>
        <v>0</v>
      </c>
      <c r="C12" s="197"/>
      <c r="D12" s="62">
        <f>COUNTIF(Datenerfassung!$J$4:$J$39,1)</f>
        <v>0</v>
      </c>
      <c r="E12" s="197"/>
      <c r="F12" s="62">
        <f>COUNTIF(Datenerfassung!$J$4:$J$39,2)</f>
        <v>0</v>
      </c>
      <c r="G12" s="186"/>
      <c r="H12" s="189"/>
      <c r="I12" s="107">
        <f>Datenerfassung!J40</f>
        <v>0</v>
      </c>
      <c r="J12" s="171"/>
      <c r="K12" s="48">
        <f t="shared" si="0"/>
        <v>0</v>
      </c>
    </row>
    <row r="13" spans="1:15" ht="13.5" thickBot="1" x14ac:dyDescent="0.25">
      <c r="A13" s="78">
        <v>9</v>
      </c>
      <c r="B13" s="55">
        <f>COUNTIF(Datenerfassung!$K$4:$K$39,0)</f>
        <v>0</v>
      </c>
      <c r="C13" s="197"/>
      <c r="D13" s="56">
        <f>COUNTIF(Datenerfassung!$K$4:$K$39,1)</f>
        <v>0</v>
      </c>
      <c r="E13" s="197"/>
      <c r="F13" s="177">
        <f>COUNTIF(Datenerfassung!$K$4:$K$39,2)</f>
        <v>0</v>
      </c>
      <c r="G13" s="171"/>
      <c r="H13" s="189"/>
      <c r="I13" s="107">
        <f>Datenerfassung!K40</f>
        <v>0</v>
      </c>
      <c r="J13" s="171"/>
      <c r="K13" s="48">
        <f t="shared" si="0"/>
        <v>0</v>
      </c>
    </row>
    <row r="14" spans="1:15" ht="13.5" thickBot="1" x14ac:dyDescent="0.25">
      <c r="A14" s="79">
        <v>10</v>
      </c>
      <c r="B14" s="75">
        <f>COUNTIF(Datenerfassung!$L$4:$L$39,0)</f>
        <v>0</v>
      </c>
      <c r="C14" s="185"/>
      <c r="D14" s="60">
        <f>COUNTIF(Datenerfassung!$L$4:$L$39,1)</f>
        <v>0</v>
      </c>
      <c r="E14" s="185"/>
      <c r="F14" s="60">
        <f>COUNTIF(Datenerfassung!$L$4:$L$39,2)</f>
        <v>0</v>
      </c>
      <c r="G14" s="186"/>
      <c r="H14" s="189"/>
      <c r="I14" s="107">
        <f>Datenerfassung!L40</f>
        <v>0</v>
      </c>
      <c r="J14" s="171"/>
      <c r="K14" s="48">
        <f t="shared" si="0"/>
        <v>0</v>
      </c>
    </row>
    <row r="15" spans="1:15" ht="13.5" thickBot="1" x14ac:dyDescent="0.25">
      <c r="A15" s="78">
        <v>11</v>
      </c>
      <c r="B15" s="55">
        <f>COUNTIF(Datenerfassung!$M$4:$M$39,0)</f>
        <v>0</v>
      </c>
      <c r="C15" s="185"/>
      <c r="D15" s="56">
        <f>COUNTIF(Datenerfassung!$M$4:$M$39,1)</f>
        <v>0</v>
      </c>
      <c r="E15" s="185"/>
      <c r="F15" s="56">
        <f>COUNTIF(Datenerfassung!$M$4:$M$39,2)</f>
        <v>0</v>
      </c>
      <c r="G15" s="186"/>
      <c r="H15" s="177">
        <f>COUNTIF(Datenerfassung!$M$4:$M$39,3)</f>
        <v>0</v>
      </c>
      <c r="I15" s="107">
        <f>Datenerfassung!M40</f>
        <v>0</v>
      </c>
      <c r="J15" s="171"/>
      <c r="K15" s="48">
        <f t="shared" si="0"/>
        <v>0</v>
      </c>
    </row>
    <row r="16" spans="1:15" ht="13.5" thickBot="1" x14ac:dyDescent="0.25">
      <c r="A16" s="79">
        <v>12</v>
      </c>
      <c r="B16" s="75">
        <f>COUNTIF(Datenerfassung!$N$4:$N$39,0)</f>
        <v>0</v>
      </c>
      <c r="C16" s="185"/>
      <c r="D16" s="60">
        <f>COUNTIF(Datenerfassung!$N$4:$N$39,1)</f>
        <v>0</v>
      </c>
      <c r="E16" s="186"/>
      <c r="F16" s="180">
        <f>COUNTIF(Datenerfassung!$N$4:$N$39,2)</f>
        <v>0</v>
      </c>
      <c r="G16" s="171"/>
      <c r="H16" s="201"/>
      <c r="I16" s="107">
        <f>Datenerfassung!N40</f>
        <v>0</v>
      </c>
      <c r="J16" s="171"/>
      <c r="K16" s="48">
        <f t="shared" si="0"/>
        <v>0</v>
      </c>
    </row>
    <row r="17" spans="1:11" ht="13.5" thickBot="1" x14ac:dyDescent="0.25">
      <c r="A17" s="78">
        <v>13</v>
      </c>
      <c r="B17" s="55">
        <f>COUNTIF(Datenerfassung!$O$4:$O$39,0)</f>
        <v>0</v>
      </c>
      <c r="C17" s="201"/>
      <c r="D17" s="56">
        <f>COUNTIF(Datenerfassung!$O$4:$O$39,1)</f>
        <v>0</v>
      </c>
      <c r="E17" s="201"/>
      <c r="F17" s="187"/>
      <c r="G17" s="186"/>
      <c r="H17" s="189"/>
      <c r="I17" s="107">
        <f>Datenerfassung!O40</f>
        <v>0</v>
      </c>
      <c r="J17" s="171"/>
      <c r="K17" s="48">
        <f t="shared" si="0"/>
        <v>0</v>
      </c>
    </row>
    <row r="18" spans="1:11" ht="13.5" thickBot="1" x14ac:dyDescent="0.25">
      <c r="A18" s="79">
        <v>14</v>
      </c>
      <c r="B18" s="63">
        <f>COUNTIF(Datenerfassung!$P$4:$P$39,0)</f>
        <v>0</v>
      </c>
      <c r="C18" s="201"/>
      <c r="D18" s="61">
        <f>COUNTIF(Datenerfassung!$P$4:$P$39,1)</f>
        <v>0</v>
      </c>
      <c r="E18" s="193"/>
      <c r="F18" s="60">
        <f>COUNTIF(Datenerfassung!$P$4:$P$39,2)</f>
        <v>0</v>
      </c>
      <c r="G18" s="186"/>
      <c r="H18" s="201"/>
      <c r="I18" s="107">
        <f>Datenerfassung!P40</f>
        <v>0</v>
      </c>
      <c r="J18" s="171"/>
      <c r="K18" s="48">
        <f t="shared" si="0"/>
        <v>0</v>
      </c>
    </row>
    <row r="19" spans="1:11" ht="13.5" thickBot="1" x14ac:dyDescent="0.25">
      <c r="A19" s="175">
        <v>15</v>
      </c>
      <c r="B19" s="176">
        <f>COUNTIF(Datenerfassung!$Q$4:$Q$39,0)</f>
        <v>0</v>
      </c>
      <c r="C19" s="185"/>
      <c r="D19" s="177">
        <f>COUNTIF(Datenerfassung!$Q$4:$Q$39,1)</f>
        <v>0</v>
      </c>
      <c r="E19" s="185"/>
      <c r="F19" s="198">
        <f>COUNTIF(Datenerfassung!$Q$4:$Q$39,2)</f>
        <v>0</v>
      </c>
      <c r="G19" s="186"/>
      <c r="H19" s="177">
        <f>COUNTIF(Datenerfassung!$Q$4:$Q$39,3)</f>
        <v>0</v>
      </c>
      <c r="I19" s="107">
        <f>Datenerfassung!Q40</f>
        <v>0</v>
      </c>
      <c r="J19" s="171"/>
      <c r="K19" s="48">
        <f t="shared" si="0"/>
        <v>0</v>
      </c>
    </row>
    <row r="20" spans="1:11" ht="13.5" thickBot="1" x14ac:dyDescent="0.25">
      <c r="A20" s="178">
        <v>16</v>
      </c>
      <c r="B20" s="179">
        <f>COUNTIF(Datenerfassung!$R$4:$R$39,0)</f>
        <v>0</v>
      </c>
      <c r="C20" s="185"/>
      <c r="D20" s="180">
        <f>COUNTIF(Datenerfassung!$R$4:$R$39,1)</f>
        <v>0</v>
      </c>
      <c r="E20" s="185"/>
      <c r="F20" s="180">
        <f>COUNTIF(Datenerfassung!$R$4:$R$39,2)</f>
        <v>0</v>
      </c>
      <c r="G20" s="186"/>
      <c r="H20" s="189"/>
      <c r="I20" s="107">
        <f>Datenerfassung!R40</f>
        <v>0</v>
      </c>
      <c r="J20" s="171"/>
      <c r="K20" s="48">
        <f t="shared" si="0"/>
        <v>0</v>
      </c>
    </row>
    <row r="21" spans="1:11" ht="13.5" thickBot="1" x14ac:dyDescent="0.25">
      <c r="A21" s="78">
        <v>17</v>
      </c>
      <c r="B21" s="55">
        <f>COUNTIF(Datenerfassung!$S$4:$S$39,0)</f>
        <v>0</v>
      </c>
      <c r="C21" s="185"/>
      <c r="D21" s="56">
        <f>COUNTIF(Datenerfassung!$S$4:$S$39,1)</f>
        <v>0</v>
      </c>
      <c r="E21" s="185"/>
      <c r="F21" s="56">
        <f>COUNTIF(Datenerfassung!$S$4:$S$39,2)</f>
        <v>0</v>
      </c>
      <c r="G21" s="186"/>
      <c r="H21" s="189"/>
      <c r="I21" s="107">
        <f>Datenerfassung!S40</f>
        <v>0</v>
      </c>
      <c r="J21" s="171"/>
      <c r="K21" s="48">
        <f t="shared" si="0"/>
        <v>0</v>
      </c>
    </row>
    <row r="22" spans="1:11" ht="13.5" thickBot="1" x14ac:dyDescent="0.25">
      <c r="A22" s="178">
        <v>18</v>
      </c>
      <c r="B22" s="179">
        <f>COUNTIF(Datenerfassung!$T$4:$T$39,0)</f>
        <v>0</v>
      </c>
      <c r="C22" s="185"/>
      <c r="D22" s="180">
        <f>COUNTIF(Datenerfassung!$T$4:$T$39,1)</f>
        <v>0</v>
      </c>
      <c r="E22" s="185"/>
      <c r="F22" s="199">
        <f>COUNTIF(Datenerfassung!$T$4:$T$39,2)</f>
        <v>0</v>
      </c>
      <c r="G22" s="186"/>
      <c r="H22" s="180">
        <f>COUNTIF(Datenerfassung!$T$4:$T$39,3)</f>
        <v>0</v>
      </c>
      <c r="I22" s="107">
        <f>Datenerfassung!T40</f>
        <v>0</v>
      </c>
      <c r="J22" s="171"/>
      <c r="K22" s="48">
        <f t="shared" si="0"/>
        <v>0</v>
      </c>
    </row>
    <row r="23" spans="1:11" ht="13.5" thickBot="1" x14ac:dyDescent="0.25">
      <c r="A23" s="78">
        <v>19</v>
      </c>
      <c r="B23" s="55">
        <f>COUNTIF(Datenerfassung!$U$4:$U$39,0)</f>
        <v>0</v>
      </c>
      <c r="C23" s="185"/>
      <c r="D23" s="56">
        <f>COUNTIF(Datenerfassung!$U$4:$U$39,1)</f>
        <v>0</v>
      </c>
      <c r="E23" s="185"/>
      <c r="F23" s="56">
        <f>COUNTIF(Datenerfassung!$U$4:$U$39,2)</f>
        <v>0</v>
      </c>
      <c r="G23" s="186"/>
      <c r="H23" s="188"/>
      <c r="I23" s="107">
        <f>Datenerfassung!U40</f>
        <v>0</v>
      </c>
      <c r="J23" s="171"/>
      <c r="K23" s="48">
        <f t="shared" si="0"/>
        <v>0</v>
      </c>
    </row>
    <row r="24" spans="1:11" ht="13.5" thickBot="1" x14ac:dyDescent="0.25">
      <c r="A24" s="178">
        <v>20</v>
      </c>
      <c r="B24" s="179">
        <f>COUNTIF(Datenerfassung!$V$4:$V$39,0)</f>
        <v>0</v>
      </c>
      <c r="C24" s="185"/>
      <c r="D24" s="179">
        <f>COUNTIF(Datenerfassung!$V$4:$V$39,1)</f>
        <v>0</v>
      </c>
      <c r="E24" s="185"/>
      <c r="F24" s="180">
        <f>COUNTIF(Datenerfassung!$V$4:$V$39,2)</f>
        <v>0</v>
      </c>
      <c r="G24" s="186"/>
      <c r="H24" s="200">
        <f>COUNTIF(Datenerfassung!$V$4:$V$39,3)</f>
        <v>0</v>
      </c>
      <c r="I24" s="107">
        <f>Datenerfassung!V40</f>
        <v>0</v>
      </c>
      <c r="J24" s="171"/>
      <c r="K24" s="48">
        <f t="shared" si="0"/>
        <v>0</v>
      </c>
    </row>
    <row r="25" spans="1:11" x14ac:dyDescent="0.2">
      <c r="A25" s="105"/>
      <c r="B25" s="162"/>
      <c r="C25" s="105"/>
      <c r="D25" s="105"/>
      <c r="E25" s="105"/>
      <c r="F25" s="105"/>
      <c r="G25" s="105"/>
      <c r="H25" s="105"/>
      <c r="I25" s="105"/>
      <c r="J25" s="171"/>
      <c r="K25" s="171"/>
    </row>
    <row r="26" spans="1:11" ht="13.5" thickBot="1" x14ac:dyDescent="0.25">
      <c r="A26" s="105"/>
      <c r="B26" s="105"/>
      <c r="C26" s="105"/>
      <c r="D26" s="105"/>
      <c r="E26" s="105"/>
      <c r="F26" s="105"/>
      <c r="G26" s="105"/>
      <c r="H26" s="105"/>
      <c r="I26" s="105"/>
      <c r="J26" s="105"/>
      <c r="K26" s="105"/>
    </row>
    <row r="27" spans="1:11" ht="13.5" thickBot="1" x14ac:dyDescent="0.25">
      <c r="A27" s="74" t="s">
        <v>45</v>
      </c>
      <c r="B27" s="102" t="s">
        <v>7</v>
      </c>
      <c r="C27" s="163"/>
      <c r="D27" s="105"/>
      <c r="E27" s="105"/>
      <c r="F27" s="105"/>
      <c r="G27" s="105"/>
      <c r="H27" s="105"/>
      <c r="I27" s="105"/>
      <c r="J27" s="105"/>
      <c r="K27" s="105"/>
    </row>
    <row r="28" spans="1:11" ht="13.5" thickBot="1" x14ac:dyDescent="0.25">
      <c r="A28" s="56">
        <v>1</v>
      </c>
      <c r="B28" s="55">
        <f>COUNTIF(Datenerfassung!$Y$4:$Y$39,1)</f>
        <v>0</v>
      </c>
      <c r="C28" s="181"/>
      <c r="D28" s="105"/>
      <c r="E28" s="105"/>
      <c r="F28" s="105"/>
      <c r="G28" s="105"/>
      <c r="H28" s="105"/>
      <c r="I28" s="105"/>
      <c r="J28" s="105"/>
      <c r="K28" s="105"/>
    </row>
    <row r="29" spans="1:11" ht="13.5" thickBot="1" x14ac:dyDescent="0.25">
      <c r="A29" s="60">
        <v>2</v>
      </c>
      <c r="B29" s="75">
        <f>COUNTIF(Datenerfassung!$Y$4:$Y$39,2)</f>
        <v>0</v>
      </c>
      <c r="C29" s="182"/>
      <c r="D29" s="105"/>
      <c r="E29" s="105"/>
      <c r="F29" s="105"/>
      <c r="G29" s="105"/>
      <c r="H29" s="105"/>
      <c r="I29" s="105"/>
      <c r="J29" s="105"/>
      <c r="K29" s="105"/>
    </row>
    <row r="30" spans="1:11" ht="13.5" thickBot="1" x14ac:dyDescent="0.25">
      <c r="A30" s="56">
        <v>3</v>
      </c>
      <c r="B30" s="55">
        <f>COUNTIF(Datenerfassung!$Y$4:$Y$39,3)</f>
        <v>0</v>
      </c>
      <c r="C30" s="181"/>
      <c r="D30" s="105"/>
      <c r="E30" s="105"/>
      <c r="F30" s="105"/>
      <c r="G30" s="105"/>
      <c r="H30" s="105"/>
      <c r="I30" s="105"/>
      <c r="J30" s="105"/>
      <c r="K30" s="105"/>
    </row>
    <row r="31" spans="1:11" ht="13.5" thickBot="1" x14ac:dyDescent="0.25">
      <c r="A31" s="60">
        <v>4</v>
      </c>
      <c r="B31" s="75">
        <f>COUNTIF(Datenerfassung!$Y$4:$Y$39,4)</f>
        <v>0</v>
      </c>
      <c r="C31" s="182"/>
      <c r="D31" s="105"/>
      <c r="E31" s="105"/>
      <c r="F31" s="105"/>
      <c r="G31" s="105"/>
      <c r="H31" s="105"/>
      <c r="I31" s="105"/>
      <c r="J31" s="105"/>
      <c r="K31" s="105"/>
    </row>
    <row r="32" spans="1:11" ht="13.5" thickBot="1" x14ac:dyDescent="0.25">
      <c r="A32" s="56">
        <v>5</v>
      </c>
      <c r="B32" s="55">
        <f>COUNTIF(Datenerfassung!$Y$4:$Y$39,5)</f>
        <v>0</v>
      </c>
      <c r="C32" s="181"/>
      <c r="D32" s="105"/>
      <c r="E32" s="105"/>
      <c r="F32" s="105"/>
      <c r="G32" s="105"/>
      <c r="H32" s="105"/>
      <c r="I32" s="105"/>
      <c r="J32" s="105"/>
      <c r="K32" s="105"/>
    </row>
    <row r="33" spans="1:16" ht="13.5" thickBot="1" x14ac:dyDescent="0.25">
      <c r="A33" s="61">
        <v>6</v>
      </c>
      <c r="B33" s="63">
        <f>COUNTIF(Datenerfassung!$Y$4:$Y$39,6)</f>
        <v>0</v>
      </c>
      <c r="C33" s="182"/>
      <c r="D33" s="105"/>
      <c r="E33" s="105"/>
      <c r="F33" s="105"/>
      <c r="G33" s="105"/>
      <c r="H33" s="105"/>
      <c r="I33" s="105"/>
      <c r="J33" s="105"/>
      <c r="K33" s="208">
        <f>SUM(B28:B33)</f>
        <v>0</v>
      </c>
      <c r="P33" s="48"/>
    </row>
    <row r="34" spans="1:16" ht="13.5" thickBot="1" x14ac:dyDescent="0.25">
      <c r="A34" s="149" t="s">
        <v>58</v>
      </c>
      <c r="B34" s="150" t="e">
        <f>IF(ISNUMBER(B5),(B28+B29*2+B30*3+B31*4+B32*5+B33*6)/SUM(B28:B33),"")</f>
        <v>#DIV/0!</v>
      </c>
      <c r="C34" s="183"/>
      <c r="D34" s="217"/>
      <c r="E34" s="218"/>
      <c r="F34" s="218"/>
      <c r="G34" s="171"/>
      <c r="H34" s="105"/>
      <c r="I34" s="105"/>
      <c r="J34" s="105"/>
      <c r="K34" s="190"/>
    </row>
  </sheetData>
  <mergeCells count="4">
    <mergeCell ref="A1:D1"/>
    <mergeCell ref="F1:H1"/>
    <mergeCell ref="A2:O2"/>
    <mergeCell ref="D34:F34"/>
  </mergeCells>
  <phoneticPr fontId="0" type="noConversion"/>
  <printOptions gridLines="1"/>
  <pageMargins left="0.78740157499999996" right="0.78740157499999996" top="0.984251969" bottom="0.984251969" header="0.4921259845" footer="0.4921259845"/>
  <pageSetup paperSize="9"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L40"/>
  <sheetViews>
    <sheetView workbookViewId="0">
      <selection activeCell="D3" sqref="D3"/>
    </sheetView>
  </sheetViews>
  <sheetFormatPr baseColWidth="10" defaultRowHeight="12.75" x14ac:dyDescent="0.2"/>
  <cols>
    <col min="1" max="1" width="14.42578125" bestFit="1" customWidth="1"/>
    <col min="8" max="8" width="8.140625" customWidth="1"/>
    <col min="9" max="9" width="7.42578125" customWidth="1"/>
    <col min="10" max="10" width="3.85546875" customWidth="1"/>
    <col min="11" max="11" width="8.42578125" customWidth="1"/>
    <col min="12" max="12" width="4.5703125" customWidth="1"/>
  </cols>
  <sheetData>
    <row r="1" spans="1:12" ht="13.5" thickBot="1" x14ac:dyDescent="0.25">
      <c r="I1" s="219" t="s">
        <v>60</v>
      </c>
      <c r="J1" s="219"/>
      <c r="K1" s="219"/>
      <c r="L1" s="219"/>
    </row>
    <row r="2" spans="1:12" x14ac:dyDescent="0.2">
      <c r="A2" s="49" t="s">
        <v>16</v>
      </c>
      <c r="B2" s="1"/>
      <c r="C2" s="1"/>
      <c r="D2" s="1"/>
      <c r="E2" s="1"/>
      <c r="F2" s="1"/>
      <c r="G2" s="2"/>
      <c r="I2" s="219"/>
      <c r="J2" s="219"/>
      <c r="K2" s="219"/>
      <c r="L2" s="219"/>
    </row>
    <row r="3" spans="1:12" ht="13.5" thickBot="1" x14ac:dyDescent="0.25">
      <c r="A3" s="6" t="s">
        <v>21</v>
      </c>
      <c r="G3" s="7"/>
      <c r="I3" s="25" t="s">
        <v>13</v>
      </c>
      <c r="J3" s="48" t="s">
        <v>20</v>
      </c>
    </row>
    <row r="4" spans="1:12" x14ac:dyDescent="0.2">
      <c r="A4" s="88"/>
      <c r="B4" s="89">
        <v>1</v>
      </c>
      <c r="C4" s="89">
        <v>2</v>
      </c>
      <c r="D4" s="89">
        <v>3</v>
      </c>
      <c r="E4" s="89">
        <v>4</v>
      </c>
      <c r="F4" s="89">
        <v>5</v>
      </c>
      <c r="G4" s="90">
        <v>6</v>
      </c>
      <c r="I4" s="35" t="str">
        <f>IF(ISBLANK(Datenerfassung!B4),"",SUM(Datenerfassung!C4:W4))</f>
        <v/>
      </c>
      <c r="J4" t="str">
        <f>IF(I4="","",IF(I4&gt;Schlüssel!$C$5,1,IF(I4&gt;Schlüssel!$D$5,2,IF(I4&gt;Schlüssel!$E$5,3,IF(I4&gt;Schlüssel!$F$5,4,IF(I4&gt;Schlüssel!$G$5,5,6))))))</f>
        <v/>
      </c>
    </row>
    <row r="5" spans="1:12" x14ac:dyDescent="0.2">
      <c r="A5" s="19" t="s">
        <v>17</v>
      </c>
      <c r="B5" s="80">
        <v>45</v>
      </c>
      <c r="C5" s="80">
        <v>39</v>
      </c>
      <c r="D5" s="81">
        <v>33</v>
      </c>
      <c r="E5" s="81">
        <v>28</v>
      </c>
      <c r="F5" s="82">
        <v>22</v>
      </c>
      <c r="G5" s="83">
        <v>16</v>
      </c>
      <c r="I5" s="35" t="str">
        <f>IF(ISBLANK(Datenerfassung!B5),"",SUM(Datenerfassung!C5:W5))</f>
        <v/>
      </c>
      <c r="J5" t="str">
        <f>IF(I5="","",IF(I5&gt;Schlüssel!$C$5,1,IF(I5&gt;Schlüssel!$D$5,2,IF(I5&gt;Schlüssel!$E$5,3,IF(I5&gt;Schlüssel!$F$5,4,IF(I5&gt;Schlüssel!$G$5,5,6))))))</f>
        <v/>
      </c>
    </row>
    <row r="6" spans="1:12" ht="13.5" thickBot="1" x14ac:dyDescent="0.25">
      <c r="A6" s="47" t="s">
        <v>18</v>
      </c>
      <c r="B6" s="84">
        <v>40</v>
      </c>
      <c r="C6" s="84">
        <v>34</v>
      </c>
      <c r="D6" s="85">
        <v>29</v>
      </c>
      <c r="E6" s="85">
        <v>23</v>
      </c>
      <c r="F6" s="86">
        <v>17</v>
      </c>
      <c r="G6" s="87">
        <v>0</v>
      </c>
      <c r="I6" s="35" t="str">
        <f>IF(ISBLANK(Datenerfassung!B6),"",SUM(Datenerfassung!C6:W6))</f>
        <v/>
      </c>
      <c r="J6" t="str">
        <f>IF(I6="","",IF(I6&gt;Schlüssel!$C$5,1,IF(I6&gt;Schlüssel!$D$5,2,IF(I6&gt;Schlüssel!$E$5,3,IF(I6&gt;Schlüssel!$F$5,4,IF(I6&gt;Schlüssel!$G$5,5,6))))))</f>
        <v/>
      </c>
    </row>
    <row r="7" spans="1:12" x14ac:dyDescent="0.2">
      <c r="I7" s="35" t="str">
        <f>IF(ISBLANK(Datenerfassung!B7),"",SUM(Datenerfassung!C7:W7))</f>
        <v/>
      </c>
      <c r="J7" t="str">
        <f>IF(I7="","",IF(I7&gt;Schlüssel!$C$5,1,IF(I7&gt;Schlüssel!$D$5,2,IF(I7&gt;Schlüssel!$E$5,3,IF(I7&gt;Schlüssel!$F$5,4,IF(I7&gt;Schlüssel!$G$5,5,6))))))</f>
        <v/>
      </c>
    </row>
    <row r="8" spans="1:12" x14ac:dyDescent="0.2">
      <c r="I8" s="35" t="str">
        <f>IF(ISBLANK(Datenerfassung!B8),"",SUM(Datenerfassung!C8:W8))</f>
        <v/>
      </c>
      <c r="J8" t="str">
        <f>IF(I8="","",IF(I8&gt;Schlüssel!$C$5,1,IF(I8&gt;Schlüssel!$D$5,2,IF(I8&gt;Schlüssel!$E$5,3,IF(I8&gt;Schlüssel!$F$5,4,IF(I8&gt;Schlüssel!$G$5,5,6))))))</f>
        <v/>
      </c>
    </row>
    <row r="9" spans="1:12" x14ac:dyDescent="0.2">
      <c r="I9" s="35" t="str">
        <f>IF(ISBLANK(Datenerfassung!B9),"",SUM(Datenerfassung!C9:W9))</f>
        <v/>
      </c>
      <c r="J9" t="str">
        <f>IF(I9="","",IF(I9&gt;Schlüssel!$C$5,1,IF(I9&gt;Schlüssel!$D$5,2,IF(I9&gt;Schlüssel!$E$5,3,IF(I9&gt;Schlüssel!$F$5,4,IF(I9&gt;Schlüssel!$G$5,5,6))))))</f>
        <v/>
      </c>
    </row>
    <row r="10" spans="1:12" x14ac:dyDescent="0.2">
      <c r="I10" s="35" t="str">
        <f>IF(ISBLANK(Datenerfassung!B10),"",SUM(Datenerfassung!C10:W10))</f>
        <v/>
      </c>
      <c r="J10" t="str">
        <f>IF(I10="","",IF(I10&gt;Schlüssel!$C$5,1,IF(I10&gt;Schlüssel!$D$5,2,IF(I10&gt;Schlüssel!$E$5,3,IF(I10&gt;Schlüssel!$F$5,4,IF(I10&gt;Schlüssel!$G$5,5,6))))))</f>
        <v/>
      </c>
    </row>
    <row r="11" spans="1:12" x14ac:dyDescent="0.2">
      <c r="I11" s="35" t="str">
        <f>IF(ISBLANK(Datenerfassung!B11),"",SUM(Datenerfassung!C11:W11))</f>
        <v/>
      </c>
      <c r="J11" t="str">
        <f>IF(I11="","",IF(I11&gt;Schlüssel!$C$5,1,IF(I11&gt;Schlüssel!$D$5,2,IF(I11&gt;Schlüssel!$E$5,3,IF(I11&gt;Schlüssel!$F$5,4,IF(I11&gt;Schlüssel!$G$5,5,6))))))</f>
        <v/>
      </c>
    </row>
    <row r="12" spans="1:12" x14ac:dyDescent="0.2">
      <c r="I12" s="35" t="str">
        <f>IF(ISBLANK(Datenerfassung!B12),"",SUM(Datenerfassung!C12:W12))</f>
        <v/>
      </c>
      <c r="J12" t="str">
        <f>IF(I12="","",IF(I12&gt;Schlüssel!$C$5,1,IF(I12&gt;Schlüssel!$D$5,2,IF(I12&gt;Schlüssel!$E$5,3,IF(I12&gt;Schlüssel!$F$5,4,IF(I12&gt;Schlüssel!$G$5,5,6))))))</f>
        <v/>
      </c>
    </row>
    <row r="13" spans="1:12" x14ac:dyDescent="0.2">
      <c r="I13" s="35" t="str">
        <f>IF(ISBLANK(Datenerfassung!B13),"",SUM(Datenerfassung!C13:W13))</f>
        <v/>
      </c>
      <c r="J13" t="str">
        <f>IF(I13="","",IF(I13&gt;Schlüssel!$C$5,1,IF(I13&gt;Schlüssel!$D$5,2,IF(I13&gt;Schlüssel!$E$5,3,IF(I13&gt;Schlüssel!$F$5,4,IF(I13&gt;Schlüssel!$G$5,5,6))))))</f>
        <v/>
      </c>
    </row>
    <row r="14" spans="1:12" x14ac:dyDescent="0.2">
      <c r="I14" s="35" t="str">
        <f>IF(ISBLANK(Datenerfassung!B14),"",SUM(Datenerfassung!C14:W14))</f>
        <v/>
      </c>
      <c r="J14" t="str">
        <f>IF(I14="","",IF(I14&gt;Schlüssel!$C$5,1,IF(I14&gt;Schlüssel!$D$5,2,IF(I14&gt;Schlüssel!$E$5,3,IF(I14&gt;Schlüssel!$F$5,4,IF(I14&gt;Schlüssel!$G$5,5,6))))))</f>
        <v/>
      </c>
    </row>
    <row r="15" spans="1:12" x14ac:dyDescent="0.2">
      <c r="I15" s="35" t="str">
        <f>IF(ISBLANK(Datenerfassung!B15),"",SUM(Datenerfassung!C15:W15))</f>
        <v/>
      </c>
      <c r="J15" t="str">
        <f>IF(I15="","",IF(I15&gt;Schlüssel!$C$5,1,IF(I15&gt;Schlüssel!$D$5,2,IF(I15&gt;Schlüssel!$E$5,3,IF(I15&gt;Schlüssel!$F$5,4,IF(I15&gt;Schlüssel!$G$5,5,6))))))</f>
        <v/>
      </c>
    </row>
    <row r="16" spans="1:12" x14ac:dyDescent="0.2">
      <c r="I16" s="35" t="str">
        <f>IF(ISBLANK(Datenerfassung!B16),"",SUM(Datenerfassung!C16:W16))</f>
        <v/>
      </c>
      <c r="J16" t="str">
        <f>IF(I16="","",IF(I16&gt;Schlüssel!$C$5,1,IF(I16&gt;Schlüssel!$D$5,2,IF(I16&gt;Schlüssel!$E$5,3,IF(I16&gt;Schlüssel!$F$5,4,IF(I16&gt;Schlüssel!$G$5,5,6))))))</f>
        <v/>
      </c>
    </row>
    <row r="17" spans="9:10" x14ac:dyDescent="0.2">
      <c r="I17" s="35" t="str">
        <f>IF(ISBLANK(Datenerfassung!B17),"",SUM(Datenerfassung!C17:W17))</f>
        <v/>
      </c>
      <c r="J17" t="str">
        <f>IF(I17="","",IF(I17&gt;Schlüssel!$C$5,1,IF(I17&gt;Schlüssel!$D$5,2,IF(I17&gt;Schlüssel!$E$5,3,IF(I17&gt;Schlüssel!$F$5,4,IF(I17&gt;Schlüssel!$G$5,5,6))))))</f>
        <v/>
      </c>
    </row>
    <row r="18" spans="9:10" x14ac:dyDescent="0.2">
      <c r="I18" s="35" t="str">
        <f>IF(ISBLANK(Datenerfassung!B18),"",SUM(Datenerfassung!C18:W18))</f>
        <v/>
      </c>
      <c r="J18" t="str">
        <f>IF(I18="","",IF(I18&gt;Schlüssel!$C$5,1,IF(I18&gt;Schlüssel!$D$5,2,IF(I18&gt;Schlüssel!$E$5,3,IF(I18&gt;Schlüssel!$F$5,4,IF(I18&gt;Schlüssel!$G$5,5,6))))))</f>
        <v/>
      </c>
    </row>
    <row r="19" spans="9:10" x14ac:dyDescent="0.2">
      <c r="I19" s="35" t="str">
        <f>IF(ISBLANK(Datenerfassung!B19),"",SUM(Datenerfassung!C19:W19))</f>
        <v/>
      </c>
      <c r="J19" t="str">
        <f>IF(I19="","",IF(I19&gt;Schlüssel!$C$5,1,IF(I19&gt;Schlüssel!$D$5,2,IF(I19&gt;Schlüssel!$E$5,3,IF(I19&gt;Schlüssel!$F$5,4,IF(I19&gt;Schlüssel!$G$5,5,6))))))</f>
        <v/>
      </c>
    </row>
    <row r="20" spans="9:10" x14ac:dyDescent="0.2">
      <c r="I20" s="35" t="str">
        <f>IF(ISBLANK(Datenerfassung!B20),"",SUM(Datenerfassung!C20:W20))</f>
        <v/>
      </c>
      <c r="J20" t="str">
        <f>IF(I20="","",IF(I20&gt;Schlüssel!$C$5,1,IF(I20&gt;Schlüssel!$D$5,2,IF(I20&gt;Schlüssel!$E$5,3,IF(I20&gt;Schlüssel!$F$5,4,IF(I20&gt;Schlüssel!$G$5,5,6))))))</f>
        <v/>
      </c>
    </row>
    <row r="21" spans="9:10" x14ac:dyDescent="0.2">
      <c r="I21" s="35" t="str">
        <f>IF(ISBLANK(Datenerfassung!B21),"",SUM(Datenerfassung!C21:W21))</f>
        <v/>
      </c>
      <c r="J21" t="str">
        <f>IF(I21="","",IF(I21&gt;Schlüssel!$C$5,1,IF(I21&gt;Schlüssel!$D$5,2,IF(I21&gt;Schlüssel!$E$5,3,IF(I21&gt;Schlüssel!$F$5,4,IF(I21&gt;Schlüssel!$G$5,5,6))))))</f>
        <v/>
      </c>
    </row>
    <row r="22" spans="9:10" x14ac:dyDescent="0.2">
      <c r="I22" s="35" t="str">
        <f>IF(ISBLANK(Datenerfassung!B22),"",SUM(Datenerfassung!C22:W22))</f>
        <v/>
      </c>
      <c r="J22" t="str">
        <f>IF(I22="","",IF(I22&gt;Schlüssel!$C$5,1,IF(I22&gt;Schlüssel!$D$5,2,IF(I22&gt;Schlüssel!$E$5,3,IF(I22&gt;Schlüssel!$F$5,4,IF(I22&gt;Schlüssel!$G$5,5,6))))))</f>
        <v/>
      </c>
    </row>
    <row r="23" spans="9:10" x14ac:dyDescent="0.2">
      <c r="I23" s="35" t="str">
        <f>IF(ISBLANK(Datenerfassung!B23),"",SUM(Datenerfassung!C23:W23))</f>
        <v/>
      </c>
      <c r="J23" t="str">
        <f>IF(I23="","",IF(I23&gt;Schlüssel!$C$5,1,IF(I23&gt;Schlüssel!$D$5,2,IF(I23&gt;Schlüssel!$E$5,3,IF(I23&gt;Schlüssel!$F$5,4,IF(I23&gt;Schlüssel!$G$5,5,6))))))</f>
        <v/>
      </c>
    </row>
    <row r="24" spans="9:10" x14ac:dyDescent="0.2">
      <c r="I24" s="35" t="str">
        <f>IF(ISBLANK(Datenerfassung!B24),"",SUM(Datenerfassung!C24:W24))</f>
        <v/>
      </c>
      <c r="J24" t="str">
        <f>IF(I24="","",IF(I24&gt;Schlüssel!$C$5,1,IF(I24&gt;Schlüssel!$D$5,2,IF(I24&gt;Schlüssel!$E$5,3,IF(I24&gt;Schlüssel!$F$5,4,IF(I24&gt;Schlüssel!$G$5,5,6))))))</f>
        <v/>
      </c>
    </row>
    <row r="25" spans="9:10" x14ac:dyDescent="0.2">
      <c r="I25" s="35" t="str">
        <f>IF(ISBLANK(Datenerfassung!B25),"",SUM(Datenerfassung!C25:W25))</f>
        <v/>
      </c>
      <c r="J25" t="str">
        <f>IF(I25="","",IF(I25&gt;Schlüssel!$C$5,1,IF(I25&gt;Schlüssel!$D$5,2,IF(I25&gt;Schlüssel!$E$5,3,IF(I25&gt;Schlüssel!$F$5,4,IF(I25&gt;Schlüssel!$G$5,5,6))))))</f>
        <v/>
      </c>
    </row>
    <row r="26" spans="9:10" x14ac:dyDescent="0.2">
      <c r="I26" s="35" t="str">
        <f>IF(ISBLANK(Datenerfassung!B26),"",SUM(Datenerfassung!C26:W26))</f>
        <v/>
      </c>
      <c r="J26" t="str">
        <f>IF(I26="","",IF(I26&gt;Schlüssel!$C$5,1,IF(I26&gt;Schlüssel!$D$5,2,IF(I26&gt;Schlüssel!$E$5,3,IF(I26&gt;Schlüssel!$F$5,4,IF(I26&gt;Schlüssel!$G$5,5,6))))))</f>
        <v/>
      </c>
    </row>
    <row r="27" spans="9:10" x14ac:dyDescent="0.2">
      <c r="I27" s="35" t="str">
        <f>IF(ISBLANK(Datenerfassung!B27),"",SUM(Datenerfassung!C27:W27))</f>
        <v/>
      </c>
      <c r="J27" t="str">
        <f>IF(I27="","",IF(I27&gt;Schlüssel!$C$5,1,IF(I27&gt;Schlüssel!$D$5,2,IF(I27&gt;Schlüssel!$E$5,3,IF(I27&gt;Schlüssel!$F$5,4,IF(I27&gt;Schlüssel!$G$5,5,6))))))</f>
        <v/>
      </c>
    </row>
    <row r="28" spans="9:10" x14ac:dyDescent="0.2">
      <c r="I28" s="35" t="str">
        <f>IF(ISBLANK(Datenerfassung!B28),"",SUM(Datenerfassung!C28:W28))</f>
        <v/>
      </c>
      <c r="J28" t="str">
        <f>IF(I28="","",IF(I28&gt;Schlüssel!$C$5,1,IF(I28&gt;Schlüssel!$D$5,2,IF(I28&gt;Schlüssel!$E$5,3,IF(I28&gt;Schlüssel!$F$5,4,IF(I28&gt;Schlüssel!$G$5,5,6))))))</f>
        <v/>
      </c>
    </row>
    <row r="29" spans="9:10" x14ac:dyDescent="0.2">
      <c r="I29" s="35" t="str">
        <f>IF(ISBLANK(Datenerfassung!B29),"",SUM(Datenerfassung!C29:W29))</f>
        <v/>
      </c>
      <c r="J29" t="str">
        <f>IF(I29="","",IF(I29&gt;Schlüssel!$C$5,1,IF(I29&gt;Schlüssel!$D$5,2,IF(I29&gt;Schlüssel!$E$5,3,IF(I29&gt;Schlüssel!$F$5,4,IF(I29&gt;Schlüssel!$G$5,5,6))))))</f>
        <v/>
      </c>
    </row>
    <row r="30" spans="9:10" x14ac:dyDescent="0.2">
      <c r="I30" s="35" t="str">
        <f>IF(ISBLANK(Datenerfassung!B30),"",SUM(Datenerfassung!C30:W30))</f>
        <v/>
      </c>
      <c r="J30" t="str">
        <f>IF(I30="","",IF(I30&gt;Schlüssel!$C$5,1,IF(I30&gt;Schlüssel!$D$5,2,IF(I30&gt;Schlüssel!$E$5,3,IF(I30&gt;Schlüssel!$F$5,4,IF(I30&gt;Schlüssel!$G$5,5,6))))))</f>
        <v/>
      </c>
    </row>
    <row r="31" spans="9:10" x14ac:dyDescent="0.2">
      <c r="I31" s="35" t="str">
        <f>IF(ISBLANK(Datenerfassung!B31),"",SUM(Datenerfassung!C31:W31))</f>
        <v/>
      </c>
      <c r="J31" t="str">
        <f>IF(I31="","",IF(I31&gt;Schlüssel!$C$5,1,IF(I31&gt;Schlüssel!$D$5,2,IF(I31&gt;Schlüssel!$E$5,3,IF(I31&gt;Schlüssel!$F$5,4,IF(I31&gt;Schlüssel!$G$5,5,6))))))</f>
        <v/>
      </c>
    </row>
    <row r="32" spans="9:10" x14ac:dyDescent="0.2">
      <c r="I32" s="35" t="str">
        <f>IF(ISBLANK(Datenerfassung!B32),"",SUM(Datenerfassung!C32:W32))</f>
        <v/>
      </c>
      <c r="J32" t="str">
        <f>IF(I32="","",IF(I32&gt;Schlüssel!$C$5,1,IF(I32&gt;Schlüssel!$D$5,2,IF(I32&gt;Schlüssel!$E$5,3,IF(I32&gt;Schlüssel!$F$5,4,IF(I32&gt;Schlüssel!$G$5,5,6))))))</f>
        <v/>
      </c>
    </row>
    <row r="33" spans="9:10" x14ac:dyDescent="0.2">
      <c r="I33" s="35" t="str">
        <f>IF(ISBLANK(Datenerfassung!B33),"",SUM(Datenerfassung!C33:W33))</f>
        <v/>
      </c>
      <c r="J33" t="str">
        <f>IF(I33="","",IF(I33&gt;Schlüssel!$C$5,1,IF(I33&gt;Schlüssel!$D$5,2,IF(I33&gt;Schlüssel!$E$5,3,IF(I33&gt;Schlüssel!$F$5,4,IF(I33&gt;Schlüssel!$G$5,5,6))))))</f>
        <v/>
      </c>
    </row>
    <row r="34" spans="9:10" x14ac:dyDescent="0.2">
      <c r="I34" s="35" t="str">
        <f>IF(ISBLANK(Datenerfassung!B34),"",SUM(Datenerfassung!C34:W34))</f>
        <v/>
      </c>
      <c r="J34" t="str">
        <f>IF(I34="","",IF(I34&gt;Schlüssel!$C$5,1,IF(I34&gt;Schlüssel!$D$5,2,IF(I34&gt;Schlüssel!$E$5,3,IF(I34&gt;Schlüssel!$F$5,4,IF(I34&gt;Schlüssel!$G$5,5,6))))))</f>
        <v/>
      </c>
    </row>
    <row r="35" spans="9:10" x14ac:dyDescent="0.2">
      <c r="I35" s="35" t="str">
        <f>IF(ISBLANK(Datenerfassung!B35),"",SUM(Datenerfassung!C35:W35))</f>
        <v/>
      </c>
      <c r="J35" t="str">
        <f>IF(I35="","",IF(I35&gt;Schlüssel!$C$5,1,IF(I35&gt;Schlüssel!$D$5,2,IF(I35&gt;Schlüssel!$E$5,3,IF(I35&gt;Schlüssel!$F$5,4,IF(I35&gt;Schlüssel!$G$5,5,6))))))</f>
        <v/>
      </c>
    </row>
    <row r="36" spans="9:10" x14ac:dyDescent="0.2">
      <c r="I36" s="35" t="str">
        <f>IF(ISBLANK(Datenerfassung!B36),"",SUM(Datenerfassung!C36:W36))</f>
        <v/>
      </c>
      <c r="J36" t="str">
        <f>IF(I36="","",IF(I36&gt;Schlüssel!$C$5,1,IF(I36&gt;Schlüssel!$D$5,2,IF(I36&gt;Schlüssel!$E$5,3,IF(I36&gt;Schlüssel!$F$5,4,IF(I36&gt;Schlüssel!$G$5,5,6))))))</f>
        <v/>
      </c>
    </row>
    <row r="37" spans="9:10" x14ac:dyDescent="0.2">
      <c r="I37" s="35" t="str">
        <f>IF(ISBLANK(Datenerfassung!B37),"",SUM(Datenerfassung!C37:W37))</f>
        <v/>
      </c>
      <c r="J37" t="str">
        <f>IF(I37="","",IF(I37&gt;Schlüssel!$C$5,1,IF(I37&gt;Schlüssel!$D$5,2,IF(I37&gt;Schlüssel!$E$5,3,IF(I37&gt;Schlüssel!$F$5,4,IF(I37&gt;Schlüssel!$G$5,5,6))))))</f>
        <v/>
      </c>
    </row>
    <row r="38" spans="9:10" x14ac:dyDescent="0.2">
      <c r="I38" s="35" t="str">
        <f>IF(ISBLANK(Datenerfassung!B38),"",SUM(Datenerfassung!C38:W38))</f>
        <v/>
      </c>
      <c r="J38" t="str">
        <f>IF(I38="","",IF(I38&gt;Schlüssel!$C$5,1,IF(I38&gt;Schlüssel!$D$5,2,IF(I38&gt;Schlüssel!$E$5,3,IF(I38&gt;Schlüssel!$F$5,4,IF(I38&gt;Schlüssel!$G$5,5,6))))))</f>
        <v/>
      </c>
    </row>
    <row r="39" spans="9:10" x14ac:dyDescent="0.2">
      <c r="I39" s="35" t="str">
        <f>IF(ISBLANK(Datenerfassung!B39),"",SUM(Datenerfassung!C39:W39))</f>
        <v/>
      </c>
      <c r="J39" t="str">
        <f>IF(I39="","",IF(I39&gt;Schlüssel!$C$5,1,IF(I39&gt;Schlüssel!$D$5,2,IF(I39&gt;Schlüssel!$E$5,3,IF(I39&gt;Schlüssel!$F$5,4,IF(I39&gt;Schlüssel!$G$5,5,6))))))</f>
        <v/>
      </c>
    </row>
    <row r="40" spans="9:10" x14ac:dyDescent="0.2">
      <c r="I40" s="35">
        <f>SUM(I4:I39)</f>
        <v>0</v>
      </c>
    </row>
  </sheetData>
  <sheetProtection password="CBEB" sheet="1" objects="1" scenarios="1"/>
  <mergeCells count="1">
    <mergeCell ref="I1:L2"/>
  </mergeCells>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I69"/>
  <sheetViews>
    <sheetView zoomScale="83" workbookViewId="0">
      <selection activeCell="B1" sqref="B1:F1"/>
    </sheetView>
  </sheetViews>
  <sheetFormatPr baseColWidth="10" defaultRowHeight="12.75" x14ac:dyDescent="0.2"/>
  <sheetData>
    <row r="1" spans="2:9" ht="20.25" x14ac:dyDescent="0.3">
      <c r="B1" s="223" t="s">
        <v>82</v>
      </c>
      <c r="C1" s="223"/>
      <c r="D1" s="223"/>
      <c r="E1" s="223"/>
      <c r="F1" s="223"/>
    </row>
    <row r="2" spans="2:9" ht="9.75" customHeight="1" thickBot="1" x14ac:dyDescent="0.25"/>
    <row r="3" spans="2:9" ht="16.5" thickBot="1" x14ac:dyDescent="0.3">
      <c r="C3" s="220" t="s">
        <v>44</v>
      </c>
      <c r="D3" s="221"/>
      <c r="E3" s="110" t="s">
        <v>47</v>
      </c>
    </row>
    <row r="4" spans="2:9" ht="15.75" thickBot="1" x14ac:dyDescent="0.25">
      <c r="C4" s="108" t="s">
        <v>15</v>
      </c>
      <c r="D4" s="109" t="str">
        <f>Datenerfassung!C1</f>
        <v>6x</v>
      </c>
      <c r="E4" s="111" t="e">
        <f>Datenerfassung!Y41</f>
        <v>#DIV/0!</v>
      </c>
    </row>
    <row r="5" spans="2:9" ht="15.75" thickBot="1" x14ac:dyDescent="0.25">
      <c r="C5" s="112" t="s">
        <v>45</v>
      </c>
      <c r="D5" s="113" t="s">
        <v>7</v>
      </c>
      <c r="E5" s="135" t="s">
        <v>8</v>
      </c>
    </row>
    <row r="6" spans="2:9" ht="15.75" thickBot="1" x14ac:dyDescent="0.25">
      <c r="C6" s="114">
        <v>1</v>
      </c>
      <c r="D6" s="115">
        <f>COUNTIF(Datenerfassung!$Y$4:$Y$39,1)</f>
        <v>0</v>
      </c>
      <c r="E6" s="136" t="e">
        <f t="shared" ref="E6:E11" si="0">D6/SUM($D$6:$D$11)*100</f>
        <v>#DIV/0!</v>
      </c>
    </row>
    <row r="7" spans="2:9" ht="15.75" thickBot="1" x14ac:dyDescent="0.25">
      <c r="C7" s="114">
        <v>2</v>
      </c>
      <c r="D7" s="115">
        <f>COUNTIF(Datenerfassung!$Y$4:$Y$39,2)</f>
        <v>0</v>
      </c>
      <c r="E7" s="136" t="e">
        <f t="shared" si="0"/>
        <v>#DIV/0!</v>
      </c>
    </row>
    <row r="8" spans="2:9" ht="15.75" thickBot="1" x14ac:dyDescent="0.25">
      <c r="C8" s="114">
        <v>3</v>
      </c>
      <c r="D8" s="115">
        <f>COUNTIF(Datenerfassung!$Y$4:$Y$39,3)</f>
        <v>0</v>
      </c>
      <c r="E8" s="136" t="e">
        <f t="shared" si="0"/>
        <v>#DIV/0!</v>
      </c>
    </row>
    <row r="9" spans="2:9" ht="15.75" thickBot="1" x14ac:dyDescent="0.25">
      <c r="C9" s="114">
        <v>4</v>
      </c>
      <c r="D9" s="115">
        <f>COUNTIF(Datenerfassung!$Y$4:$Y$39,4)</f>
        <v>0</v>
      </c>
      <c r="E9" s="136" t="e">
        <f t="shared" si="0"/>
        <v>#DIV/0!</v>
      </c>
      <c r="I9" s="48"/>
    </row>
    <row r="10" spans="2:9" ht="15.75" thickBot="1" x14ac:dyDescent="0.25">
      <c r="C10" s="114">
        <v>5</v>
      </c>
      <c r="D10" s="115">
        <f>COUNTIF(Datenerfassung!$Y$4:$Y$39,5)</f>
        <v>0</v>
      </c>
      <c r="E10" s="136" t="e">
        <f t="shared" si="0"/>
        <v>#DIV/0!</v>
      </c>
    </row>
    <row r="11" spans="2:9" ht="15.75" thickBot="1" x14ac:dyDescent="0.25">
      <c r="C11" s="112">
        <v>6</v>
      </c>
      <c r="D11" s="113">
        <f>COUNTIF(Datenerfassung!$Y$4:$Y$39,6)</f>
        <v>0</v>
      </c>
      <c r="E11" s="136" t="e">
        <f t="shared" si="0"/>
        <v>#DIV/0!</v>
      </c>
    </row>
    <row r="33" spans="2:6" ht="15.75" x14ac:dyDescent="0.25">
      <c r="B33" s="137" t="s">
        <v>53</v>
      </c>
      <c r="C33" s="137" t="s">
        <v>15</v>
      </c>
      <c r="D33" s="137" t="str">
        <f>Datenerfassung!C1</f>
        <v>6x</v>
      </c>
      <c r="E33" s="137" t="s">
        <v>55</v>
      </c>
      <c r="F33" s="137" t="s">
        <v>54</v>
      </c>
    </row>
    <row r="53" spans="1:7" ht="15" x14ac:dyDescent="0.2">
      <c r="B53" s="224" t="s">
        <v>57</v>
      </c>
      <c r="C53" s="224"/>
      <c r="D53" s="143">
        <f>Landeswerte!E32</f>
        <v>0</v>
      </c>
    </row>
    <row r="55" spans="1:7" ht="15.75" x14ac:dyDescent="0.25">
      <c r="B55" s="137" t="s">
        <v>53</v>
      </c>
      <c r="C55" s="137" t="s">
        <v>15</v>
      </c>
      <c r="D55" s="137" t="str">
        <f>Datenerfassung!C1</f>
        <v>6x</v>
      </c>
      <c r="E55" s="137" t="s">
        <v>55</v>
      </c>
      <c r="F55" s="137" t="s">
        <v>61</v>
      </c>
    </row>
    <row r="57" spans="1:7" ht="12.75" customHeight="1" x14ac:dyDescent="0.2">
      <c r="A57" s="222" t="s">
        <v>62</v>
      </c>
      <c r="B57" s="222"/>
      <c r="C57" s="222"/>
      <c r="D57" s="222"/>
      <c r="E57" s="222"/>
      <c r="F57" s="222"/>
      <c r="G57" s="222"/>
    </row>
    <row r="58" spans="1:7" x14ac:dyDescent="0.2">
      <c r="A58" s="222"/>
      <c r="B58" s="222"/>
      <c r="C58" s="222"/>
      <c r="D58" s="222"/>
      <c r="E58" s="222"/>
      <c r="F58" s="222"/>
      <c r="G58" s="222"/>
    </row>
    <row r="59" spans="1:7" x14ac:dyDescent="0.2">
      <c r="A59" s="222"/>
      <c r="B59" s="222"/>
      <c r="C59" s="222"/>
      <c r="D59" s="222"/>
      <c r="E59" s="222"/>
      <c r="F59" s="222"/>
      <c r="G59" s="222"/>
    </row>
    <row r="60" spans="1:7" ht="13.5" thickBot="1" x14ac:dyDescent="0.25">
      <c r="A60" s="144"/>
      <c r="B60" s="144"/>
      <c r="C60" s="144"/>
      <c r="D60" s="144"/>
      <c r="E60" s="144"/>
      <c r="F60" s="144"/>
      <c r="G60" s="144"/>
    </row>
    <row r="61" spans="1:7" ht="16.5" thickBot="1" x14ac:dyDescent="0.3">
      <c r="C61" s="220" t="s">
        <v>44</v>
      </c>
      <c r="D61" s="221"/>
      <c r="E61" s="110" t="s">
        <v>47</v>
      </c>
    </row>
    <row r="62" spans="1:7" ht="15.75" thickBot="1" x14ac:dyDescent="0.25">
      <c r="C62" s="108" t="s">
        <v>61</v>
      </c>
      <c r="D62" s="109"/>
      <c r="E62" s="111" t="e">
        <f>(D64+D65*2+D66*3+D67*4+D68*5+D69*6)/SUM(D64:D69)</f>
        <v>#DIV/0!</v>
      </c>
    </row>
    <row r="63" spans="1:7" ht="15.75" thickBot="1" x14ac:dyDescent="0.25">
      <c r="C63" s="112" t="s">
        <v>45</v>
      </c>
      <c r="D63" s="113" t="s">
        <v>7</v>
      </c>
      <c r="E63" s="135" t="s">
        <v>8</v>
      </c>
    </row>
    <row r="64" spans="1:7" ht="15.75" thickBot="1" x14ac:dyDescent="0.25">
      <c r="C64" s="114">
        <v>1</v>
      </c>
      <c r="D64" s="145"/>
      <c r="E64" s="136" t="e">
        <f t="shared" ref="E64:E69" si="1">D64/SUM($D$64:$D$69)*100</f>
        <v>#DIV/0!</v>
      </c>
    </row>
    <row r="65" spans="3:5" ht="15.75" thickBot="1" x14ac:dyDescent="0.25">
      <c r="C65" s="114">
        <v>2</v>
      </c>
      <c r="D65" s="145"/>
      <c r="E65" s="136" t="e">
        <f t="shared" si="1"/>
        <v>#DIV/0!</v>
      </c>
    </row>
    <row r="66" spans="3:5" ht="15.75" thickBot="1" x14ac:dyDescent="0.25">
      <c r="C66" s="114">
        <v>3</v>
      </c>
      <c r="D66" s="145"/>
      <c r="E66" s="136" t="e">
        <f t="shared" si="1"/>
        <v>#DIV/0!</v>
      </c>
    </row>
    <row r="67" spans="3:5" ht="15.75" thickBot="1" x14ac:dyDescent="0.25">
      <c r="C67" s="114">
        <v>4</v>
      </c>
      <c r="D67" s="145"/>
      <c r="E67" s="136" t="e">
        <f t="shared" si="1"/>
        <v>#DIV/0!</v>
      </c>
    </row>
    <row r="68" spans="3:5" ht="15.75" thickBot="1" x14ac:dyDescent="0.25">
      <c r="C68" s="114">
        <v>5</v>
      </c>
      <c r="D68" s="145"/>
      <c r="E68" s="136" t="e">
        <f t="shared" si="1"/>
        <v>#DIV/0!</v>
      </c>
    </row>
    <row r="69" spans="3:5" ht="15.75" thickBot="1" x14ac:dyDescent="0.25">
      <c r="C69" s="112">
        <v>6</v>
      </c>
      <c r="D69" s="146"/>
      <c r="E69" s="136" t="e">
        <f t="shared" si="1"/>
        <v>#DIV/0!</v>
      </c>
    </row>
  </sheetData>
  <mergeCells count="5">
    <mergeCell ref="C61:D61"/>
    <mergeCell ref="A57:G59"/>
    <mergeCell ref="B1:F1"/>
    <mergeCell ref="C3:D3"/>
    <mergeCell ref="B53:C53"/>
  </mergeCells>
  <phoneticPr fontId="0" type="noConversion"/>
  <pageMargins left="0.98425196850393704" right="0.98425196850393704" top="0.98425196850393704" bottom="0.98425196850393704" header="0.51181102362204722" footer="0.51181102362204722"/>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1:X244"/>
  <sheetViews>
    <sheetView zoomScaleNormal="100" workbookViewId="0">
      <selection activeCell="AA15" sqref="AA15"/>
    </sheetView>
  </sheetViews>
  <sheetFormatPr baseColWidth="10" defaultRowHeight="12.75" x14ac:dyDescent="0.2"/>
  <cols>
    <col min="2" max="5" width="7" bestFit="1" customWidth="1"/>
    <col min="6" max="6" width="5.5703125" customWidth="1"/>
    <col min="7" max="8" width="5.5703125" bestFit="1" customWidth="1"/>
    <col min="9" max="10" width="3.42578125" customWidth="1"/>
    <col min="11" max="11" width="1.85546875" customWidth="1"/>
    <col min="12" max="12" width="2" customWidth="1"/>
    <col min="13" max="13" width="17.5703125" bestFit="1" customWidth="1"/>
    <col min="14" max="14" width="8.5703125" bestFit="1" customWidth="1"/>
    <col min="15" max="15" width="2" customWidth="1"/>
    <col min="16" max="16" width="4.140625" customWidth="1"/>
    <col min="17" max="17" width="4.5703125" customWidth="1"/>
    <col min="18" max="18" width="4.85546875" customWidth="1"/>
    <col min="19" max="19" width="4.42578125" customWidth="1"/>
    <col min="20" max="20" width="4.5703125" customWidth="1"/>
    <col min="21" max="21" width="4.140625" customWidth="1"/>
    <col min="22" max="22" width="3.85546875" customWidth="1"/>
    <col min="23" max="23" width="13.140625" bestFit="1" customWidth="1"/>
    <col min="24" max="24" width="5.42578125" customWidth="1"/>
    <col min="25" max="25" width="4.5703125" customWidth="1"/>
    <col min="26" max="26" width="7.42578125" customWidth="1"/>
  </cols>
  <sheetData>
    <row r="1" spans="1:24" ht="18" x14ac:dyDescent="0.25">
      <c r="A1" s="225" t="s">
        <v>84</v>
      </c>
      <c r="B1" s="225"/>
      <c r="C1" s="225"/>
      <c r="D1" s="225"/>
      <c r="E1" s="225"/>
      <c r="F1" s="225"/>
      <c r="G1" s="225"/>
      <c r="H1" s="225"/>
      <c r="I1" s="225"/>
      <c r="J1" s="225" t="s">
        <v>48</v>
      </c>
      <c r="K1" s="225"/>
      <c r="L1" s="225"/>
      <c r="M1" s="225"/>
      <c r="N1" s="225"/>
      <c r="P1" s="225" t="s">
        <v>15</v>
      </c>
      <c r="Q1" s="225"/>
      <c r="R1" s="225"/>
      <c r="S1" s="116" t="str">
        <f>Datenerfassung!C1</f>
        <v>6x</v>
      </c>
    </row>
    <row r="2" spans="1:24" ht="13.5" thickBot="1" x14ac:dyDescent="0.25"/>
    <row r="3" spans="1:24" x14ac:dyDescent="0.2">
      <c r="A3" s="14" t="s">
        <v>5</v>
      </c>
      <c r="B3" s="15">
        <f>Datenerfassung!C3</f>
        <v>1</v>
      </c>
      <c r="C3" s="5"/>
      <c r="D3" s="5"/>
      <c r="E3" s="5"/>
      <c r="F3" s="5"/>
      <c r="G3" s="5"/>
      <c r="H3" s="5"/>
      <c r="I3" s="5"/>
      <c r="J3" s="5"/>
      <c r="K3" s="5"/>
      <c r="L3" s="5"/>
      <c r="M3" s="5" t="s">
        <v>9</v>
      </c>
      <c r="N3" s="2">
        <f>SUM(B6*B5,C6*C5,D6*D5,E6*E5,F6*F5,G6*G5,H6*H5,I6*I5,J6*J5,K6*K5,L6*L5)</f>
        <v>0</v>
      </c>
    </row>
    <row r="4" spans="1:24" x14ac:dyDescent="0.2">
      <c r="A4" s="6"/>
      <c r="B4" s="4"/>
      <c r="C4" s="4"/>
      <c r="D4" s="4"/>
      <c r="E4" s="4"/>
      <c r="F4" s="4"/>
      <c r="G4" s="4"/>
      <c r="H4" s="4"/>
      <c r="I4" s="4"/>
      <c r="J4" s="4"/>
      <c r="K4" s="4"/>
      <c r="L4" s="4"/>
      <c r="M4" s="13" t="s">
        <v>10</v>
      </c>
      <c r="N4" s="18" t="e">
        <f>N3/(N5*SUM(B6:L6))*100</f>
        <v>#DIV/0!</v>
      </c>
    </row>
    <row r="5" spans="1:24" ht="13.5" thickBot="1" x14ac:dyDescent="0.25">
      <c r="A5" s="8" t="s">
        <v>6</v>
      </c>
      <c r="B5" s="3">
        <v>0</v>
      </c>
      <c r="C5" s="3">
        <v>1</v>
      </c>
      <c r="D5" s="3">
        <v>2</v>
      </c>
      <c r="E5" s="3">
        <v>3</v>
      </c>
      <c r="F5" s="3"/>
      <c r="G5" s="3"/>
      <c r="H5" s="3"/>
      <c r="I5" s="3"/>
      <c r="J5" s="3"/>
      <c r="K5" s="3"/>
      <c r="L5" s="3"/>
      <c r="M5" s="16" t="s">
        <v>11</v>
      </c>
      <c r="N5" s="17">
        <f>Datenerfassung!C2</f>
        <v>3</v>
      </c>
    </row>
    <row r="6" spans="1:24" x14ac:dyDescent="0.2">
      <c r="A6" s="9" t="s">
        <v>7</v>
      </c>
      <c r="B6">
        <f>COUNTIF(Datenerfassung!$C$4:$C$39,B5)</f>
        <v>0</v>
      </c>
      <c r="C6">
        <f>COUNTIF(Datenerfassung!$C$4:$C$39,C5)</f>
        <v>0</v>
      </c>
      <c r="D6">
        <f>COUNTIF(Datenerfassung!$C$4:$C$39,D5)</f>
        <v>0</v>
      </c>
      <c r="E6">
        <f>COUNTIF(Datenerfassung!$C$4:$C$39,E5)</f>
        <v>0</v>
      </c>
      <c r="N6" s="7"/>
    </row>
    <row r="7" spans="1:24" ht="13.5" thickBot="1" x14ac:dyDescent="0.25">
      <c r="A7" s="12" t="s">
        <v>8</v>
      </c>
      <c r="B7" s="11" t="e">
        <f>B6/SUM($B$6:$L$6)*100</f>
        <v>#DIV/0!</v>
      </c>
      <c r="C7" s="11" t="e">
        <f>C6/SUM($B$6:$L$6)*100</f>
        <v>#DIV/0!</v>
      </c>
      <c r="D7" s="11" t="e">
        <f>D6/SUM($B$6:$L$6)*100</f>
        <v>#DIV/0!</v>
      </c>
      <c r="E7" s="11" t="e">
        <f>E6/SUM($B$6:$L$6)*100</f>
        <v>#DIV/0!</v>
      </c>
      <c r="F7" s="53"/>
      <c r="G7" s="53"/>
      <c r="H7" s="53"/>
      <c r="I7" s="53"/>
      <c r="J7" s="53"/>
      <c r="K7" s="53"/>
      <c r="L7" s="53"/>
      <c r="M7" s="3"/>
      <c r="N7" s="10"/>
    </row>
    <row r="8" spans="1:24" x14ac:dyDescent="0.2">
      <c r="A8" s="142" t="s">
        <v>54</v>
      </c>
      <c r="B8">
        <f>Landeswerte!B5</f>
        <v>0</v>
      </c>
      <c r="C8">
        <f>Landeswerte!D5</f>
        <v>0</v>
      </c>
      <c r="D8">
        <f>Landeswerte!F5</f>
        <v>0</v>
      </c>
      <c r="E8">
        <f>Landeswerte!H5</f>
        <v>0</v>
      </c>
    </row>
    <row r="13" spans="1:24" ht="13.5" thickBot="1" x14ac:dyDescent="0.25">
      <c r="A13" s="3"/>
      <c r="B13" s="3"/>
      <c r="C13" s="3"/>
      <c r="D13" s="3"/>
      <c r="E13" s="3"/>
      <c r="F13" s="3"/>
      <c r="G13" s="3"/>
      <c r="H13" s="3"/>
      <c r="I13" s="3"/>
      <c r="J13" s="3"/>
      <c r="K13" s="3"/>
      <c r="L13" s="3"/>
      <c r="M13" s="3"/>
      <c r="N13" s="3"/>
      <c r="O13" s="3"/>
      <c r="P13" s="3"/>
      <c r="Q13" s="3"/>
      <c r="R13" s="3"/>
      <c r="S13" s="3"/>
      <c r="T13" s="3"/>
      <c r="U13" s="3"/>
      <c r="V13" s="3"/>
      <c r="W13" s="3"/>
      <c r="X13" s="3"/>
    </row>
    <row r="14" spans="1:24" ht="13.5" thickBot="1" x14ac:dyDescent="0.25"/>
    <row r="15" spans="1:24" x14ac:dyDescent="0.2">
      <c r="A15" s="14" t="s">
        <v>5</v>
      </c>
      <c r="B15" s="15">
        <f>Datenerfassung!D3</f>
        <v>2</v>
      </c>
      <c r="C15" s="5"/>
      <c r="D15" s="5"/>
      <c r="E15" s="5"/>
      <c r="F15" s="5"/>
      <c r="G15" s="5"/>
      <c r="H15" s="5"/>
      <c r="I15" s="5"/>
      <c r="J15" s="5"/>
      <c r="K15" s="5"/>
      <c r="L15" s="5"/>
      <c r="M15" s="5" t="s">
        <v>9</v>
      </c>
      <c r="N15" s="2">
        <f>SUM(B18*B17,C18*C17,D18*D17,E18*E17,F18*F17,G18*G17,H17*H18,I18*I17,J17*J18,K18*K17,L18*L17)</f>
        <v>0</v>
      </c>
    </row>
    <row r="16" spans="1:24" x14ac:dyDescent="0.2">
      <c r="A16" s="6"/>
      <c r="B16" s="4"/>
      <c r="C16" s="4"/>
      <c r="D16" s="4"/>
      <c r="E16" s="4"/>
      <c r="F16" s="4"/>
      <c r="G16" s="4"/>
      <c r="H16" s="4"/>
      <c r="I16" s="4"/>
      <c r="J16" s="4"/>
      <c r="K16" s="4"/>
      <c r="L16" s="4"/>
      <c r="M16" s="13" t="s">
        <v>10</v>
      </c>
      <c r="N16" s="18" t="e">
        <f>N15/(N17*SUM(B18:L18))*100</f>
        <v>#DIV/0!</v>
      </c>
    </row>
    <row r="17" spans="1:24" ht="13.5" thickBot="1" x14ac:dyDescent="0.25">
      <c r="A17" s="8" t="s">
        <v>6</v>
      </c>
      <c r="B17" s="3">
        <v>0</v>
      </c>
      <c r="C17" s="3">
        <v>1</v>
      </c>
      <c r="D17" s="3">
        <v>2</v>
      </c>
      <c r="E17" s="3">
        <v>3</v>
      </c>
      <c r="F17" s="3"/>
      <c r="G17" s="3"/>
      <c r="H17" s="3"/>
      <c r="I17" s="3"/>
      <c r="J17" s="3"/>
      <c r="K17" s="3"/>
      <c r="L17" s="3"/>
      <c r="M17" s="16" t="s">
        <v>11</v>
      </c>
      <c r="N17" s="17">
        <f>Datenerfassung!D2</f>
        <v>3</v>
      </c>
    </row>
    <row r="18" spans="1:24" x14ac:dyDescent="0.2">
      <c r="A18" s="9" t="s">
        <v>7</v>
      </c>
      <c r="B18">
        <f>COUNTIF(Datenerfassung!$D$4:$D$39,B17)</f>
        <v>0</v>
      </c>
      <c r="C18">
        <f>COUNTIF(Datenerfassung!$D$4:$D$39,C17)</f>
        <v>0</v>
      </c>
      <c r="D18">
        <f>COUNTIF(Datenerfassung!$D$4:$D$39,D17)</f>
        <v>0</v>
      </c>
      <c r="E18">
        <f>COUNTIF(Datenerfassung!$D$4:$D$39,E17)</f>
        <v>0</v>
      </c>
      <c r="N18" s="7"/>
    </row>
    <row r="19" spans="1:24" ht="13.5" thickBot="1" x14ac:dyDescent="0.25">
      <c r="A19" s="12" t="s">
        <v>8</v>
      </c>
      <c r="B19" s="11" t="e">
        <f>B18/SUM($B$18:$L$18)*100</f>
        <v>#DIV/0!</v>
      </c>
      <c r="C19" s="11" t="e">
        <f>C18/SUM($B$18:$L$18)*100</f>
        <v>#DIV/0!</v>
      </c>
      <c r="D19" s="11" t="e">
        <f>D18/SUM($B$18:$L$18)*100</f>
        <v>#DIV/0!</v>
      </c>
      <c r="E19" s="11" t="e">
        <f>E18/SUM($B$18:$L$18)*100</f>
        <v>#DIV/0!</v>
      </c>
      <c r="F19" s="53"/>
      <c r="G19" s="53"/>
      <c r="H19" s="53"/>
      <c r="I19" s="53"/>
      <c r="J19" s="53"/>
      <c r="K19" s="53"/>
      <c r="L19" s="53"/>
      <c r="M19" s="3"/>
      <c r="N19" s="10"/>
    </row>
    <row r="20" spans="1:24" x14ac:dyDescent="0.2">
      <c r="A20" s="142" t="s">
        <v>54</v>
      </c>
      <c r="B20">
        <f>Landeswerte!B6</f>
        <v>0</v>
      </c>
      <c r="C20">
        <f>Landeswerte!D6</f>
        <v>0</v>
      </c>
      <c r="D20">
        <f>Landeswerte!F6</f>
        <v>0</v>
      </c>
      <c r="E20">
        <f>Landeswerte!H6</f>
        <v>0</v>
      </c>
    </row>
    <row r="25" spans="1:24" ht="13.5" thickBot="1" x14ac:dyDescent="0.25">
      <c r="A25" s="3"/>
      <c r="B25" s="3"/>
      <c r="C25" s="3"/>
      <c r="D25" s="3"/>
      <c r="E25" s="3"/>
      <c r="F25" s="3"/>
      <c r="G25" s="3"/>
      <c r="H25" s="3"/>
      <c r="I25" s="3"/>
      <c r="J25" s="3"/>
      <c r="K25" s="3"/>
      <c r="L25" s="3"/>
      <c r="M25" s="3"/>
      <c r="N25" s="3"/>
      <c r="O25" s="3"/>
      <c r="P25" s="3"/>
      <c r="Q25" s="3"/>
      <c r="R25" s="3"/>
      <c r="S25" s="3"/>
      <c r="T25" s="3"/>
      <c r="U25" s="3"/>
      <c r="V25" s="3"/>
      <c r="W25" s="3"/>
      <c r="X25" s="3"/>
    </row>
    <row r="26" spans="1:24" ht="13.5" thickBot="1" x14ac:dyDescent="0.25"/>
    <row r="27" spans="1:24" x14ac:dyDescent="0.2">
      <c r="A27" s="14" t="s">
        <v>5</v>
      </c>
      <c r="B27" s="15">
        <f>Datenerfassung!E3</f>
        <v>3</v>
      </c>
      <c r="C27" s="5"/>
      <c r="D27" s="5"/>
      <c r="E27" s="5"/>
      <c r="F27" s="5"/>
      <c r="G27" s="5"/>
      <c r="H27" s="5"/>
      <c r="I27" s="5"/>
      <c r="J27" s="5"/>
      <c r="K27" s="5"/>
      <c r="L27" s="5"/>
      <c r="M27" s="5" t="s">
        <v>9</v>
      </c>
      <c r="N27" s="2">
        <f>SUM(B30*B29,C30*C29,D30*D29,E30*E29,F30*F29,G30*G29,H29*H30,I30*I29,J29*J30,K30*K29,L30*L29)</f>
        <v>0</v>
      </c>
    </row>
    <row r="28" spans="1:24" x14ac:dyDescent="0.2">
      <c r="A28" s="6"/>
      <c r="B28" s="4"/>
      <c r="C28" s="4"/>
      <c r="D28" s="4"/>
      <c r="E28" s="4"/>
      <c r="F28" s="4"/>
      <c r="G28" s="4"/>
      <c r="H28" s="4"/>
      <c r="I28" s="4"/>
      <c r="J28" s="4"/>
      <c r="K28" s="4"/>
      <c r="L28" s="4"/>
      <c r="M28" s="13" t="s">
        <v>10</v>
      </c>
      <c r="N28" s="18" t="e">
        <f>N27/(N29*SUM(B30:L30))*100</f>
        <v>#DIV/0!</v>
      </c>
    </row>
    <row r="29" spans="1:24" ht="13.5" thickBot="1" x14ac:dyDescent="0.25">
      <c r="A29" s="8" t="s">
        <v>6</v>
      </c>
      <c r="B29" s="3">
        <v>0</v>
      </c>
      <c r="C29" s="3">
        <v>1</v>
      </c>
      <c r="D29" s="3"/>
      <c r="E29" s="3"/>
      <c r="F29" s="3"/>
      <c r="G29" s="3"/>
      <c r="H29" s="3"/>
      <c r="I29" s="3"/>
      <c r="J29" s="3"/>
      <c r="K29" s="3"/>
      <c r="L29" s="3"/>
      <c r="M29" s="16" t="s">
        <v>11</v>
      </c>
      <c r="N29" s="17">
        <f>Datenerfassung!E2</f>
        <v>1</v>
      </c>
    </row>
    <row r="30" spans="1:24" x14ac:dyDescent="0.2">
      <c r="A30" s="9" t="s">
        <v>7</v>
      </c>
      <c r="B30">
        <f>COUNTIF(Datenerfassung!$E$4:$E$39,B29)</f>
        <v>0</v>
      </c>
      <c r="C30">
        <f>COUNTIF(Datenerfassung!$E$4:$E$39,C29)</f>
        <v>0</v>
      </c>
      <c r="N30" s="7"/>
    </row>
    <row r="31" spans="1:24" ht="13.5" thickBot="1" x14ac:dyDescent="0.25">
      <c r="A31" s="12" t="s">
        <v>8</v>
      </c>
      <c r="B31" s="11" t="e">
        <f>B30/SUM($B$30:$L$30)*100</f>
        <v>#DIV/0!</v>
      </c>
      <c r="C31" s="11" t="e">
        <f>C30/SUM($B$30:$L$30)*100</f>
        <v>#DIV/0!</v>
      </c>
      <c r="D31" s="53"/>
      <c r="E31" s="53"/>
      <c r="F31" s="53"/>
      <c r="G31" s="53"/>
      <c r="H31" s="53"/>
      <c r="I31" s="53"/>
      <c r="J31" s="53"/>
      <c r="K31" s="53"/>
      <c r="L31" s="53"/>
      <c r="M31" s="3"/>
      <c r="N31" s="10"/>
    </row>
    <row r="32" spans="1:24" x14ac:dyDescent="0.2">
      <c r="A32" s="142" t="s">
        <v>54</v>
      </c>
      <c r="B32">
        <f>Landeswerte!B7</f>
        <v>0</v>
      </c>
      <c r="C32">
        <f>Landeswerte!D7</f>
        <v>0</v>
      </c>
    </row>
    <row r="37" spans="1:24" ht="13.5" thickBot="1" x14ac:dyDescent="0.25"/>
    <row r="38" spans="1:24" x14ac:dyDescent="0.2">
      <c r="A38" s="14" t="s">
        <v>5</v>
      </c>
      <c r="B38" s="15">
        <f>Datenerfassung!F3</f>
        <v>4</v>
      </c>
      <c r="C38" s="5"/>
      <c r="D38" s="5"/>
      <c r="E38" s="5"/>
      <c r="F38" s="5"/>
      <c r="G38" s="5"/>
      <c r="H38" s="5"/>
      <c r="I38" s="5"/>
      <c r="J38" s="5"/>
      <c r="K38" s="5"/>
      <c r="L38" s="5"/>
      <c r="M38" s="5" t="s">
        <v>9</v>
      </c>
      <c r="N38" s="2">
        <f>SUM(B41*B40,C41*C40,D41*D40,E41*E40,F41*F40,G41*G40,H40*H41,I41*I40,J40*J41,K41*K40,L41*L40)</f>
        <v>0</v>
      </c>
    </row>
    <row r="39" spans="1:24" x14ac:dyDescent="0.2">
      <c r="A39" s="6"/>
      <c r="B39" s="4"/>
      <c r="C39" s="4"/>
      <c r="D39" s="4"/>
      <c r="E39" s="4"/>
      <c r="F39" s="4"/>
      <c r="G39" s="4"/>
      <c r="H39" s="4"/>
      <c r="I39" s="4"/>
      <c r="J39" s="4"/>
      <c r="K39" s="4"/>
      <c r="L39" s="4"/>
      <c r="M39" s="13" t="s">
        <v>10</v>
      </c>
      <c r="N39" s="18" t="e">
        <f>N38/(N40*SUM(B41:L41))*100</f>
        <v>#DIV/0!</v>
      </c>
    </row>
    <row r="40" spans="1:24" ht="13.5" thickBot="1" x14ac:dyDescent="0.25">
      <c r="A40" s="8" t="s">
        <v>6</v>
      </c>
      <c r="B40" s="3">
        <v>0</v>
      </c>
      <c r="C40" s="3">
        <v>1</v>
      </c>
      <c r="D40" s="3">
        <v>2</v>
      </c>
      <c r="E40" s="3">
        <v>3</v>
      </c>
      <c r="F40" s="3"/>
      <c r="G40" s="3"/>
      <c r="H40" s="3"/>
      <c r="I40" s="3"/>
      <c r="J40" s="3"/>
      <c r="K40" s="3"/>
      <c r="L40" s="3"/>
      <c r="M40" s="16" t="s">
        <v>11</v>
      </c>
      <c r="N40" s="17">
        <f>Datenerfassung!F2</f>
        <v>3</v>
      </c>
    </row>
    <row r="41" spans="1:24" x14ac:dyDescent="0.2">
      <c r="A41" s="9" t="s">
        <v>7</v>
      </c>
      <c r="B41">
        <f>COUNTIF(Datenerfassung!$F$4:$F$39,B40)</f>
        <v>0</v>
      </c>
      <c r="C41">
        <f>COUNTIF(Datenerfassung!$F$4:$F$39,C40)</f>
        <v>0</v>
      </c>
      <c r="D41">
        <f>COUNTIF(Datenerfassung!$F$4:$F$39,D40)</f>
        <v>0</v>
      </c>
      <c r="E41">
        <f>COUNTIF(Datenerfassung!$F$4:$F$39,E40)</f>
        <v>0</v>
      </c>
      <c r="N41" s="7"/>
    </row>
    <row r="42" spans="1:24" ht="13.5" thickBot="1" x14ac:dyDescent="0.25">
      <c r="A42" s="12" t="s">
        <v>8</v>
      </c>
      <c r="B42" s="11" t="e">
        <f>B41/SUM($B$41:$L$41)*100</f>
        <v>#DIV/0!</v>
      </c>
      <c r="C42" s="11" t="e">
        <f>C41/SUM($B$41:$L$41)*100</f>
        <v>#DIV/0!</v>
      </c>
      <c r="D42" s="11" t="e">
        <f>D41/SUM($B$41:$L$41)*100</f>
        <v>#DIV/0!</v>
      </c>
      <c r="E42" s="11" t="e">
        <f>E41/SUM($B$41:$L$41)*100</f>
        <v>#DIV/0!</v>
      </c>
      <c r="F42" s="195"/>
      <c r="G42" s="195"/>
      <c r="H42" s="195"/>
      <c r="I42" s="53"/>
      <c r="J42" s="53"/>
      <c r="K42" s="53"/>
      <c r="L42" s="53"/>
      <c r="M42" s="3"/>
      <c r="N42" s="10"/>
    </row>
    <row r="43" spans="1:24" x14ac:dyDescent="0.2">
      <c r="A43" s="142" t="s">
        <v>54</v>
      </c>
      <c r="B43">
        <f>Landeswerte!B8</f>
        <v>0</v>
      </c>
      <c r="C43">
        <f>Landeswerte!D8</f>
        <v>0</v>
      </c>
      <c r="D43">
        <f>Landeswerte!F8</f>
        <v>0</v>
      </c>
      <c r="E43">
        <f>Landeswerte!H8</f>
        <v>0</v>
      </c>
    </row>
    <row r="48" spans="1:24" ht="13.5" thickBot="1" x14ac:dyDescent="0.25">
      <c r="A48" s="3"/>
      <c r="B48" s="3"/>
      <c r="C48" s="3"/>
      <c r="D48" s="3"/>
      <c r="E48" s="3"/>
      <c r="F48" s="3"/>
      <c r="G48" s="3"/>
      <c r="H48" s="3"/>
      <c r="I48" s="3"/>
      <c r="J48" s="3"/>
      <c r="K48" s="3"/>
      <c r="L48" s="3"/>
      <c r="M48" s="3"/>
      <c r="N48" s="3"/>
      <c r="O48" s="3"/>
      <c r="P48" s="3"/>
      <c r="Q48" s="3"/>
      <c r="R48" s="3"/>
      <c r="S48" s="3"/>
      <c r="T48" s="3"/>
      <c r="U48" s="3"/>
      <c r="V48" s="3"/>
      <c r="W48" s="3"/>
      <c r="X48" s="3"/>
    </row>
    <row r="49" spans="1:24" ht="13.5" thickBot="1" x14ac:dyDescent="0.25"/>
    <row r="50" spans="1:24" x14ac:dyDescent="0.2">
      <c r="A50" s="14" t="s">
        <v>5</v>
      </c>
      <c r="B50" s="15">
        <f>Datenerfassung!G3</f>
        <v>5</v>
      </c>
      <c r="C50" s="5"/>
      <c r="D50" s="5"/>
      <c r="E50" s="5"/>
      <c r="F50" s="5"/>
      <c r="G50" s="5"/>
      <c r="H50" s="5"/>
      <c r="I50" s="5"/>
      <c r="J50" s="5"/>
      <c r="K50" s="5"/>
      <c r="L50" s="5"/>
      <c r="M50" s="5" t="s">
        <v>9</v>
      </c>
      <c r="N50" s="2">
        <f>SUM(B53*B52,C53*C52,D53*D52,E53*E52,F53*F52,G53*G52,H52*H53,I53*I52,J52*J53,K53*K52,L53*L52)</f>
        <v>0</v>
      </c>
    </row>
    <row r="51" spans="1:24" x14ac:dyDescent="0.2">
      <c r="A51" s="6"/>
      <c r="B51" s="4"/>
      <c r="C51" s="4"/>
      <c r="D51" s="4"/>
      <c r="E51" s="4"/>
      <c r="F51" s="4"/>
      <c r="G51" s="4"/>
      <c r="H51" s="4"/>
      <c r="I51" s="4"/>
      <c r="J51" s="4"/>
      <c r="K51" s="4"/>
      <c r="L51" s="4"/>
      <c r="M51" s="13" t="s">
        <v>10</v>
      </c>
      <c r="N51" s="18" t="e">
        <f>N50/(N52*SUM(B53:L53))*100</f>
        <v>#DIV/0!</v>
      </c>
    </row>
    <row r="52" spans="1:24" ht="13.5" thickBot="1" x14ac:dyDescent="0.25">
      <c r="A52" s="8" t="s">
        <v>6</v>
      </c>
      <c r="B52" s="3">
        <v>0</v>
      </c>
      <c r="C52" s="3">
        <v>1</v>
      </c>
      <c r="D52" s="3">
        <v>2</v>
      </c>
      <c r="E52" s="3"/>
      <c r="F52" s="3"/>
      <c r="G52" s="3"/>
      <c r="H52" s="3"/>
      <c r="I52" s="3"/>
      <c r="J52" s="3"/>
      <c r="K52" s="3"/>
      <c r="L52" s="3"/>
      <c r="M52" s="16" t="s">
        <v>11</v>
      </c>
      <c r="N52" s="17">
        <f>Datenerfassung!G2</f>
        <v>2</v>
      </c>
    </row>
    <row r="53" spans="1:24" x14ac:dyDescent="0.2">
      <c r="A53" s="9" t="s">
        <v>7</v>
      </c>
      <c r="B53">
        <f>COUNTIF(Datenerfassung!$G$4:$G$39,B52)</f>
        <v>0</v>
      </c>
      <c r="C53">
        <f>COUNTIF(Datenerfassung!$G$4:$G$39,C52)</f>
        <v>0</v>
      </c>
      <c r="D53">
        <f>COUNTIF(Datenerfassung!$G$4:$G$39,D52)</f>
        <v>0</v>
      </c>
      <c r="N53" s="7"/>
    </row>
    <row r="54" spans="1:24" ht="13.5" thickBot="1" x14ac:dyDescent="0.25">
      <c r="A54" s="12" t="s">
        <v>8</v>
      </c>
      <c r="B54" s="11" t="e">
        <f>B53/SUM($B$53:$L$53)*100</f>
        <v>#DIV/0!</v>
      </c>
      <c r="C54" s="11" t="e">
        <f>C53/SUM($B$53:$L$53)*100</f>
        <v>#DIV/0!</v>
      </c>
      <c r="D54" s="11" t="e">
        <f>D53/SUM($B$53:$L$53)*100</f>
        <v>#DIV/0!</v>
      </c>
      <c r="E54" s="53"/>
      <c r="F54" s="53"/>
      <c r="G54" s="53"/>
      <c r="H54" s="53"/>
      <c r="I54" s="53"/>
      <c r="J54" s="53"/>
      <c r="K54" s="53"/>
      <c r="L54" s="53"/>
      <c r="M54" s="3"/>
      <c r="N54" s="10"/>
    </row>
    <row r="55" spans="1:24" x14ac:dyDescent="0.2">
      <c r="A55" s="142" t="s">
        <v>54</v>
      </c>
      <c r="B55">
        <f>Landeswerte!B9</f>
        <v>0</v>
      </c>
      <c r="C55">
        <f>Landeswerte!D9</f>
        <v>0</v>
      </c>
      <c r="D55">
        <f>Landeswerte!F9</f>
        <v>0</v>
      </c>
    </row>
    <row r="60" spans="1:24" ht="13.5" thickBot="1" x14ac:dyDescent="0.25">
      <c r="A60" s="3"/>
      <c r="B60" s="3"/>
      <c r="C60" s="3"/>
      <c r="D60" s="3"/>
      <c r="E60" s="3"/>
      <c r="F60" s="3"/>
      <c r="G60" s="3"/>
      <c r="H60" s="3"/>
      <c r="I60" s="3"/>
      <c r="J60" s="3"/>
      <c r="K60" s="3"/>
      <c r="L60" s="3"/>
      <c r="M60" s="3"/>
      <c r="N60" s="3"/>
      <c r="O60" s="3"/>
      <c r="P60" s="3"/>
      <c r="Q60" s="3"/>
      <c r="R60" s="3"/>
      <c r="S60" s="3"/>
      <c r="T60" s="3"/>
      <c r="U60" s="3"/>
      <c r="V60" s="3"/>
      <c r="W60" s="3"/>
      <c r="X60" s="3"/>
    </row>
    <row r="61" spans="1:24" ht="13.5" thickBot="1" x14ac:dyDescent="0.25"/>
    <row r="62" spans="1:24" x14ac:dyDescent="0.2">
      <c r="A62" s="14" t="s">
        <v>5</v>
      </c>
      <c r="B62" s="15">
        <f>Datenerfassung!H3</f>
        <v>6</v>
      </c>
      <c r="C62" s="5"/>
      <c r="D62" s="5"/>
      <c r="E62" s="5"/>
      <c r="F62" s="5"/>
      <c r="G62" s="5"/>
      <c r="H62" s="5"/>
      <c r="I62" s="5"/>
      <c r="J62" s="5"/>
      <c r="K62" s="5"/>
      <c r="L62" s="5"/>
      <c r="M62" s="5" t="s">
        <v>9</v>
      </c>
      <c r="N62" s="2">
        <f>SUM(B65*B64,C65*C64,D65*D64,E65*E64,F65*F64,G65*G64,H64*H65,I65*I64,J64*J65,K65*K64,L65*L64)</f>
        <v>0</v>
      </c>
    </row>
    <row r="63" spans="1:24" x14ac:dyDescent="0.2">
      <c r="A63" s="6"/>
      <c r="B63" s="4"/>
      <c r="C63" s="4"/>
      <c r="D63" s="4"/>
      <c r="E63" s="4"/>
      <c r="F63" s="4"/>
      <c r="G63" s="4"/>
      <c r="H63" s="4"/>
      <c r="I63" s="4"/>
      <c r="J63" s="4"/>
      <c r="K63" s="4"/>
      <c r="L63" s="4"/>
      <c r="M63" s="13" t="s">
        <v>10</v>
      </c>
      <c r="N63" s="18" t="e">
        <f>N62/(N64*SUM(B65:L65))*100</f>
        <v>#DIV/0!</v>
      </c>
    </row>
    <row r="64" spans="1:24" ht="13.5" thickBot="1" x14ac:dyDescent="0.25">
      <c r="A64" s="8" t="s">
        <v>6</v>
      </c>
      <c r="B64" s="3">
        <v>0</v>
      </c>
      <c r="C64" s="3">
        <v>1</v>
      </c>
      <c r="D64" s="3">
        <v>2</v>
      </c>
      <c r="E64" s="3"/>
      <c r="F64" s="3"/>
      <c r="G64" s="3"/>
      <c r="H64" s="3"/>
      <c r="I64" s="3"/>
      <c r="J64" s="3"/>
      <c r="K64" s="3"/>
      <c r="L64" s="3"/>
      <c r="M64" s="16" t="s">
        <v>11</v>
      </c>
      <c r="N64" s="17">
        <f>Datenerfassung!H2</f>
        <v>2</v>
      </c>
    </row>
    <row r="65" spans="1:14" x14ac:dyDescent="0.2">
      <c r="A65" s="9" t="s">
        <v>7</v>
      </c>
      <c r="B65">
        <f>COUNTIF(Datenerfassung!$H$4:$H$39,B64)</f>
        <v>0</v>
      </c>
      <c r="C65">
        <f>COUNTIF(Datenerfassung!$H$4:$H$39,C64)</f>
        <v>0</v>
      </c>
      <c r="D65">
        <f>COUNTIF(Datenerfassung!$H$4:$H$39,D64)</f>
        <v>0</v>
      </c>
      <c r="N65" s="7"/>
    </row>
    <row r="66" spans="1:14" ht="13.5" thickBot="1" x14ac:dyDescent="0.25">
      <c r="A66" s="12" t="s">
        <v>8</v>
      </c>
      <c r="B66" s="11" t="e">
        <f>B65/SUM($B$65:$L$65)*100</f>
        <v>#DIV/0!</v>
      </c>
      <c r="C66" s="11" t="e">
        <f>C65/SUM($B$65:$L$65)*100</f>
        <v>#DIV/0!</v>
      </c>
      <c r="D66" s="11" t="e">
        <f>D65/SUM($B$65:$L$65)*100</f>
        <v>#DIV/0!</v>
      </c>
      <c r="E66" s="53"/>
      <c r="F66" s="53"/>
      <c r="G66" s="53"/>
      <c r="H66" s="53"/>
      <c r="I66" s="53"/>
      <c r="J66" s="53"/>
      <c r="K66" s="53"/>
      <c r="L66" s="53"/>
      <c r="M66" s="3"/>
      <c r="N66" s="10"/>
    </row>
    <row r="67" spans="1:14" x14ac:dyDescent="0.2">
      <c r="A67" s="142" t="s">
        <v>54</v>
      </c>
      <c r="B67">
        <f>Landeswerte!B10</f>
        <v>0</v>
      </c>
      <c r="C67">
        <f>Landeswerte!D10</f>
        <v>0</v>
      </c>
      <c r="D67">
        <f>Landeswerte!F10</f>
        <v>0</v>
      </c>
    </row>
    <row r="72" spans="1:14" ht="13.5" thickBot="1" x14ac:dyDescent="0.25"/>
    <row r="73" spans="1:14" x14ac:dyDescent="0.2">
      <c r="A73" s="14" t="s">
        <v>5</v>
      </c>
      <c r="B73" s="15">
        <f>Datenerfassung!I3</f>
        <v>7</v>
      </c>
      <c r="C73" s="5"/>
      <c r="D73" s="5"/>
      <c r="E73" s="5"/>
      <c r="F73" s="5"/>
      <c r="G73" s="5"/>
      <c r="H73" s="5"/>
      <c r="I73" s="5"/>
      <c r="J73" s="5"/>
      <c r="K73" s="5"/>
      <c r="L73" s="5"/>
      <c r="M73" s="5" t="s">
        <v>9</v>
      </c>
      <c r="N73" s="2">
        <f>SUM(B76*B75,C76*C75,D76*D75,E76*E75,F76*F75,G76*G75,H75*H76,I76*I75,J75*J76,K76*K75,L76*L75)</f>
        <v>0</v>
      </c>
    </row>
    <row r="74" spans="1:14" x14ac:dyDescent="0.2">
      <c r="A74" s="6"/>
      <c r="B74" s="4"/>
      <c r="C74" s="4"/>
      <c r="D74" s="4"/>
      <c r="E74" s="4"/>
      <c r="F74" s="4"/>
      <c r="G74" s="4"/>
      <c r="H74" s="4"/>
      <c r="I74" s="4"/>
      <c r="J74" s="4"/>
      <c r="K74" s="4"/>
      <c r="L74" s="4"/>
      <c r="M74" s="13" t="s">
        <v>10</v>
      </c>
      <c r="N74" s="18" t="e">
        <f>N73/(N75*SUM(B76:L76))*100</f>
        <v>#DIV/0!</v>
      </c>
    </row>
    <row r="75" spans="1:14" ht="13.5" thickBot="1" x14ac:dyDescent="0.25">
      <c r="A75" s="8" t="s">
        <v>6</v>
      </c>
      <c r="B75" s="3">
        <v>0</v>
      </c>
      <c r="C75" s="3">
        <v>1</v>
      </c>
      <c r="D75" s="3">
        <v>2</v>
      </c>
      <c r="E75" s="3"/>
      <c r="F75" s="3"/>
      <c r="G75" s="3"/>
      <c r="H75" s="3"/>
      <c r="I75" s="3"/>
      <c r="J75" s="3"/>
      <c r="K75" s="3"/>
      <c r="L75" s="3"/>
      <c r="M75" s="16" t="s">
        <v>11</v>
      </c>
      <c r="N75" s="17">
        <f>Datenerfassung!I2</f>
        <v>2</v>
      </c>
    </row>
    <row r="76" spans="1:14" x14ac:dyDescent="0.2">
      <c r="A76" s="9" t="s">
        <v>7</v>
      </c>
      <c r="B76">
        <f>COUNTIF(Datenerfassung!$I$4:$I$39,B75)</f>
        <v>0</v>
      </c>
      <c r="C76">
        <f>COUNTIF(Datenerfassung!$I$4:$I$39,C75)</f>
        <v>0</v>
      </c>
      <c r="D76">
        <f>COUNTIF(Datenerfassung!$I$4:$I$39,D75)</f>
        <v>0</v>
      </c>
      <c r="N76" s="7"/>
    </row>
    <row r="77" spans="1:14" ht="13.5" thickBot="1" x14ac:dyDescent="0.25">
      <c r="A77" s="12" t="s">
        <v>8</v>
      </c>
      <c r="B77" s="11" t="e">
        <f>B76/SUM($B$76:$L$76)*100</f>
        <v>#DIV/0!</v>
      </c>
      <c r="C77" s="11" t="e">
        <f>C76/SUM($B$76:$L$76)*100</f>
        <v>#DIV/0!</v>
      </c>
      <c r="D77" s="11" t="e">
        <f>D76/SUM($B$76:$L$76)*100</f>
        <v>#DIV/0!</v>
      </c>
      <c r="E77" s="53"/>
      <c r="F77" s="53"/>
      <c r="G77" s="53"/>
      <c r="H77" s="53"/>
      <c r="I77" s="53"/>
      <c r="J77" s="53"/>
      <c r="K77" s="53"/>
      <c r="L77" s="53"/>
      <c r="M77" s="3"/>
      <c r="N77" s="10"/>
    </row>
    <row r="78" spans="1:14" x14ac:dyDescent="0.2">
      <c r="A78" s="142" t="s">
        <v>54</v>
      </c>
      <c r="B78">
        <f>Landeswerte!B11</f>
        <v>0</v>
      </c>
      <c r="C78">
        <f>Landeswerte!D11</f>
        <v>0</v>
      </c>
      <c r="D78">
        <f>Landeswerte!F11</f>
        <v>0</v>
      </c>
    </row>
    <row r="83" spans="1:24" ht="13.5" thickBot="1" x14ac:dyDescent="0.25">
      <c r="A83" s="3"/>
      <c r="B83" s="3"/>
      <c r="C83" s="3"/>
      <c r="D83" s="3"/>
      <c r="E83" s="3"/>
      <c r="F83" s="3"/>
      <c r="G83" s="3"/>
      <c r="H83" s="3"/>
      <c r="I83" s="3"/>
      <c r="J83" s="3"/>
      <c r="K83" s="3"/>
      <c r="L83" s="3"/>
      <c r="M83" s="3"/>
      <c r="N83" s="3"/>
      <c r="O83" s="3"/>
      <c r="P83" s="3"/>
      <c r="Q83" s="3"/>
      <c r="R83" s="3"/>
      <c r="S83" s="3"/>
      <c r="T83" s="3"/>
      <c r="U83" s="3"/>
      <c r="V83" s="3"/>
      <c r="W83" s="3"/>
      <c r="X83" s="3"/>
    </row>
    <row r="84" spans="1:24" ht="13.5" thickBot="1" x14ac:dyDescent="0.25"/>
    <row r="85" spans="1:24" x14ac:dyDescent="0.2">
      <c r="A85" s="14" t="s">
        <v>5</v>
      </c>
      <c r="B85" s="15">
        <f>Datenerfassung!J3</f>
        <v>8</v>
      </c>
      <c r="C85" s="5"/>
      <c r="D85" s="5"/>
      <c r="E85" s="5"/>
      <c r="F85" s="5"/>
      <c r="G85" s="5"/>
      <c r="H85" s="5"/>
      <c r="I85" s="5"/>
      <c r="J85" s="5"/>
      <c r="K85" s="5"/>
      <c r="L85" s="5"/>
      <c r="M85" s="5" t="s">
        <v>9</v>
      </c>
      <c r="N85" s="2">
        <f>SUM(B88*B87,C88*C87,D88*D87,E88*E87,F88*F87,G88*G87,H87*H88,I88*I87,J87*J88,K88*K87,L88*L87)</f>
        <v>0</v>
      </c>
    </row>
    <row r="86" spans="1:24" x14ac:dyDescent="0.2">
      <c r="A86" s="6"/>
      <c r="B86" s="4"/>
      <c r="C86" s="4"/>
      <c r="D86" s="4"/>
      <c r="E86" s="4"/>
      <c r="F86" s="4"/>
      <c r="G86" s="4"/>
      <c r="H86" s="4"/>
      <c r="I86" s="4"/>
      <c r="J86" s="4"/>
      <c r="K86" s="4"/>
      <c r="L86" s="4"/>
      <c r="M86" s="13" t="s">
        <v>10</v>
      </c>
      <c r="N86" s="18" t="e">
        <f>N85/(N87*SUM(B88:L88))*100</f>
        <v>#DIV/0!</v>
      </c>
    </row>
    <row r="87" spans="1:24" ht="13.5" thickBot="1" x14ac:dyDescent="0.25">
      <c r="A87" s="8" t="s">
        <v>6</v>
      </c>
      <c r="B87" s="3">
        <v>0</v>
      </c>
      <c r="C87" s="3">
        <v>1</v>
      </c>
      <c r="D87" s="3">
        <v>2</v>
      </c>
      <c r="E87" s="3"/>
      <c r="F87" s="3"/>
      <c r="G87" s="3"/>
      <c r="H87" s="3"/>
      <c r="I87" s="3"/>
      <c r="J87" s="3"/>
      <c r="K87" s="3"/>
      <c r="L87" s="3"/>
      <c r="M87" s="16" t="s">
        <v>11</v>
      </c>
      <c r="N87" s="17">
        <f>Datenerfassung!J2</f>
        <v>2</v>
      </c>
    </row>
    <row r="88" spans="1:24" x14ac:dyDescent="0.2">
      <c r="A88" s="9" t="s">
        <v>7</v>
      </c>
      <c r="B88">
        <f>COUNTIF(Datenerfassung!$J$4:$J$39,B87)</f>
        <v>0</v>
      </c>
      <c r="C88">
        <f>COUNTIF(Datenerfassung!$J$4:$J$39,C87)</f>
        <v>0</v>
      </c>
      <c r="D88">
        <f>COUNTIF(Datenerfassung!$J$4:$J$39,D87)</f>
        <v>0</v>
      </c>
      <c r="N88" s="7"/>
    </row>
    <row r="89" spans="1:24" ht="13.5" thickBot="1" x14ac:dyDescent="0.25">
      <c r="A89" s="12" t="s">
        <v>8</v>
      </c>
      <c r="B89" s="11" t="e">
        <f>B88/SUM($B$88:$L$88)*100</f>
        <v>#DIV/0!</v>
      </c>
      <c r="C89" s="11" t="e">
        <f>C88/SUM($B$88:$L$88)*100</f>
        <v>#DIV/0!</v>
      </c>
      <c r="D89" s="11" t="e">
        <f>D88/SUM($B$88:$L$88)*100</f>
        <v>#DIV/0!</v>
      </c>
      <c r="E89" s="53"/>
      <c r="F89" s="53"/>
      <c r="G89" s="53"/>
      <c r="H89" s="53"/>
      <c r="I89" s="53"/>
      <c r="J89" s="53"/>
      <c r="K89" s="53"/>
      <c r="L89" s="53"/>
      <c r="M89" s="3"/>
      <c r="N89" s="10"/>
    </row>
    <row r="90" spans="1:24" x14ac:dyDescent="0.2">
      <c r="A90" s="142" t="s">
        <v>54</v>
      </c>
      <c r="B90">
        <f>Landeswerte!B12</f>
        <v>0</v>
      </c>
      <c r="C90">
        <f>Landeswerte!D12</f>
        <v>0</v>
      </c>
      <c r="D90">
        <f>Landeswerte!F12</f>
        <v>0</v>
      </c>
    </row>
    <row r="95" spans="1:24" ht="13.5" thickBot="1" x14ac:dyDescent="0.25">
      <c r="A95" s="3"/>
      <c r="B95" s="3"/>
      <c r="C95" s="3"/>
      <c r="D95" s="3"/>
      <c r="E95" s="3"/>
      <c r="F95" s="3"/>
      <c r="G95" s="3"/>
      <c r="H95" s="3"/>
      <c r="I95" s="3"/>
      <c r="J95" s="3"/>
      <c r="K95" s="3"/>
      <c r="L95" s="3"/>
      <c r="M95" s="3"/>
      <c r="N95" s="3"/>
      <c r="O95" s="3"/>
      <c r="P95" s="3"/>
      <c r="Q95" s="3"/>
      <c r="R95" s="3"/>
      <c r="S95" s="3"/>
      <c r="T95" s="3"/>
      <c r="U95" s="3"/>
      <c r="V95" s="3"/>
      <c r="W95" s="3"/>
      <c r="X95" s="3"/>
    </row>
    <row r="96" spans="1:24" ht="13.5" thickBot="1" x14ac:dyDescent="0.25"/>
    <row r="97" spans="1:14" x14ac:dyDescent="0.2">
      <c r="A97" s="14" t="s">
        <v>5</v>
      </c>
      <c r="B97" s="15">
        <f>Datenerfassung!K3</f>
        <v>9</v>
      </c>
      <c r="C97" s="5"/>
      <c r="D97" s="5"/>
      <c r="E97" s="5"/>
      <c r="F97" s="5"/>
      <c r="G97" s="5"/>
      <c r="H97" s="5"/>
      <c r="I97" s="5"/>
      <c r="J97" s="5"/>
      <c r="K97" s="5"/>
      <c r="L97" s="5"/>
      <c r="M97" s="5" t="s">
        <v>9</v>
      </c>
      <c r="N97" s="2">
        <f>SUM(B100*B99,C100*C99,D100*D99,E100*E99,F100*F99,G100*G99,H99*H100,I100*I99,J99*J100,K100*K99,L100*L99)</f>
        <v>0</v>
      </c>
    </row>
    <row r="98" spans="1:14" x14ac:dyDescent="0.2">
      <c r="A98" s="6"/>
      <c r="B98" s="4"/>
      <c r="C98" s="4"/>
      <c r="D98" s="4"/>
      <c r="E98" s="4"/>
      <c r="F98" s="4"/>
      <c r="G98" s="4"/>
      <c r="H98" s="4"/>
      <c r="I98" s="4"/>
      <c r="J98" s="4"/>
      <c r="K98" s="4"/>
      <c r="L98" s="4"/>
      <c r="M98" s="13" t="s">
        <v>10</v>
      </c>
      <c r="N98" s="18" t="e">
        <f>N97/(N99*SUM(B100:L100))*100</f>
        <v>#DIV/0!</v>
      </c>
    </row>
    <row r="99" spans="1:14" ht="13.5" thickBot="1" x14ac:dyDescent="0.25">
      <c r="A99" s="8" t="s">
        <v>6</v>
      </c>
      <c r="B99" s="3">
        <v>0</v>
      </c>
      <c r="C99" s="3">
        <v>1</v>
      </c>
      <c r="D99" s="3">
        <v>2</v>
      </c>
      <c r="E99" s="3"/>
      <c r="F99" s="3"/>
      <c r="G99" s="3"/>
      <c r="H99" s="3"/>
      <c r="I99" s="3"/>
      <c r="J99" s="3"/>
      <c r="K99" s="3"/>
      <c r="L99" s="3"/>
      <c r="M99" s="16" t="s">
        <v>11</v>
      </c>
      <c r="N99" s="17">
        <f>Datenerfassung!K2</f>
        <v>2</v>
      </c>
    </row>
    <row r="100" spans="1:14" x14ac:dyDescent="0.2">
      <c r="A100" s="9" t="s">
        <v>7</v>
      </c>
      <c r="B100">
        <f>COUNTIF(Datenerfassung!$K$4:$K$39,B99)</f>
        <v>0</v>
      </c>
      <c r="C100">
        <f>COUNTIF(Datenerfassung!$K$4:$K$39,C99)</f>
        <v>0</v>
      </c>
      <c r="D100">
        <f>COUNTIF(Datenerfassung!$K$4:$K$39,D99)</f>
        <v>0</v>
      </c>
      <c r="N100" s="7"/>
    </row>
    <row r="101" spans="1:14" ht="13.5" thickBot="1" x14ac:dyDescent="0.25">
      <c r="A101" s="12" t="s">
        <v>8</v>
      </c>
      <c r="B101" s="11" t="e">
        <f>B100/SUM($B$100:$L$100)*100</f>
        <v>#DIV/0!</v>
      </c>
      <c r="C101" s="11" t="e">
        <f>C100/SUM($B$100:$L$100)*100</f>
        <v>#DIV/0!</v>
      </c>
      <c r="D101" s="11" t="e">
        <f>D100/SUM($B$100:$L$100)*100</f>
        <v>#DIV/0!</v>
      </c>
      <c r="E101" s="53"/>
      <c r="F101" s="53"/>
      <c r="G101" s="53"/>
      <c r="H101" s="53"/>
      <c r="I101" s="53"/>
      <c r="J101" s="53"/>
      <c r="K101" s="53"/>
      <c r="L101" s="53"/>
      <c r="M101" s="3"/>
      <c r="N101" s="10"/>
    </row>
    <row r="102" spans="1:14" x14ac:dyDescent="0.2">
      <c r="A102" s="142" t="s">
        <v>54</v>
      </c>
      <c r="B102">
        <f>Landeswerte!B13</f>
        <v>0</v>
      </c>
      <c r="C102">
        <f>Landeswerte!D13</f>
        <v>0</v>
      </c>
      <c r="D102">
        <f>Landeswerte!F13</f>
        <v>0</v>
      </c>
    </row>
    <row r="107" spans="1:14" ht="13.5" thickBot="1" x14ac:dyDescent="0.25"/>
    <row r="108" spans="1:14" x14ac:dyDescent="0.2">
      <c r="A108" s="14" t="s">
        <v>5</v>
      </c>
      <c r="B108" s="15">
        <f>Datenerfassung!L3</f>
        <v>10</v>
      </c>
      <c r="C108" s="5"/>
      <c r="D108" s="5"/>
      <c r="E108" s="5"/>
      <c r="F108" s="5"/>
      <c r="G108" s="5"/>
      <c r="H108" s="5"/>
      <c r="I108" s="5"/>
      <c r="J108" s="5"/>
      <c r="K108" s="5"/>
      <c r="L108" s="5"/>
      <c r="M108" s="5" t="s">
        <v>9</v>
      </c>
      <c r="N108" s="2">
        <f>SUM(B111*B110,C111*C110,D111*D110,E111*E110,F111*F110,G111*G110,H110*H111,I111*I110,J110*J111,K111*K110,L111*L110)</f>
        <v>0</v>
      </c>
    </row>
    <row r="109" spans="1:14" x14ac:dyDescent="0.2">
      <c r="A109" s="6"/>
      <c r="B109" s="4"/>
      <c r="C109" s="4"/>
      <c r="D109" s="4"/>
      <c r="E109" s="4"/>
      <c r="F109" s="4"/>
      <c r="G109" s="4"/>
      <c r="H109" s="4"/>
      <c r="I109" s="4"/>
      <c r="J109" s="4"/>
      <c r="K109" s="4"/>
      <c r="L109" s="4"/>
      <c r="M109" s="13" t="s">
        <v>10</v>
      </c>
      <c r="N109" s="18" t="e">
        <f>N108/(N110*SUM(B111:L111))*100</f>
        <v>#DIV/0!</v>
      </c>
    </row>
    <row r="110" spans="1:14" ht="13.5" thickBot="1" x14ac:dyDescent="0.25">
      <c r="A110" s="8" t="s">
        <v>6</v>
      </c>
      <c r="B110" s="3">
        <v>0</v>
      </c>
      <c r="C110" s="3">
        <v>1</v>
      </c>
      <c r="D110" s="3">
        <v>2</v>
      </c>
      <c r="E110" s="3"/>
      <c r="F110" s="3"/>
      <c r="G110" s="3"/>
      <c r="H110" s="3"/>
      <c r="I110" s="3"/>
      <c r="J110" s="3"/>
      <c r="K110" s="3"/>
      <c r="L110" s="3"/>
      <c r="M110" s="16" t="s">
        <v>11</v>
      </c>
      <c r="N110" s="17">
        <f>Datenerfassung!L2</f>
        <v>2</v>
      </c>
    </row>
    <row r="111" spans="1:14" x14ac:dyDescent="0.2">
      <c r="A111" s="9" t="s">
        <v>7</v>
      </c>
      <c r="B111">
        <f>COUNTIF(Datenerfassung!$L$4:$L$39,B110)</f>
        <v>0</v>
      </c>
      <c r="C111">
        <f>COUNTIF(Datenerfassung!$L$4:$L$39,C110)</f>
        <v>0</v>
      </c>
      <c r="D111">
        <f>COUNTIF(Datenerfassung!$L$4:$L$39,D110)</f>
        <v>0</v>
      </c>
      <c r="N111" s="7"/>
    </row>
    <row r="112" spans="1:14" ht="13.5" thickBot="1" x14ac:dyDescent="0.25">
      <c r="A112" s="12" t="s">
        <v>8</v>
      </c>
      <c r="B112" s="11" t="e">
        <f>B111/SUM($B$111:$L$111)*100</f>
        <v>#DIV/0!</v>
      </c>
      <c r="C112" s="11" t="e">
        <f>C111/SUM($B$111:$L$111)*100</f>
        <v>#DIV/0!</v>
      </c>
      <c r="D112" s="11" t="e">
        <f>D111/SUM($B$111:$L$111)*100</f>
        <v>#DIV/0!</v>
      </c>
      <c r="E112" s="53"/>
      <c r="F112" s="53"/>
      <c r="G112" s="53"/>
      <c r="H112" s="53"/>
      <c r="I112" s="53"/>
      <c r="J112" s="53"/>
      <c r="K112" s="53"/>
      <c r="L112" s="53"/>
      <c r="M112" s="3"/>
      <c r="N112" s="10"/>
    </row>
    <row r="113" spans="1:24" x14ac:dyDescent="0.2">
      <c r="A113" s="142" t="s">
        <v>54</v>
      </c>
      <c r="B113">
        <f>Landeswerte!B14</f>
        <v>0</v>
      </c>
      <c r="C113">
        <f>Landeswerte!D14</f>
        <v>0</v>
      </c>
      <c r="D113">
        <f>Landeswerte!F14</f>
        <v>0</v>
      </c>
    </row>
    <row r="118" spans="1:24" ht="13.5" thickBo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row>
    <row r="119" spans="1:24" ht="13.5" thickBot="1" x14ac:dyDescent="0.25"/>
    <row r="120" spans="1:24" x14ac:dyDescent="0.2">
      <c r="A120" s="14" t="s">
        <v>5</v>
      </c>
      <c r="B120" s="15">
        <f>Datenerfassung!M3</f>
        <v>11</v>
      </c>
      <c r="C120" s="5"/>
      <c r="D120" s="5"/>
      <c r="E120" s="5"/>
      <c r="F120" s="5"/>
      <c r="G120" s="5"/>
      <c r="H120" s="5"/>
      <c r="I120" s="5"/>
      <c r="J120" s="5"/>
      <c r="K120" s="5"/>
      <c r="L120" s="5"/>
      <c r="M120" s="5" t="s">
        <v>9</v>
      </c>
      <c r="N120" s="2">
        <f>SUM(B123*B122,C123*C122,D123*D122,E123*E122,F123*F122,G123*G122,H122*H123,I123*I122,J122*J123,K123*K122,L123*L122)</f>
        <v>0</v>
      </c>
    </row>
    <row r="121" spans="1:24" x14ac:dyDescent="0.2">
      <c r="A121" s="6"/>
      <c r="B121" s="4"/>
      <c r="C121" s="4"/>
      <c r="D121" s="4"/>
      <c r="E121" s="4"/>
      <c r="F121" s="4"/>
      <c r="G121" s="4"/>
      <c r="H121" s="4"/>
      <c r="I121" s="4"/>
      <c r="J121" s="4"/>
      <c r="K121" s="4"/>
      <c r="L121" s="4"/>
      <c r="M121" s="13" t="s">
        <v>10</v>
      </c>
      <c r="N121" s="18" t="e">
        <f>N120/(N122*SUM(B123:L123))*100</f>
        <v>#DIV/0!</v>
      </c>
    </row>
    <row r="122" spans="1:24" ht="13.5" thickBot="1" x14ac:dyDescent="0.25">
      <c r="A122" s="8" t="s">
        <v>6</v>
      </c>
      <c r="B122" s="3">
        <v>0</v>
      </c>
      <c r="C122" s="3">
        <v>1</v>
      </c>
      <c r="D122" s="3">
        <v>2</v>
      </c>
      <c r="E122" s="3">
        <v>3</v>
      </c>
      <c r="F122" s="3"/>
      <c r="G122" s="3"/>
      <c r="H122" s="3"/>
      <c r="I122" s="3"/>
      <c r="J122" s="3"/>
      <c r="K122" s="3"/>
      <c r="L122" s="3"/>
      <c r="M122" s="16" t="s">
        <v>11</v>
      </c>
      <c r="N122" s="17">
        <f>Datenerfassung!M2</f>
        <v>3</v>
      </c>
    </row>
    <row r="123" spans="1:24" x14ac:dyDescent="0.2">
      <c r="A123" s="9" t="s">
        <v>7</v>
      </c>
      <c r="B123">
        <f>COUNTIF(Datenerfassung!$M$4:$M$39,B122)</f>
        <v>0</v>
      </c>
      <c r="C123">
        <f>COUNTIF(Datenerfassung!$M$4:$M$39,C122)</f>
        <v>0</v>
      </c>
      <c r="D123">
        <f>COUNTIF(Datenerfassung!$M$4:$M$39,D122)</f>
        <v>0</v>
      </c>
      <c r="E123">
        <f>COUNTIF(Datenerfassung!$M$4:$M$39,E122)</f>
        <v>0</v>
      </c>
      <c r="N123" s="7"/>
    </row>
    <row r="124" spans="1:24" ht="13.5" thickBot="1" x14ac:dyDescent="0.25">
      <c r="A124" s="12" t="s">
        <v>8</v>
      </c>
      <c r="B124" s="11" t="e">
        <f>B123/SUM($B$123:$L$123)*100</f>
        <v>#DIV/0!</v>
      </c>
      <c r="C124" s="11" t="e">
        <f>C123/SUM($B$123:$L$123)*100</f>
        <v>#DIV/0!</v>
      </c>
      <c r="D124" s="11" t="e">
        <f>D123/SUM($B$123:$L$123)*100</f>
        <v>#DIV/0!</v>
      </c>
      <c r="E124" s="11" t="e">
        <f>E123/SUM($B$123:$L$123)*100</f>
        <v>#DIV/0!</v>
      </c>
      <c r="F124" s="53"/>
      <c r="G124" s="53"/>
      <c r="H124" s="53"/>
      <c r="I124" s="53"/>
      <c r="J124" s="53"/>
      <c r="K124" s="53"/>
      <c r="L124" s="53"/>
      <c r="M124" s="3"/>
      <c r="N124" s="10"/>
    </row>
    <row r="125" spans="1:24" x14ac:dyDescent="0.2">
      <c r="A125" s="142" t="s">
        <v>54</v>
      </c>
      <c r="B125">
        <f>Landeswerte!B15</f>
        <v>0</v>
      </c>
      <c r="C125">
        <f>Landeswerte!D15</f>
        <v>0</v>
      </c>
      <c r="D125">
        <f>Landeswerte!F15</f>
        <v>0</v>
      </c>
      <c r="E125">
        <f>Landeswerte!H15</f>
        <v>0</v>
      </c>
    </row>
    <row r="130" spans="1:24" ht="13.5" thickBo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row>
    <row r="131" spans="1:24" ht="13.5" thickBot="1" x14ac:dyDescent="0.25"/>
    <row r="132" spans="1:24" x14ac:dyDescent="0.2">
      <c r="A132" s="14" t="s">
        <v>5</v>
      </c>
      <c r="B132" s="15">
        <f>Datenerfassung!N3</f>
        <v>12</v>
      </c>
      <c r="C132" s="5"/>
      <c r="D132" s="5"/>
      <c r="E132" s="5"/>
      <c r="F132" s="5"/>
      <c r="G132" s="5"/>
      <c r="H132" s="5"/>
      <c r="I132" s="5"/>
      <c r="J132" s="5"/>
      <c r="K132" s="5"/>
      <c r="L132" s="5"/>
      <c r="M132" s="5" t="s">
        <v>9</v>
      </c>
      <c r="N132" s="2">
        <f>SUM(B135*B134,C135*C134,D135*D134,E135*E134,F135*F134,G135*G134,H134*H135,I135*I134,J134*J135,K135*K134,L135*L134)</f>
        <v>0</v>
      </c>
    </row>
    <row r="133" spans="1:24" x14ac:dyDescent="0.2">
      <c r="A133" s="6"/>
      <c r="B133" s="4"/>
      <c r="C133" s="4"/>
      <c r="D133" s="4"/>
      <c r="E133" s="4"/>
      <c r="F133" s="4"/>
      <c r="G133" s="4"/>
      <c r="H133" s="4"/>
      <c r="I133" s="4"/>
      <c r="J133" s="4"/>
      <c r="K133" s="4"/>
      <c r="L133" s="4"/>
      <c r="M133" s="13" t="s">
        <v>10</v>
      </c>
      <c r="N133" s="18" t="e">
        <f>N132/(N134*SUM(B135:L135))*100</f>
        <v>#DIV/0!</v>
      </c>
    </row>
    <row r="134" spans="1:24" ht="13.5" thickBot="1" x14ac:dyDescent="0.25">
      <c r="A134" s="8" t="s">
        <v>6</v>
      </c>
      <c r="B134" s="3">
        <v>0</v>
      </c>
      <c r="C134" s="3">
        <v>1</v>
      </c>
      <c r="D134" s="3">
        <v>2</v>
      </c>
      <c r="E134" s="3"/>
      <c r="F134" s="3"/>
      <c r="G134" s="3"/>
      <c r="H134" s="3"/>
      <c r="I134" s="3"/>
      <c r="J134" s="3"/>
      <c r="K134" s="3"/>
      <c r="L134" s="3"/>
      <c r="M134" s="16" t="s">
        <v>11</v>
      </c>
      <c r="N134" s="17">
        <f>Datenerfassung!N2</f>
        <v>2</v>
      </c>
    </row>
    <row r="135" spans="1:24" x14ac:dyDescent="0.2">
      <c r="A135" s="9" t="s">
        <v>7</v>
      </c>
      <c r="B135">
        <f>COUNTIF(Datenerfassung!$N$4:$N$39,B134)</f>
        <v>0</v>
      </c>
      <c r="C135">
        <f>COUNTIF(Datenerfassung!$N$4:$N$39,C134)</f>
        <v>0</v>
      </c>
      <c r="D135">
        <f>COUNTIF(Datenerfassung!$N$4:$N$39,D134)</f>
        <v>0</v>
      </c>
      <c r="N135" s="7"/>
    </row>
    <row r="136" spans="1:24" ht="13.5" thickBot="1" x14ac:dyDescent="0.25">
      <c r="A136" s="12" t="s">
        <v>8</v>
      </c>
      <c r="B136" s="11" t="e">
        <f>B135/SUM($B$135:$L$135)*100</f>
        <v>#DIV/0!</v>
      </c>
      <c r="C136" s="11" t="e">
        <f>C135/SUM($B$135:$L$135)*100</f>
        <v>#DIV/0!</v>
      </c>
      <c r="D136" s="11" t="e">
        <f>D135/SUM($B$135:$L$135)*100</f>
        <v>#DIV/0!</v>
      </c>
      <c r="E136" s="53"/>
      <c r="F136" s="53"/>
      <c r="G136" s="53"/>
      <c r="H136" s="53"/>
      <c r="I136" s="53"/>
      <c r="J136" s="53"/>
      <c r="K136" s="53"/>
      <c r="L136" s="53"/>
      <c r="M136" s="3"/>
      <c r="N136" s="10"/>
    </row>
    <row r="137" spans="1:24" x14ac:dyDescent="0.2">
      <c r="A137" s="142" t="s">
        <v>54</v>
      </c>
      <c r="B137">
        <f>Landeswerte!B16</f>
        <v>0</v>
      </c>
      <c r="C137">
        <f>Landeswerte!D16</f>
        <v>0</v>
      </c>
      <c r="D137">
        <f>Landeswerte!F16</f>
        <v>0</v>
      </c>
    </row>
    <row r="142" spans="1:24" ht="13.5" thickBot="1" x14ac:dyDescent="0.25"/>
    <row r="143" spans="1:24" x14ac:dyDescent="0.2">
      <c r="A143" s="14" t="s">
        <v>5</v>
      </c>
      <c r="B143" s="15">
        <f>Datenerfassung!O3</f>
        <v>13</v>
      </c>
      <c r="C143" s="5"/>
      <c r="D143" s="5"/>
      <c r="E143" s="5"/>
      <c r="F143" s="5"/>
      <c r="G143" s="5"/>
      <c r="H143" s="5"/>
      <c r="I143" s="5"/>
      <c r="J143" s="5"/>
      <c r="K143" s="5"/>
      <c r="L143" s="5"/>
      <c r="M143" s="5" t="s">
        <v>9</v>
      </c>
      <c r="N143" s="2">
        <f>SUM(B146*B145,C146*C145,D146*D145,E146*E145,F146*F145,G146*G145,H145*H146,I146*I145,J145*J146,K146*K145,L146*L145)</f>
        <v>0</v>
      </c>
    </row>
    <row r="144" spans="1:24" x14ac:dyDescent="0.2">
      <c r="A144" s="6"/>
      <c r="B144" s="4"/>
      <c r="C144" s="4"/>
      <c r="D144" s="4"/>
      <c r="E144" s="4"/>
      <c r="F144" s="4"/>
      <c r="G144" s="4"/>
      <c r="H144" s="4"/>
      <c r="I144" s="4"/>
      <c r="J144" s="4"/>
      <c r="K144" s="4"/>
      <c r="L144" s="4"/>
      <c r="M144" s="13" t="s">
        <v>10</v>
      </c>
      <c r="N144" s="18" t="e">
        <f>N143/(N145*SUM(B146:L146))*100</f>
        <v>#DIV/0!</v>
      </c>
    </row>
    <row r="145" spans="1:24" ht="13.5" thickBot="1" x14ac:dyDescent="0.25">
      <c r="A145" s="8" t="s">
        <v>6</v>
      </c>
      <c r="B145" s="3">
        <v>0</v>
      </c>
      <c r="C145" s="3">
        <v>1</v>
      </c>
      <c r="D145" s="3"/>
      <c r="E145" s="3"/>
      <c r="F145" s="3"/>
      <c r="G145" s="3"/>
      <c r="H145" s="3"/>
      <c r="I145" s="3"/>
      <c r="J145" s="3"/>
      <c r="K145" s="3"/>
      <c r="L145" s="3"/>
      <c r="M145" s="16" t="s">
        <v>11</v>
      </c>
      <c r="N145" s="17">
        <f>Datenerfassung!O2</f>
        <v>1</v>
      </c>
    </row>
    <row r="146" spans="1:24" x14ac:dyDescent="0.2">
      <c r="A146" s="9" t="s">
        <v>7</v>
      </c>
      <c r="B146">
        <f>COUNTIF(Datenerfassung!$O$4:$O$39,B145)</f>
        <v>0</v>
      </c>
      <c r="C146">
        <f>COUNTIF(Datenerfassung!$O$4:$O$39,C145)</f>
        <v>0</v>
      </c>
      <c r="N146" s="7"/>
    </row>
    <row r="147" spans="1:24" ht="13.5" thickBot="1" x14ac:dyDescent="0.25">
      <c r="A147" s="12" t="s">
        <v>8</v>
      </c>
      <c r="B147" s="11" t="e">
        <f>B146/SUM($B$146:$L$146)*100</f>
        <v>#DIV/0!</v>
      </c>
      <c r="C147" s="11" t="e">
        <f>C146/SUM($B$146:$L$146)*100</f>
        <v>#DIV/0!</v>
      </c>
      <c r="D147" s="53"/>
      <c r="E147" s="53"/>
      <c r="F147" s="53"/>
      <c r="G147" s="53"/>
      <c r="H147" s="53"/>
      <c r="I147" s="53"/>
      <c r="J147" s="53"/>
      <c r="K147" s="53"/>
      <c r="L147" s="53"/>
      <c r="M147" s="3"/>
      <c r="N147" s="10"/>
    </row>
    <row r="148" spans="1:24" x14ac:dyDescent="0.2">
      <c r="A148" s="142" t="s">
        <v>54</v>
      </c>
      <c r="B148">
        <f>Landeswerte!B17</f>
        <v>0</v>
      </c>
      <c r="C148">
        <f>Landeswerte!D17</f>
        <v>0</v>
      </c>
    </row>
    <row r="153" spans="1:24" ht="13.5" thickBo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row>
    <row r="154" spans="1:24" ht="13.5" thickBot="1" x14ac:dyDescent="0.25"/>
    <row r="155" spans="1:24" x14ac:dyDescent="0.2">
      <c r="A155" s="14" t="s">
        <v>5</v>
      </c>
      <c r="B155" s="15">
        <f>Datenerfassung!P3</f>
        <v>14</v>
      </c>
      <c r="C155" s="5"/>
      <c r="D155" s="5"/>
      <c r="E155" s="5"/>
      <c r="F155" s="5"/>
      <c r="G155" s="5"/>
      <c r="H155" s="5"/>
      <c r="I155" s="5"/>
      <c r="J155" s="5"/>
      <c r="K155" s="5"/>
      <c r="L155" s="5"/>
      <c r="M155" s="5" t="s">
        <v>9</v>
      </c>
      <c r="N155" s="2">
        <f>SUM(B158*B157,C158*C157,D158*D157,E158*E157,F158*F157,G158*G157,H158*H157,I158*I157,J158*J157,K158*K157,L158*L157)</f>
        <v>0</v>
      </c>
    </row>
    <row r="156" spans="1:24" x14ac:dyDescent="0.2">
      <c r="A156" s="6"/>
      <c r="B156" s="4"/>
      <c r="C156" s="4"/>
      <c r="D156" s="4"/>
      <c r="E156" s="4"/>
      <c r="F156" s="4"/>
      <c r="G156" s="4"/>
      <c r="H156" s="4"/>
      <c r="I156" s="4"/>
      <c r="J156" s="4"/>
      <c r="K156" s="4"/>
      <c r="L156" s="4"/>
      <c r="M156" s="13" t="s">
        <v>10</v>
      </c>
      <c r="N156" s="18" t="e">
        <f>N155/(N157*SUM(B158:L158))*100</f>
        <v>#DIV/0!</v>
      </c>
    </row>
    <row r="157" spans="1:24" ht="13.5" thickBot="1" x14ac:dyDescent="0.25">
      <c r="A157" s="8" t="s">
        <v>6</v>
      </c>
      <c r="B157" s="3">
        <v>0</v>
      </c>
      <c r="C157" s="3">
        <v>1</v>
      </c>
      <c r="D157" s="3">
        <v>2</v>
      </c>
      <c r="E157" s="3"/>
      <c r="G157" s="3"/>
      <c r="H157" s="3"/>
      <c r="I157" s="3"/>
      <c r="J157" s="3"/>
      <c r="K157" s="3"/>
      <c r="L157" s="3"/>
      <c r="M157" s="16" t="s">
        <v>11</v>
      </c>
      <c r="N157" s="17">
        <f>Datenerfassung!P2</f>
        <v>2</v>
      </c>
    </row>
    <row r="158" spans="1:24" x14ac:dyDescent="0.2">
      <c r="A158" s="9" t="s">
        <v>7</v>
      </c>
      <c r="B158">
        <f>COUNTIF(Datenerfassung!$P$4:$P$39,B157)</f>
        <v>0</v>
      </c>
      <c r="C158">
        <f>COUNTIF(Datenerfassung!$P$4:$P$39,C157)</f>
        <v>0</v>
      </c>
      <c r="D158">
        <f>COUNTIF(Datenerfassung!$P$4:$P$39,D157)</f>
        <v>0</v>
      </c>
      <c r="F158" s="202"/>
      <c r="N158" s="7"/>
    </row>
    <row r="159" spans="1:24" ht="13.5" thickBot="1" x14ac:dyDescent="0.25">
      <c r="A159" s="12" t="s">
        <v>8</v>
      </c>
      <c r="B159" s="11" t="e">
        <f>B158/SUM($B$158:$L$158)*100</f>
        <v>#DIV/0!</v>
      </c>
      <c r="C159" s="11" t="e">
        <f>C158/SUM($B$158:$L$158)*100</f>
        <v>#DIV/0!</v>
      </c>
      <c r="D159" s="11" t="e">
        <f>D158/SUM($B$158:$L$158)*100</f>
        <v>#DIV/0!</v>
      </c>
      <c r="E159" s="53"/>
      <c r="F159" s="3"/>
      <c r="G159" s="53"/>
      <c r="H159" s="53"/>
      <c r="I159" s="53"/>
      <c r="J159" s="53"/>
      <c r="K159" s="53"/>
      <c r="L159" s="53"/>
      <c r="M159" s="3"/>
      <c r="N159" s="10"/>
    </row>
    <row r="160" spans="1:24" x14ac:dyDescent="0.2">
      <c r="A160" s="142" t="s">
        <v>54</v>
      </c>
      <c r="B160">
        <f>Landeswerte!B18</f>
        <v>0</v>
      </c>
      <c r="C160">
        <f>Landeswerte!D18</f>
        <v>0</v>
      </c>
      <c r="D160">
        <f>Landeswerte!F18</f>
        <v>0</v>
      </c>
    </row>
    <row r="165" spans="1:23" ht="13.5" thickBot="1" x14ac:dyDescent="0.25">
      <c r="A165" s="3"/>
      <c r="B165" s="3"/>
      <c r="C165" s="3"/>
      <c r="D165" s="3"/>
      <c r="E165" s="3"/>
      <c r="F165" s="3"/>
      <c r="G165" s="3"/>
      <c r="H165" s="3"/>
      <c r="I165" s="3"/>
      <c r="J165" s="3"/>
      <c r="K165" s="3"/>
      <c r="L165" s="3"/>
      <c r="M165" s="3"/>
      <c r="N165" s="3"/>
      <c r="O165" s="3"/>
      <c r="P165" s="3"/>
      <c r="Q165" s="3"/>
      <c r="R165" s="3"/>
      <c r="S165" s="3"/>
      <c r="T165" s="3"/>
      <c r="U165" s="3"/>
      <c r="V165" s="3"/>
      <c r="W165" s="3"/>
    </row>
    <row r="166" spans="1:23" ht="13.5" thickBot="1" x14ac:dyDescent="0.25"/>
    <row r="167" spans="1:23" x14ac:dyDescent="0.2">
      <c r="A167" s="14" t="s">
        <v>5</v>
      </c>
      <c r="B167" s="15">
        <f>Datenerfassung!Q3</f>
        <v>15</v>
      </c>
      <c r="C167" s="5"/>
      <c r="D167" s="5"/>
      <c r="E167" s="5"/>
      <c r="F167" s="5"/>
      <c r="G167" s="5"/>
      <c r="H167" s="5"/>
      <c r="I167" s="5"/>
      <c r="J167" s="5"/>
      <c r="K167" s="5"/>
      <c r="L167" s="5"/>
      <c r="M167" s="5" t="s">
        <v>9</v>
      </c>
      <c r="N167" s="2">
        <f>SUM(B170*B169,C170*C169,D170*D169,E170*E169,F170*F169,G170*G169,H169*H170,I170*I169,J169*J170,K170*K169,L170*L169)</f>
        <v>0</v>
      </c>
    </row>
    <row r="168" spans="1:23" x14ac:dyDescent="0.2">
      <c r="A168" s="6"/>
      <c r="B168" s="4"/>
      <c r="C168" s="4"/>
      <c r="D168" s="4"/>
      <c r="E168" s="4"/>
      <c r="F168" s="4"/>
      <c r="G168" s="4"/>
      <c r="H168" s="4"/>
      <c r="I168" s="4"/>
      <c r="J168" s="4"/>
      <c r="K168" s="4"/>
      <c r="L168" s="4"/>
      <c r="M168" s="13" t="s">
        <v>10</v>
      </c>
      <c r="N168" s="18" t="e">
        <f>N167/(N169*SUM(B170:L170))*100</f>
        <v>#DIV/0!</v>
      </c>
    </row>
    <row r="169" spans="1:23" ht="13.5" thickBot="1" x14ac:dyDescent="0.25">
      <c r="A169" s="8" t="s">
        <v>6</v>
      </c>
      <c r="B169" s="3">
        <v>0</v>
      </c>
      <c r="C169" s="3">
        <v>1</v>
      </c>
      <c r="D169" s="3">
        <v>2</v>
      </c>
      <c r="E169" s="3">
        <v>3</v>
      </c>
      <c r="F169" s="3"/>
      <c r="G169" s="3"/>
      <c r="H169" s="3"/>
      <c r="I169" s="3"/>
      <c r="J169" s="3"/>
      <c r="K169" s="3"/>
      <c r="L169" s="3"/>
      <c r="M169" s="16" t="s">
        <v>11</v>
      </c>
      <c r="N169" s="17">
        <f>Datenerfassung!Q2</f>
        <v>3</v>
      </c>
    </row>
    <row r="170" spans="1:23" x14ac:dyDescent="0.2">
      <c r="A170" s="9" t="s">
        <v>7</v>
      </c>
      <c r="B170">
        <f>COUNTIF(Datenerfassung!$Q$4:$Q$39,B169)</f>
        <v>0</v>
      </c>
      <c r="C170">
        <f>COUNTIF(Datenerfassung!$Q$4:$Q$39,C169)</f>
        <v>0</v>
      </c>
      <c r="D170">
        <f>COUNTIF(Datenerfassung!$Q$4:$Q$39,D169)</f>
        <v>0</v>
      </c>
      <c r="E170">
        <f>COUNTIF(Datenerfassung!$Q$4:$Q$39,E169)</f>
        <v>0</v>
      </c>
      <c r="N170" s="7"/>
    </row>
    <row r="171" spans="1:23" ht="13.5" thickBot="1" x14ac:dyDescent="0.25">
      <c r="A171" s="12" t="s">
        <v>8</v>
      </c>
      <c r="B171" s="11" t="e">
        <f>B170/SUM($B$170:$L$170)*100</f>
        <v>#DIV/0!</v>
      </c>
      <c r="C171" s="11" t="e">
        <f>C170/SUM($B$170:$L$170)*100</f>
        <v>#DIV/0!</v>
      </c>
      <c r="D171" s="11" t="e">
        <f>D170/SUM($B$170:$L$170)*100</f>
        <v>#DIV/0!</v>
      </c>
      <c r="E171" s="11" t="e">
        <f>E170/SUM($B$170:$L$170)*100</f>
        <v>#DIV/0!</v>
      </c>
      <c r="F171" s="53"/>
      <c r="G171" s="53"/>
      <c r="H171" s="53"/>
      <c r="I171" s="53"/>
      <c r="J171" s="53"/>
      <c r="K171" s="53"/>
      <c r="L171" s="53"/>
      <c r="M171" s="3"/>
      <c r="N171" s="10"/>
    </row>
    <row r="172" spans="1:23" x14ac:dyDescent="0.2">
      <c r="A172" s="142" t="s">
        <v>54</v>
      </c>
      <c r="B172">
        <f>Landeswerte!B19</f>
        <v>0</v>
      </c>
      <c r="C172">
        <f>Landeswerte!D19</f>
        <v>0</v>
      </c>
      <c r="D172">
        <f>Landeswerte!F19</f>
        <v>0</v>
      </c>
      <c r="E172">
        <f>Landeswerte!H19</f>
        <v>0</v>
      </c>
    </row>
    <row r="177" spans="1:23" ht="13.5" thickBot="1" x14ac:dyDescent="0.25">
      <c r="A177" s="3"/>
      <c r="B177" s="3"/>
      <c r="C177" s="3"/>
      <c r="D177" s="3"/>
      <c r="E177" s="3"/>
      <c r="F177" s="3"/>
      <c r="G177" s="3"/>
      <c r="H177" s="3"/>
      <c r="I177" s="3"/>
      <c r="J177" s="3"/>
      <c r="K177" s="3"/>
      <c r="L177" s="3"/>
      <c r="M177" s="3"/>
      <c r="N177" s="3"/>
      <c r="O177" s="3"/>
      <c r="P177" s="3"/>
      <c r="Q177" s="3"/>
      <c r="R177" s="3"/>
      <c r="S177" s="3"/>
      <c r="T177" s="3"/>
      <c r="U177" s="3"/>
      <c r="V177" s="3"/>
      <c r="W177" s="3"/>
    </row>
    <row r="178" spans="1:23" ht="13.5" thickBot="1" x14ac:dyDescent="0.25"/>
    <row r="179" spans="1:23" x14ac:dyDescent="0.2">
      <c r="A179" s="14" t="s">
        <v>5</v>
      </c>
      <c r="B179" s="15">
        <f>Datenerfassung!R3</f>
        <v>16</v>
      </c>
      <c r="C179" s="5"/>
      <c r="D179" s="5"/>
      <c r="E179" s="5"/>
      <c r="F179" s="5"/>
      <c r="G179" s="5"/>
      <c r="H179" s="5"/>
      <c r="I179" s="5"/>
      <c r="J179" s="5"/>
      <c r="K179" s="5"/>
      <c r="L179" s="5"/>
      <c r="M179" s="5" t="s">
        <v>9</v>
      </c>
      <c r="N179" s="2">
        <f>SUM(B182*B181,C182*C181,D182*D181,E182*E181,F182*F181,G182*G181,H181*H182,I182*I181,J181*J182,K182*K181,L182*L181)</f>
        <v>0</v>
      </c>
    </row>
    <row r="180" spans="1:23" x14ac:dyDescent="0.2">
      <c r="A180" s="6"/>
      <c r="B180" s="4"/>
      <c r="C180" s="4"/>
      <c r="D180" s="4"/>
      <c r="E180" s="4"/>
      <c r="F180" s="4"/>
      <c r="G180" s="4"/>
      <c r="H180" s="4"/>
      <c r="I180" s="4"/>
      <c r="J180" s="4"/>
      <c r="K180" s="4"/>
      <c r="L180" s="4"/>
      <c r="M180" s="13" t="s">
        <v>10</v>
      </c>
      <c r="N180" s="18" t="e">
        <f>N179/(N181*SUM(B182:L182))*100</f>
        <v>#DIV/0!</v>
      </c>
    </row>
    <row r="181" spans="1:23" ht="13.5" thickBot="1" x14ac:dyDescent="0.25">
      <c r="A181" s="8" t="s">
        <v>6</v>
      </c>
      <c r="B181" s="3">
        <v>0</v>
      </c>
      <c r="C181" s="3">
        <v>1</v>
      </c>
      <c r="D181" s="3">
        <v>2</v>
      </c>
      <c r="E181" s="3"/>
      <c r="F181" s="3"/>
      <c r="G181" s="3"/>
      <c r="H181" s="3"/>
      <c r="I181" s="3"/>
      <c r="J181" s="3"/>
      <c r="K181" s="3"/>
      <c r="L181" s="3"/>
      <c r="M181" s="16" t="s">
        <v>11</v>
      </c>
      <c r="N181" s="17">
        <f>Datenerfassung!R2</f>
        <v>2</v>
      </c>
    </row>
    <row r="182" spans="1:23" x14ac:dyDescent="0.2">
      <c r="A182" s="9" t="s">
        <v>7</v>
      </c>
      <c r="B182">
        <f>COUNTIF(Datenerfassung!$R$4:$R$39,B181)</f>
        <v>0</v>
      </c>
      <c r="C182">
        <f>COUNTIF(Datenerfassung!$R$4:$R$39,C181)</f>
        <v>0</v>
      </c>
      <c r="D182">
        <f>COUNTIF(Datenerfassung!$R$4:$R$39,D181)</f>
        <v>0</v>
      </c>
      <c r="N182" s="7"/>
    </row>
    <row r="183" spans="1:23" ht="13.5" thickBot="1" x14ac:dyDescent="0.25">
      <c r="A183" s="12" t="s">
        <v>8</v>
      </c>
      <c r="B183" s="11" t="e">
        <f>B182/SUM($B$182:$L$182)*100</f>
        <v>#DIV/0!</v>
      </c>
      <c r="C183" s="11" t="e">
        <f>C182/SUM($B$182:$L$182)*100</f>
        <v>#DIV/0!</v>
      </c>
      <c r="D183" s="11" t="e">
        <f>D182/SUM($B$182:$L$182)*100</f>
        <v>#DIV/0!</v>
      </c>
      <c r="E183" s="53"/>
      <c r="F183" s="53"/>
      <c r="G183" s="53"/>
      <c r="H183" s="53"/>
      <c r="I183" s="53"/>
      <c r="J183" s="53"/>
      <c r="K183" s="53"/>
      <c r="L183" s="53"/>
      <c r="M183" s="3"/>
      <c r="N183" s="10"/>
    </row>
    <row r="184" spans="1:23" x14ac:dyDescent="0.2">
      <c r="A184" s="142" t="s">
        <v>54</v>
      </c>
      <c r="B184">
        <f>Landeswerte!B20</f>
        <v>0</v>
      </c>
      <c r="C184">
        <f>Landeswerte!D20</f>
        <v>0</v>
      </c>
      <c r="D184">
        <f>Landeswerte!F20</f>
        <v>0</v>
      </c>
    </row>
    <row r="189" spans="1:23" ht="13.5" thickBot="1" x14ac:dyDescent="0.25"/>
    <row r="190" spans="1:23" x14ac:dyDescent="0.2">
      <c r="A190" s="14" t="s">
        <v>5</v>
      </c>
      <c r="B190" s="15">
        <f>Datenerfassung!S3</f>
        <v>17</v>
      </c>
      <c r="C190" s="5"/>
      <c r="D190" s="5"/>
      <c r="E190" s="5"/>
      <c r="F190" s="5"/>
      <c r="G190" s="5"/>
      <c r="H190" s="5"/>
      <c r="I190" s="5"/>
      <c r="J190" s="5"/>
      <c r="K190" s="5"/>
      <c r="L190" s="5"/>
      <c r="M190" s="5" t="s">
        <v>9</v>
      </c>
      <c r="N190" s="2">
        <f>SUM(B193*B192,C193*C192,D193*D192,E193*E192,F193*F192,G193*G192,H192*H193,I193*I192,J192*J193,K193*K192,L193*L192)</f>
        <v>0</v>
      </c>
    </row>
    <row r="191" spans="1:23" x14ac:dyDescent="0.2">
      <c r="A191" s="6"/>
      <c r="B191" s="4"/>
      <c r="C191" s="4"/>
      <c r="D191" s="4"/>
      <c r="E191" s="4"/>
      <c r="F191" s="4"/>
      <c r="G191" s="4"/>
      <c r="H191" s="4"/>
      <c r="I191" s="4"/>
      <c r="J191" s="4"/>
      <c r="K191" s="4"/>
      <c r="L191" s="4"/>
      <c r="M191" s="13" t="s">
        <v>10</v>
      </c>
      <c r="N191" s="18" t="e">
        <f>N190/(N192*SUM(B193:L193))*100</f>
        <v>#DIV/0!</v>
      </c>
    </row>
    <row r="192" spans="1:23" ht="13.5" thickBot="1" x14ac:dyDescent="0.25">
      <c r="A192" s="8" t="s">
        <v>6</v>
      </c>
      <c r="B192" s="3">
        <v>0</v>
      </c>
      <c r="C192" s="3">
        <v>1</v>
      </c>
      <c r="D192" s="3">
        <v>2</v>
      </c>
      <c r="E192" s="3"/>
      <c r="F192" s="3"/>
      <c r="G192" s="3"/>
      <c r="H192" s="3"/>
      <c r="I192" s="3"/>
      <c r="J192" s="3"/>
      <c r="K192" s="3"/>
      <c r="L192" s="3"/>
      <c r="M192" s="16" t="s">
        <v>11</v>
      </c>
      <c r="N192" s="17">
        <f>Datenerfassung!S2</f>
        <v>2</v>
      </c>
    </row>
    <row r="193" spans="1:23" x14ac:dyDescent="0.2">
      <c r="A193" s="9" t="s">
        <v>7</v>
      </c>
      <c r="B193">
        <f>COUNTIF(Datenerfassung!$S$4:$S$39,B192)</f>
        <v>0</v>
      </c>
      <c r="C193">
        <f>COUNTIF(Datenerfassung!$S$4:$S$39,C192)</f>
        <v>0</v>
      </c>
      <c r="D193">
        <f>COUNTIF(Datenerfassung!$S$4:$S$39,D192)</f>
        <v>0</v>
      </c>
      <c r="N193" s="7"/>
    </row>
    <row r="194" spans="1:23" ht="13.5" thickBot="1" x14ac:dyDescent="0.25">
      <c r="A194" s="12" t="s">
        <v>8</v>
      </c>
      <c r="B194" s="11" t="e">
        <f>B193/SUM($B$193:$L$193)*100</f>
        <v>#DIV/0!</v>
      </c>
      <c r="C194" s="11" t="e">
        <f>C193/SUM($B$193:$L$193)*100</f>
        <v>#DIV/0!</v>
      </c>
      <c r="D194" s="11" t="e">
        <f>D193/SUM($B$193:$L$193)*100</f>
        <v>#DIV/0!</v>
      </c>
      <c r="E194" s="53"/>
      <c r="F194" s="53"/>
      <c r="G194" s="53"/>
      <c r="H194" s="53"/>
      <c r="I194" s="53"/>
      <c r="J194" s="53"/>
      <c r="K194" s="53"/>
      <c r="L194" s="53"/>
      <c r="M194" s="3"/>
      <c r="N194" s="10"/>
    </row>
    <row r="195" spans="1:23" x14ac:dyDescent="0.2">
      <c r="A195" s="142" t="s">
        <v>54</v>
      </c>
      <c r="B195">
        <f>Landeswerte!B21</f>
        <v>0</v>
      </c>
      <c r="C195">
        <f>Landeswerte!D21</f>
        <v>0</v>
      </c>
      <c r="D195">
        <f>Landeswerte!F21</f>
        <v>0</v>
      </c>
    </row>
    <row r="200" spans="1:23" ht="13.5" thickBot="1" x14ac:dyDescent="0.25">
      <c r="A200" s="3"/>
      <c r="B200" s="3"/>
      <c r="C200" s="3"/>
      <c r="D200" s="3"/>
      <c r="E200" s="3"/>
      <c r="F200" s="3"/>
      <c r="G200" s="3"/>
      <c r="H200" s="3"/>
      <c r="I200" s="3"/>
      <c r="J200" s="3"/>
      <c r="K200" s="3"/>
      <c r="L200" s="3"/>
      <c r="M200" s="3"/>
      <c r="N200" s="3"/>
      <c r="O200" s="3"/>
      <c r="P200" s="3"/>
      <c r="Q200" s="3"/>
      <c r="R200" s="3"/>
      <c r="S200" s="3"/>
      <c r="T200" s="3"/>
      <c r="U200" s="3"/>
      <c r="V200" s="3"/>
      <c r="W200" s="3"/>
    </row>
    <row r="201" spans="1:23" ht="13.5" thickBot="1" x14ac:dyDescent="0.25"/>
    <row r="202" spans="1:23" x14ac:dyDescent="0.2">
      <c r="A202" s="14" t="s">
        <v>5</v>
      </c>
      <c r="B202" s="15">
        <f>Datenerfassung!T3</f>
        <v>18</v>
      </c>
      <c r="C202" s="5"/>
      <c r="D202" s="5"/>
      <c r="E202" s="5"/>
      <c r="F202" s="5"/>
      <c r="G202" s="5"/>
      <c r="H202" s="5"/>
      <c r="I202" s="5"/>
      <c r="J202" s="5"/>
      <c r="K202" s="5"/>
      <c r="L202" s="5"/>
      <c r="M202" s="5" t="s">
        <v>9</v>
      </c>
      <c r="N202" s="2">
        <f>SUM(B205*B204,C205*C204,D205*D204,E205*E204,F205*F204,G205*G204,H204*H205,I205*I204,J204*J205,K205*K204,L205*L204)</f>
        <v>0</v>
      </c>
    </row>
    <row r="203" spans="1:23" x14ac:dyDescent="0.2">
      <c r="A203" s="6"/>
      <c r="B203" s="4"/>
      <c r="C203" s="4"/>
      <c r="D203" s="4"/>
      <c r="E203" s="4"/>
      <c r="F203" s="4"/>
      <c r="G203" s="4"/>
      <c r="H203" s="4"/>
      <c r="I203" s="4"/>
      <c r="J203" s="4"/>
      <c r="K203" s="4"/>
      <c r="L203" s="4"/>
      <c r="M203" s="13" t="s">
        <v>10</v>
      </c>
      <c r="N203" s="18" t="e">
        <f>N202/(N204*SUM(B205:L205))*100</f>
        <v>#DIV/0!</v>
      </c>
    </row>
    <row r="204" spans="1:23" ht="13.5" thickBot="1" x14ac:dyDescent="0.25">
      <c r="A204" s="8" t="s">
        <v>6</v>
      </c>
      <c r="B204" s="3">
        <v>0</v>
      </c>
      <c r="C204" s="3">
        <v>1</v>
      </c>
      <c r="D204" s="3">
        <v>2</v>
      </c>
      <c r="E204" s="3">
        <v>3</v>
      </c>
      <c r="F204" s="3"/>
      <c r="G204" s="3"/>
      <c r="H204" s="3"/>
      <c r="I204" s="3"/>
      <c r="J204" s="3"/>
      <c r="K204" s="3"/>
      <c r="L204" s="3"/>
      <c r="M204" s="16" t="s">
        <v>11</v>
      </c>
      <c r="N204" s="17">
        <f>Datenerfassung!T2</f>
        <v>3</v>
      </c>
    </row>
    <row r="205" spans="1:23" x14ac:dyDescent="0.2">
      <c r="A205" s="9" t="s">
        <v>7</v>
      </c>
      <c r="B205">
        <f>COUNTIF(Datenerfassung!$T$4:$T$39,B204)</f>
        <v>0</v>
      </c>
      <c r="C205">
        <f>COUNTIF(Datenerfassung!$T$4:$T$39,C204)</f>
        <v>0</v>
      </c>
      <c r="D205">
        <f>COUNTIF(Datenerfassung!$T$4:$T$39,D204)</f>
        <v>0</v>
      </c>
      <c r="E205">
        <f>COUNTIF(Datenerfassung!$T$4:$T$39,E204)</f>
        <v>0</v>
      </c>
      <c r="N205" s="7"/>
    </row>
    <row r="206" spans="1:23" ht="13.5" thickBot="1" x14ac:dyDescent="0.25">
      <c r="A206" s="12" t="s">
        <v>8</v>
      </c>
      <c r="B206" s="11" t="e">
        <f>B205/SUM($B$205:$L$205)*100</f>
        <v>#DIV/0!</v>
      </c>
      <c r="C206" s="11" t="e">
        <f>C205/SUM($B$205:$L$205)*100</f>
        <v>#DIV/0!</v>
      </c>
      <c r="D206" s="11" t="e">
        <f>D205/SUM($B$205:$L$205)*100</f>
        <v>#DIV/0!</v>
      </c>
      <c r="E206" s="11" t="e">
        <f>E205/SUM($B$205:$L$205)*100</f>
        <v>#DIV/0!</v>
      </c>
      <c r="F206" s="53"/>
      <c r="G206" s="53"/>
      <c r="H206" s="53"/>
      <c r="I206" s="53"/>
      <c r="J206" s="53"/>
      <c r="K206" s="53"/>
      <c r="L206" s="53"/>
      <c r="M206" s="3"/>
      <c r="N206" s="10"/>
    </row>
    <row r="207" spans="1:23" x14ac:dyDescent="0.2">
      <c r="A207" s="142" t="s">
        <v>54</v>
      </c>
      <c r="B207">
        <f>Landeswerte!B22</f>
        <v>0</v>
      </c>
      <c r="C207">
        <f>Landeswerte!D22</f>
        <v>0</v>
      </c>
      <c r="D207">
        <f>Landeswerte!F22</f>
        <v>0</v>
      </c>
      <c r="E207">
        <f>Landeswerte!H22</f>
        <v>0</v>
      </c>
    </row>
    <row r="217" spans="1:14" ht="13.5" thickBot="1" x14ac:dyDescent="0.25"/>
    <row r="218" spans="1:14" x14ac:dyDescent="0.2">
      <c r="A218" s="14" t="s">
        <v>5</v>
      </c>
      <c r="B218" s="15">
        <f>Datenerfassung!U3</f>
        <v>19</v>
      </c>
      <c r="C218" s="5"/>
      <c r="D218" s="5"/>
      <c r="E218" s="5"/>
      <c r="F218" s="5"/>
      <c r="G218" s="5"/>
      <c r="H218" s="5"/>
      <c r="I218" s="5"/>
      <c r="J218" s="5"/>
      <c r="K218" s="5"/>
      <c r="L218" s="5"/>
      <c r="M218" s="5" t="s">
        <v>9</v>
      </c>
      <c r="N218" s="2">
        <f>SUM(B221*B220,C221*C220,D221*D220,E221*E220,F221*F220,G221*G220,H220*H221,I221*I220,J220*J221,K221*K220,L221*L220)</f>
        <v>0</v>
      </c>
    </row>
    <row r="219" spans="1:14" x14ac:dyDescent="0.2">
      <c r="A219" s="6"/>
      <c r="B219" s="4"/>
      <c r="C219" s="4"/>
      <c r="D219" s="4"/>
      <c r="E219" s="4"/>
      <c r="F219" s="4"/>
      <c r="G219" s="4"/>
      <c r="H219" s="4"/>
      <c r="I219" s="4"/>
      <c r="J219" s="4"/>
      <c r="K219" s="4"/>
      <c r="L219" s="4"/>
      <c r="M219" s="13" t="s">
        <v>10</v>
      </c>
      <c r="N219" s="18" t="e">
        <f>N218/(N220*SUM(B221:L221))*100</f>
        <v>#DIV/0!</v>
      </c>
    </row>
    <row r="220" spans="1:14" ht="13.5" thickBot="1" x14ac:dyDescent="0.25">
      <c r="A220" s="8" t="s">
        <v>6</v>
      </c>
      <c r="B220" s="3">
        <v>0</v>
      </c>
      <c r="C220" s="3">
        <v>1</v>
      </c>
      <c r="D220" s="3">
        <v>2</v>
      </c>
      <c r="E220" s="3"/>
      <c r="F220" s="3"/>
      <c r="G220" s="3"/>
      <c r="H220" s="3"/>
      <c r="I220" s="3"/>
      <c r="J220" s="3"/>
      <c r="K220" s="3"/>
      <c r="L220" s="3"/>
      <c r="M220" s="16" t="s">
        <v>11</v>
      </c>
      <c r="N220" s="17">
        <f>Datenerfassung!U2</f>
        <v>2</v>
      </c>
    </row>
    <row r="221" spans="1:14" x14ac:dyDescent="0.2">
      <c r="A221" s="9" t="s">
        <v>7</v>
      </c>
      <c r="B221">
        <f>COUNTIF(Datenerfassung!$U$4:$U$39,B220)</f>
        <v>0</v>
      </c>
      <c r="C221">
        <f>COUNTIF(Datenerfassung!$U$4:$U$39,C220)</f>
        <v>0</v>
      </c>
      <c r="D221">
        <f>COUNTIF(Datenerfassung!$U$4:$U$39,D220)</f>
        <v>0</v>
      </c>
      <c r="N221" s="7"/>
    </row>
    <row r="222" spans="1:14" ht="13.5" thickBot="1" x14ac:dyDescent="0.25">
      <c r="A222" s="12" t="s">
        <v>8</v>
      </c>
      <c r="B222" s="11" t="e">
        <f>B221/SUM($B$221:$L$221)*100</f>
        <v>#DIV/0!</v>
      </c>
      <c r="C222" s="11" t="e">
        <f>C221/SUM($B$221:$L$221)*100</f>
        <v>#DIV/0!</v>
      </c>
      <c r="D222" s="11" t="e">
        <f>D221/SUM($B$221:$L$221)*100</f>
        <v>#DIV/0!</v>
      </c>
      <c r="E222" s="53"/>
      <c r="F222" s="53"/>
      <c r="G222" s="53"/>
      <c r="H222" s="53"/>
      <c r="I222" s="53"/>
      <c r="J222" s="53"/>
      <c r="K222" s="53"/>
      <c r="L222" s="53"/>
      <c r="M222" s="3"/>
      <c r="N222" s="10"/>
    </row>
    <row r="223" spans="1:14" x14ac:dyDescent="0.2">
      <c r="A223" s="142" t="s">
        <v>54</v>
      </c>
      <c r="B223">
        <f>Landeswerte!B23</f>
        <v>0</v>
      </c>
      <c r="C223">
        <f>Landeswerte!D23</f>
        <v>0</v>
      </c>
      <c r="D223">
        <f>Landeswerte!F23</f>
        <v>0</v>
      </c>
    </row>
    <row r="227" spans="1:23" ht="13.5" thickBot="1" x14ac:dyDescent="0.25"/>
    <row r="228" spans="1:23" x14ac:dyDescent="0.2">
      <c r="A228" s="14" t="s">
        <v>5</v>
      </c>
      <c r="B228" s="15">
        <f>Datenerfassung!V3</f>
        <v>20</v>
      </c>
      <c r="C228" s="5"/>
      <c r="D228" s="5"/>
      <c r="E228" s="5"/>
      <c r="F228" s="5"/>
      <c r="G228" s="5"/>
      <c r="H228" s="5"/>
      <c r="I228" s="5"/>
      <c r="J228" s="5"/>
      <c r="K228" s="5"/>
      <c r="L228" s="5"/>
      <c r="M228" s="5" t="s">
        <v>9</v>
      </c>
      <c r="N228" s="2">
        <f>SUM(B231*B230,C231*C230,D231*D230,E231*E230,F231*F230,G231*G230,H230*H231,I231*I230,J230*J231,K231*K230,L231*L230)</f>
        <v>0</v>
      </c>
    </row>
    <row r="229" spans="1:23" x14ac:dyDescent="0.2">
      <c r="A229" s="6"/>
      <c r="B229" s="4"/>
      <c r="C229" s="4"/>
      <c r="D229" s="4"/>
      <c r="E229" s="4"/>
      <c r="F229" s="4"/>
      <c r="G229" s="4"/>
      <c r="H229" s="4"/>
      <c r="I229" s="4"/>
      <c r="J229" s="4"/>
      <c r="K229" s="4"/>
      <c r="L229" s="4"/>
      <c r="M229" s="13" t="s">
        <v>10</v>
      </c>
      <c r="N229" s="18" t="e">
        <f>N228/(N230*SUM(B231:L231))*100</f>
        <v>#DIV/0!</v>
      </c>
    </row>
    <row r="230" spans="1:23" ht="13.5" thickBot="1" x14ac:dyDescent="0.25">
      <c r="A230" s="8" t="s">
        <v>6</v>
      </c>
      <c r="B230" s="3">
        <v>0</v>
      </c>
      <c r="C230" s="3">
        <v>1</v>
      </c>
      <c r="D230" s="3">
        <v>2</v>
      </c>
      <c r="E230" s="3">
        <v>3</v>
      </c>
      <c r="F230" s="3"/>
      <c r="G230" s="3"/>
      <c r="H230" s="3"/>
      <c r="I230" s="3"/>
      <c r="J230" s="3"/>
      <c r="K230" s="3"/>
      <c r="L230" s="3"/>
      <c r="M230" s="16" t="s">
        <v>11</v>
      </c>
      <c r="N230" s="17">
        <f>Datenerfassung!V2</f>
        <v>3</v>
      </c>
    </row>
    <row r="231" spans="1:23" x14ac:dyDescent="0.2">
      <c r="A231" s="9" t="s">
        <v>7</v>
      </c>
      <c r="B231">
        <f>COUNTIF(Datenerfassung!$V$4:$V$39,B230)</f>
        <v>0</v>
      </c>
      <c r="C231">
        <f>COUNTIF(Datenerfassung!$V$4:$V$39,C230)</f>
        <v>0</v>
      </c>
      <c r="D231">
        <f>COUNTIF(Datenerfassung!$V$4:$V$39,D230)</f>
        <v>0</v>
      </c>
      <c r="E231">
        <f>COUNTIF(Datenerfassung!$V$4:$V$39,E230)</f>
        <v>0</v>
      </c>
      <c r="N231" s="7"/>
    </row>
    <row r="232" spans="1:23" ht="13.5" thickBot="1" x14ac:dyDescent="0.25">
      <c r="A232" s="12" t="s">
        <v>8</v>
      </c>
      <c r="B232" s="11" t="e">
        <f>B231/SUM($B$231:$L$231)*100</f>
        <v>#DIV/0!</v>
      </c>
      <c r="C232" s="11" t="e">
        <f>C231/SUM($B$231:$L$231)*100</f>
        <v>#DIV/0!</v>
      </c>
      <c r="D232" s="11" t="e">
        <f>D231/SUM($B$231:$L$231)*100</f>
        <v>#DIV/0!</v>
      </c>
      <c r="E232" s="11" t="e">
        <f>E231/SUM($B$231:$L$231)*100</f>
        <v>#DIV/0!</v>
      </c>
      <c r="F232" s="53"/>
      <c r="G232" s="53"/>
      <c r="H232" s="53"/>
      <c r="I232" s="53"/>
      <c r="J232" s="53"/>
      <c r="K232" s="53"/>
      <c r="L232" s="53"/>
      <c r="M232" s="3"/>
      <c r="N232" s="10"/>
    </row>
    <row r="233" spans="1:23" x14ac:dyDescent="0.2">
      <c r="A233" s="142" t="s">
        <v>54</v>
      </c>
      <c r="B233">
        <f>Landeswerte!B24</f>
        <v>0</v>
      </c>
      <c r="C233">
        <f>Landeswerte!D24</f>
        <v>0</v>
      </c>
      <c r="D233">
        <f>Landeswerte!F24</f>
        <v>0</v>
      </c>
      <c r="E233">
        <f>Landeswerte!H24</f>
        <v>0</v>
      </c>
    </row>
    <row r="236" spans="1:23" ht="13.5" thickBot="1" x14ac:dyDescent="0.25">
      <c r="A236" s="3"/>
      <c r="B236" s="3"/>
      <c r="C236" s="3"/>
      <c r="D236" s="3"/>
      <c r="E236" s="3"/>
      <c r="F236" s="3"/>
      <c r="G236" s="3"/>
      <c r="H236" s="3"/>
      <c r="I236" s="3"/>
      <c r="J236" s="3"/>
      <c r="K236" s="3"/>
      <c r="L236" s="3"/>
      <c r="M236" s="3"/>
      <c r="N236" s="3"/>
      <c r="O236" s="3"/>
      <c r="P236" s="3"/>
      <c r="Q236" s="3"/>
      <c r="R236" s="3"/>
      <c r="S236" s="3"/>
      <c r="T236" s="3"/>
      <c r="U236" s="3"/>
      <c r="V236" s="3"/>
      <c r="W236" s="3"/>
    </row>
    <row r="238" spans="1:23" ht="13.5" thickBot="1" x14ac:dyDescent="0.25"/>
    <row r="239" spans="1:23" x14ac:dyDescent="0.2">
      <c r="A239" s="14" t="s">
        <v>5</v>
      </c>
      <c r="B239" s="15" t="str">
        <f>Datenerfassung!W3</f>
        <v xml:space="preserve"> </v>
      </c>
      <c r="C239" s="5"/>
      <c r="D239" s="5"/>
      <c r="E239" s="5"/>
      <c r="F239" s="5"/>
      <c r="G239" s="5"/>
      <c r="H239" s="5"/>
      <c r="I239" s="5"/>
      <c r="J239" s="5"/>
      <c r="K239" s="5"/>
      <c r="L239" s="5"/>
      <c r="M239" s="5" t="s">
        <v>9</v>
      </c>
      <c r="N239" s="2">
        <f>SUM(B242*B241,C242*C241,D242*D241,E242*E241,F242*F241,G242*G241,H241*H242,I242*I241,J241*J242,K242*K241,L242*L241)</f>
        <v>0</v>
      </c>
    </row>
    <row r="240" spans="1:23" x14ac:dyDescent="0.2">
      <c r="A240" s="6"/>
      <c r="B240" s="4"/>
      <c r="C240" s="4"/>
      <c r="D240" s="4"/>
      <c r="E240" s="4"/>
      <c r="F240" s="4"/>
      <c r="G240" s="4"/>
      <c r="H240" s="4"/>
      <c r="I240" s="4"/>
      <c r="J240" s="4"/>
      <c r="K240" s="4"/>
      <c r="L240" s="4"/>
      <c r="M240" s="13" t="s">
        <v>10</v>
      </c>
      <c r="N240" s="18" t="e">
        <f>N239/(N241*SUM(B242:L242))*100</f>
        <v>#DIV/0!</v>
      </c>
    </row>
    <row r="241" spans="1:14" ht="13.5" thickBot="1" x14ac:dyDescent="0.25">
      <c r="A241" s="8" t="s">
        <v>6</v>
      </c>
      <c r="B241" s="3">
        <v>0</v>
      </c>
      <c r="C241" s="3">
        <v>1</v>
      </c>
      <c r="D241" s="3">
        <v>2</v>
      </c>
      <c r="E241" s="3">
        <v>3</v>
      </c>
      <c r="F241" s="3"/>
      <c r="G241" s="3"/>
      <c r="H241" s="3"/>
      <c r="I241" s="3"/>
      <c r="J241" s="3"/>
      <c r="K241" s="3"/>
      <c r="L241" s="3"/>
      <c r="M241" s="16" t="s">
        <v>11</v>
      </c>
      <c r="N241" s="17">
        <f>Datenerfassung!W2</f>
        <v>0</v>
      </c>
    </row>
    <row r="242" spans="1:14" x14ac:dyDescent="0.2">
      <c r="A242" s="9" t="s">
        <v>7</v>
      </c>
      <c r="B242">
        <f>COUNTIF(Datenerfassung!$W$4:$W$39,B241)</f>
        <v>0</v>
      </c>
      <c r="C242">
        <f>COUNTIF(Datenerfassung!$W$4:$W$39,C241)</f>
        <v>0</v>
      </c>
      <c r="D242">
        <f>COUNTIF(Datenerfassung!$W$4:$W$39,D241)</f>
        <v>0</v>
      </c>
      <c r="E242">
        <f>COUNTIF(Datenerfassung!$W$4:$W$39,E241)</f>
        <v>0</v>
      </c>
      <c r="N242" s="7"/>
    </row>
    <row r="243" spans="1:14" ht="13.5" thickBot="1" x14ac:dyDescent="0.25">
      <c r="A243" s="12" t="s">
        <v>8</v>
      </c>
      <c r="B243" s="11" t="e">
        <f>B242/SUM($B$242:$L$242)*100</f>
        <v>#DIV/0!</v>
      </c>
      <c r="C243" s="11" t="e">
        <f>C242/SUM($B$242:$L$242)*100</f>
        <v>#DIV/0!</v>
      </c>
      <c r="D243" s="11" t="e">
        <f>D242/SUM($B$242:$L$242)*100</f>
        <v>#DIV/0!</v>
      </c>
      <c r="E243" s="11" t="e">
        <f>E242/SUM($B$242:$L$242)*100</f>
        <v>#DIV/0!</v>
      </c>
      <c r="F243" s="53"/>
      <c r="G243" s="53"/>
      <c r="H243" s="53"/>
      <c r="I243" s="53"/>
      <c r="J243" s="53"/>
      <c r="K243" s="53"/>
      <c r="L243" s="53"/>
      <c r="M243" s="3"/>
      <c r="N243" s="10"/>
    </row>
    <row r="244" spans="1:14" x14ac:dyDescent="0.2">
      <c r="A244" s="142" t="s">
        <v>54</v>
      </c>
      <c r="B244">
        <f>Landeswerte!B166</f>
        <v>0</v>
      </c>
      <c r="C244">
        <f>Landeswerte!C166</f>
        <v>0</v>
      </c>
      <c r="D244">
        <f>Landeswerte!D166</f>
        <v>0</v>
      </c>
      <c r="E244">
        <f>Landeswerte!E166</f>
        <v>0</v>
      </c>
    </row>
  </sheetData>
  <mergeCells count="3">
    <mergeCell ref="P1:R1"/>
    <mergeCell ref="A1:I1"/>
    <mergeCell ref="J1:N1"/>
  </mergeCells>
  <phoneticPr fontId="0" type="noConversion"/>
  <pageMargins left="0.78740157499999996" right="0.78740157499999996" top="0.984251969" bottom="0.984251969" header="0.4921259845" footer="0.4921259845"/>
  <pageSetup paperSize="9" scale="94" orientation="landscape" r:id="rId1"/>
  <headerFooter alignWithMargins="0"/>
  <rowBreaks count="5" manualBreakCount="5">
    <brk id="36" max="24" man="1"/>
    <brk id="71" max="24" man="1"/>
    <brk id="106" max="24" man="1"/>
    <brk id="141" max="24" man="1"/>
    <brk id="176" max="24"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dimension ref="A1:AA22"/>
  <sheetViews>
    <sheetView zoomScale="90" workbookViewId="0">
      <selection sqref="A1:E1"/>
    </sheetView>
  </sheetViews>
  <sheetFormatPr baseColWidth="10" defaultRowHeight="12.75" x14ac:dyDescent="0.2"/>
  <cols>
    <col min="1" max="1" width="14" bestFit="1" customWidth="1"/>
    <col min="2" max="2" width="13.5703125" bestFit="1" customWidth="1"/>
    <col min="3" max="15" width="6" bestFit="1" customWidth="1"/>
    <col min="16" max="18" width="6" customWidth="1"/>
    <col min="19" max="20" width="6.42578125" customWidth="1"/>
    <col min="21" max="22" width="5.5703125" customWidth="1"/>
    <col min="23" max="23" width="7.42578125" bestFit="1" customWidth="1"/>
  </cols>
  <sheetData>
    <row r="1" spans="1:27" ht="18" x14ac:dyDescent="0.25">
      <c r="A1" s="226" t="s">
        <v>84</v>
      </c>
      <c r="B1" s="226"/>
      <c r="C1" s="226"/>
      <c r="D1" s="226"/>
      <c r="E1" s="226"/>
      <c r="F1" s="116"/>
      <c r="G1" s="225" t="s">
        <v>50</v>
      </c>
      <c r="H1" s="225"/>
      <c r="I1" s="225"/>
      <c r="J1" s="225"/>
    </row>
    <row r="2" spans="1:27" ht="13.5" thickBot="1" x14ac:dyDescent="0.25"/>
    <row r="3" spans="1:27" ht="13.5" thickBot="1" x14ac:dyDescent="0.25">
      <c r="A3" s="66" t="s">
        <v>26</v>
      </c>
      <c r="B3" s="138" t="s">
        <v>69</v>
      </c>
    </row>
    <row r="4" spans="1:27" ht="13.5" thickBot="1" x14ac:dyDescent="0.25">
      <c r="A4" s="66" t="s">
        <v>27</v>
      </c>
      <c r="B4" s="138" t="s">
        <v>46</v>
      </c>
      <c r="C4" s="19"/>
    </row>
    <row r="5" spans="1:27" ht="13.5" customHeight="1" thickBot="1" x14ac:dyDescent="0.25">
      <c r="A5" s="73" t="s">
        <v>28</v>
      </c>
      <c r="B5" s="10"/>
      <c r="C5" s="69">
        <v>1</v>
      </c>
      <c r="D5" s="69">
        <v>2</v>
      </c>
      <c r="E5" s="69">
        <v>3</v>
      </c>
      <c r="F5" s="69">
        <v>4</v>
      </c>
      <c r="G5" s="69">
        <v>5</v>
      </c>
      <c r="H5" s="71">
        <v>6</v>
      </c>
      <c r="I5" s="71">
        <v>7</v>
      </c>
      <c r="J5" s="71">
        <v>8</v>
      </c>
      <c r="K5" s="71">
        <v>9</v>
      </c>
      <c r="L5" s="71">
        <v>10</v>
      </c>
      <c r="M5" s="71">
        <v>11</v>
      </c>
      <c r="N5" s="71">
        <v>12</v>
      </c>
      <c r="O5" s="71">
        <v>13</v>
      </c>
      <c r="P5" s="71">
        <v>14</v>
      </c>
      <c r="Q5" s="71">
        <v>15</v>
      </c>
      <c r="R5" s="71">
        <v>16</v>
      </c>
      <c r="S5" s="71">
        <v>17</v>
      </c>
      <c r="T5" s="71">
        <v>18</v>
      </c>
      <c r="U5" s="71">
        <v>19</v>
      </c>
      <c r="V5" s="71">
        <v>20</v>
      </c>
      <c r="W5" s="71"/>
      <c r="X5" s="227" t="s">
        <v>64</v>
      </c>
      <c r="Y5" s="227"/>
      <c r="Z5" s="227"/>
      <c r="AA5" s="227"/>
    </row>
    <row r="6" spans="1:27" ht="13.5" thickBot="1" x14ac:dyDescent="0.25">
      <c r="A6" s="66" t="s">
        <v>32</v>
      </c>
      <c r="B6" s="65"/>
      <c r="C6" s="38"/>
      <c r="D6" s="40"/>
      <c r="E6" s="40"/>
      <c r="F6" s="40"/>
      <c r="G6" s="39"/>
      <c r="H6" s="40"/>
      <c r="I6" s="40"/>
      <c r="J6" s="40"/>
      <c r="K6" s="40"/>
      <c r="L6" s="40"/>
      <c r="M6" s="40"/>
      <c r="N6" s="40"/>
      <c r="O6" s="40"/>
      <c r="P6" s="40"/>
      <c r="Q6" s="40"/>
      <c r="R6" s="40"/>
      <c r="S6" s="40"/>
      <c r="T6" s="40"/>
      <c r="U6" s="40"/>
      <c r="V6" s="40"/>
      <c r="W6" s="40"/>
      <c r="X6" s="227"/>
      <c r="Y6" s="227"/>
      <c r="Z6" s="227"/>
      <c r="AA6" s="227"/>
    </row>
    <row r="7" spans="1:27" ht="30.75" customHeight="1" thickBot="1" x14ac:dyDescent="0.25">
      <c r="A7" s="64" t="s">
        <v>29</v>
      </c>
      <c r="B7" s="72"/>
      <c r="C7" s="140">
        <f>C6/Datenerfassung!C2*100</f>
        <v>0</v>
      </c>
      <c r="D7" s="140">
        <f>D6/Datenerfassung!D2*100</f>
        <v>0</v>
      </c>
      <c r="E7" s="140">
        <f>E6/Datenerfassung!E2*100</f>
        <v>0</v>
      </c>
      <c r="F7" s="140">
        <f>F6/Datenerfassung!F2*100</f>
        <v>0</v>
      </c>
      <c r="G7" s="140">
        <f>G6/Datenerfassung!G2*100</f>
        <v>0</v>
      </c>
      <c r="H7" s="140">
        <f>H6/Datenerfassung!H2*100</f>
        <v>0</v>
      </c>
      <c r="I7" s="140">
        <f>I6/Datenerfassung!I2*100</f>
        <v>0</v>
      </c>
      <c r="J7" s="140">
        <f>J6/Datenerfassung!J2*100</f>
        <v>0</v>
      </c>
      <c r="K7" s="140">
        <f>K6/Datenerfassung!K2*100</f>
        <v>0</v>
      </c>
      <c r="L7" s="140">
        <f>L6/Datenerfassung!L2*100</f>
        <v>0</v>
      </c>
      <c r="M7" s="140">
        <f>M6/Datenerfassung!M2*100</f>
        <v>0</v>
      </c>
      <c r="N7" s="140">
        <f>N6/Datenerfassung!N2*100</f>
        <v>0</v>
      </c>
      <c r="O7" s="140">
        <f>O6/Datenerfassung!O2*100</f>
        <v>0</v>
      </c>
      <c r="P7" s="140">
        <f>P6/Datenerfassung!P2*100</f>
        <v>0</v>
      </c>
      <c r="Q7" s="140">
        <f>Q6/Datenerfassung!Q2*100</f>
        <v>0</v>
      </c>
      <c r="R7" s="140">
        <f>R6/Datenerfassung!R2*100</f>
        <v>0</v>
      </c>
      <c r="S7" s="140">
        <f>S6/Datenerfassung!S2*100</f>
        <v>0</v>
      </c>
      <c r="T7" s="140">
        <f>T6/Datenerfassung!T2*100</f>
        <v>0</v>
      </c>
      <c r="U7" s="140">
        <f>U6/Datenerfassung!U2*100</f>
        <v>0</v>
      </c>
      <c r="V7" s="140">
        <f>V6/Datenerfassung!V2*100</f>
        <v>0</v>
      </c>
      <c r="W7" s="140"/>
      <c r="X7" s="227"/>
      <c r="Y7" s="227"/>
      <c r="Z7" s="227"/>
      <c r="AA7" s="227"/>
    </row>
    <row r="8" spans="1:27" ht="27.75" customHeight="1" thickBot="1" x14ac:dyDescent="0.25">
      <c r="A8" s="67" t="s">
        <v>30</v>
      </c>
      <c r="B8" s="69"/>
      <c r="C8" s="141" t="e">
        <f>Datenerfassung!C42</f>
        <v>#DIV/0!</v>
      </c>
      <c r="D8" s="141" t="e">
        <f>Datenerfassung!D42</f>
        <v>#DIV/0!</v>
      </c>
      <c r="E8" s="141" t="e">
        <f>Datenerfassung!E42</f>
        <v>#DIV/0!</v>
      </c>
      <c r="F8" s="141" t="e">
        <f>Datenerfassung!F42</f>
        <v>#DIV/0!</v>
      </c>
      <c r="G8" s="141" t="e">
        <f>Datenerfassung!G42</f>
        <v>#DIV/0!</v>
      </c>
      <c r="H8" s="141" t="e">
        <f>Datenerfassung!H42</f>
        <v>#DIV/0!</v>
      </c>
      <c r="I8" s="141" t="e">
        <f>Datenerfassung!I42</f>
        <v>#DIV/0!</v>
      </c>
      <c r="J8" s="141" t="e">
        <f>Datenerfassung!J42</f>
        <v>#DIV/0!</v>
      </c>
      <c r="K8" s="141" t="e">
        <f>Datenerfassung!K42</f>
        <v>#DIV/0!</v>
      </c>
      <c r="L8" s="141" t="e">
        <f>Datenerfassung!L42</f>
        <v>#DIV/0!</v>
      </c>
      <c r="M8" s="141" t="e">
        <f>Datenerfassung!M42</f>
        <v>#DIV/0!</v>
      </c>
      <c r="N8" s="141" t="e">
        <f>Datenerfassung!N42</f>
        <v>#DIV/0!</v>
      </c>
      <c r="O8" s="141" t="e">
        <f>Datenerfassung!O42</f>
        <v>#DIV/0!</v>
      </c>
      <c r="P8" s="141" t="e">
        <f>Datenerfassung!P42</f>
        <v>#DIV/0!</v>
      </c>
      <c r="Q8" s="141" t="e">
        <f>Datenerfassung!Q42</f>
        <v>#DIV/0!</v>
      </c>
      <c r="R8" s="141" t="e">
        <f>Datenerfassung!R42</f>
        <v>#DIV/0!</v>
      </c>
      <c r="S8" s="141" t="e">
        <f>Datenerfassung!S42</f>
        <v>#DIV/0!</v>
      </c>
      <c r="T8" s="141" t="e">
        <f>Datenerfassung!T42</f>
        <v>#DIV/0!</v>
      </c>
      <c r="U8" s="141" t="e">
        <f>Datenerfassung!U42</f>
        <v>#DIV/0!</v>
      </c>
      <c r="V8" s="141" t="e">
        <f>Datenerfassung!V42</f>
        <v>#DIV/0!</v>
      </c>
      <c r="W8" s="141"/>
      <c r="X8" s="227"/>
      <c r="Y8" s="227"/>
      <c r="Z8" s="227"/>
      <c r="AA8" s="227"/>
    </row>
    <row r="9" spans="1:27" ht="32.25" customHeight="1" thickBot="1" x14ac:dyDescent="0.25">
      <c r="A9" s="68" t="s">
        <v>31</v>
      </c>
      <c r="B9" s="70"/>
      <c r="C9" s="139">
        <f>Landeswerte!I5</f>
        <v>0</v>
      </c>
      <c r="D9" s="139">
        <f>Landeswerte!I6</f>
        <v>0</v>
      </c>
      <c r="E9" s="139">
        <f>Landeswerte!I7</f>
        <v>0</v>
      </c>
      <c r="F9" s="139">
        <f>Landeswerte!I8</f>
        <v>0</v>
      </c>
      <c r="G9" s="139">
        <f>Landeswerte!I9</f>
        <v>0</v>
      </c>
      <c r="H9" s="139">
        <f>Landeswerte!I10</f>
        <v>0</v>
      </c>
      <c r="I9" s="139">
        <f>Landeswerte!I11</f>
        <v>0</v>
      </c>
      <c r="J9" s="139">
        <f>Landeswerte!I12</f>
        <v>0</v>
      </c>
      <c r="K9" s="139">
        <f>Landeswerte!I13</f>
        <v>0</v>
      </c>
      <c r="L9" s="139">
        <f>Landeswerte!I14</f>
        <v>0</v>
      </c>
      <c r="M9" s="139">
        <f>Landeswerte!I15</f>
        <v>0</v>
      </c>
      <c r="N9" s="139">
        <f>Landeswerte!I16</f>
        <v>0</v>
      </c>
      <c r="O9" s="139">
        <f>Landeswerte!I17</f>
        <v>0</v>
      </c>
      <c r="P9" s="139">
        <f>Landeswerte!I18</f>
        <v>0</v>
      </c>
      <c r="Q9" s="139">
        <f>Landeswerte!I19</f>
        <v>0</v>
      </c>
      <c r="R9" s="139">
        <f>Landeswerte!I20</f>
        <v>0</v>
      </c>
      <c r="S9" s="139">
        <f>Landeswerte!I21</f>
        <v>0</v>
      </c>
      <c r="T9" s="139">
        <f>Landeswerte!I22</f>
        <v>0</v>
      </c>
      <c r="U9" s="139">
        <f>Landeswerte!I23</f>
        <v>0</v>
      </c>
      <c r="V9" s="139">
        <f>Landeswerte!I24</f>
        <v>0</v>
      </c>
      <c r="W9" s="139"/>
      <c r="X9" s="227"/>
      <c r="Y9" s="227"/>
      <c r="Z9" s="227"/>
      <c r="AA9" s="227"/>
    </row>
    <row r="10" spans="1:27" x14ac:dyDescent="0.2">
      <c r="B10" s="48"/>
      <c r="C10" s="48"/>
      <c r="D10" s="48"/>
      <c r="X10" s="227"/>
      <c r="Y10" s="227"/>
      <c r="Z10" s="227"/>
      <c r="AA10" s="227"/>
    </row>
    <row r="11" spans="1:27" x14ac:dyDescent="0.2">
      <c r="B11" s="48"/>
      <c r="C11" s="48"/>
      <c r="D11" s="48"/>
      <c r="X11" s="227"/>
      <c r="Y11" s="227"/>
      <c r="Z11" s="227"/>
      <c r="AA11" s="227"/>
    </row>
    <row r="12" spans="1:27" x14ac:dyDescent="0.2">
      <c r="B12" s="48"/>
      <c r="C12" s="48"/>
      <c r="D12" s="48"/>
      <c r="X12" s="227"/>
      <c r="Y12" s="227"/>
      <c r="Z12" s="227"/>
      <c r="AA12" s="227"/>
    </row>
    <row r="13" spans="1:27" x14ac:dyDescent="0.2">
      <c r="B13" s="48"/>
      <c r="C13" s="48"/>
      <c r="D13" s="48"/>
      <c r="X13" s="227"/>
      <c r="Y13" s="227"/>
      <c r="Z13" s="227"/>
      <c r="AA13" s="227"/>
    </row>
    <row r="14" spans="1:27" x14ac:dyDescent="0.2">
      <c r="B14" s="48"/>
      <c r="C14" s="48"/>
      <c r="D14" s="48"/>
      <c r="X14" s="227"/>
      <c r="Y14" s="227"/>
      <c r="Z14" s="227"/>
      <c r="AA14" s="227"/>
    </row>
    <row r="15" spans="1:27" x14ac:dyDescent="0.2">
      <c r="B15" s="48"/>
      <c r="C15" s="48"/>
      <c r="D15" s="48"/>
    </row>
    <row r="16" spans="1:27" x14ac:dyDescent="0.2">
      <c r="B16" s="48"/>
      <c r="C16" s="48"/>
      <c r="D16" s="48"/>
    </row>
    <row r="17" spans="2:4" x14ac:dyDescent="0.2">
      <c r="B17" s="48"/>
      <c r="C17" s="48"/>
      <c r="D17" s="48"/>
    </row>
    <row r="18" spans="2:4" x14ac:dyDescent="0.2">
      <c r="B18" s="48"/>
      <c r="C18" s="48"/>
      <c r="D18" s="48"/>
    </row>
    <row r="19" spans="2:4" x14ac:dyDescent="0.2">
      <c r="B19" s="48"/>
      <c r="C19" s="48"/>
      <c r="D19" s="48"/>
    </row>
    <row r="20" spans="2:4" x14ac:dyDescent="0.2">
      <c r="B20" s="48"/>
      <c r="C20" s="48"/>
      <c r="D20" s="48"/>
    </row>
    <row r="21" spans="2:4" x14ac:dyDescent="0.2">
      <c r="B21" s="48"/>
      <c r="C21" s="48"/>
      <c r="D21" s="48"/>
    </row>
    <row r="22" spans="2:4" x14ac:dyDescent="0.2">
      <c r="B22" s="48"/>
      <c r="C22" s="48"/>
      <c r="D22" s="48"/>
    </row>
  </sheetData>
  <mergeCells count="3">
    <mergeCell ref="A1:E1"/>
    <mergeCell ref="G1:J1"/>
    <mergeCell ref="X5:AA14"/>
  </mergeCells>
  <phoneticPr fontId="0" type="noConversion"/>
  <dataValidations count="16">
    <dataValidation type="decimal" allowBlank="1" showInputMessage="1" showErrorMessage="1" errorTitle="Fehler!" error="Bitte überprüfen Sie den eingegebenen Wert!_x000a_Die maximal mögliche Punktzahl je Aufgabe entnehmen Sie dem Tabellenkopf. Es dürfen nur ganze Zahlen eingegeben werden." sqref="C6" xr:uid="{00000000-0002-0000-0500-000000000000}">
      <formula1>0</formula1>
      <formula2>$C$2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D6" xr:uid="{00000000-0002-0000-0500-000001000000}">
      <formula1>0</formula1>
      <formula2>$D$2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E6" xr:uid="{00000000-0002-0000-0500-000002000000}">
      <formula1>0</formula1>
      <formula2>$E$2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F6" xr:uid="{00000000-0002-0000-0500-000003000000}">
      <formula1>0</formula1>
      <formula2>$F$2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G6" xr:uid="{00000000-0002-0000-0500-000004000000}">
      <formula1>0</formula1>
      <formula2>$G$2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H6" xr:uid="{00000000-0002-0000-0500-000005000000}">
      <formula1>0</formula1>
      <formula2>$H$2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I6" xr:uid="{00000000-0002-0000-0500-000006000000}">
      <formula1>0</formula1>
      <formula2>$I$2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J6" xr:uid="{00000000-0002-0000-0500-000007000000}">
      <formula1>0</formula1>
      <formula2>$J$2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K6" xr:uid="{00000000-0002-0000-0500-000008000000}">
      <formula1>0</formula1>
      <formula2>$K$2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L6" xr:uid="{00000000-0002-0000-0500-000009000000}">
      <formula1>0</formula1>
      <formula2>$L$2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M6" xr:uid="{00000000-0002-0000-0500-00000A000000}">
      <formula1>0</formula1>
      <formula2>$M$2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N6" xr:uid="{00000000-0002-0000-0500-00000B000000}">
      <formula1>0</formula1>
      <formula2>$N$2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O6:R6" xr:uid="{00000000-0002-0000-0500-00000C000000}">
      <formula1>0</formula1>
      <formula2>$O$2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S6" xr:uid="{00000000-0002-0000-0500-00000D000000}">
      <formula1>0</formula1>
      <formula2>$S$2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U6:W6" xr:uid="{00000000-0002-0000-0500-00000E000000}">
      <formula1>0</formula1>
      <formula2>$U$2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T6" xr:uid="{00000000-0002-0000-0500-00000F000000}">
      <formula1>0</formula1>
      <formula2>$T$2</formula2>
    </dataValidation>
  </dataValidations>
  <pageMargins left="0.78740157499999996" right="0.78740157499999996" top="0.984251969" bottom="0.984251969" header="0.4921259845" footer="0.4921259845"/>
  <pageSetup paperSize="9"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dimension ref="B1:W35"/>
  <sheetViews>
    <sheetView workbookViewId="0">
      <selection activeCell="B1" sqref="B1:F1"/>
    </sheetView>
  </sheetViews>
  <sheetFormatPr baseColWidth="10" defaultRowHeight="12.75" x14ac:dyDescent="0.2"/>
  <cols>
    <col min="1" max="1" width="4.5703125" customWidth="1"/>
    <col min="2" max="2" width="19.42578125" bestFit="1" customWidth="1"/>
    <col min="3" max="3" width="15.85546875" customWidth="1"/>
    <col min="4" max="8" width="5.5703125" bestFit="1" customWidth="1"/>
    <col min="9" max="18" width="4.5703125" bestFit="1" customWidth="1"/>
  </cols>
  <sheetData>
    <row r="1" spans="2:23" ht="18" x14ac:dyDescent="0.25">
      <c r="B1" s="225" t="s">
        <v>84</v>
      </c>
      <c r="C1" s="225"/>
      <c r="D1" s="225"/>
      <c r="E1" s="225"/>
      <c r="F1" s="225"/>
      <c r="H1" s="225" t="s">
        <v>73</v>
      </c>
      <c r="I1" s="225"/>
      <c r="J1" s="225"/>
      <c r="K1" s="225"/>
      <c r="L1" s="225"/>
    </row>
    <row r="2" spans="2:23" ht="13.5" thickBot="1" x14ac:dyDescent="0.25"/>
    <row r="3" spans="2:23" ht="13.5" thickBot="1" x14ac:dyDescent="0.25">
      <c r="B3" s="66" t="s">
        <v>26</v>
      </c>
      <c r="C3" s="138" t="s">
        <v>33</v>
      </c>
    </row>
    <row r="4" spans="2:23" ht="13.5" thickBot="1" x14ac:dyDescent="0.25">
      <c r="B4" s="66" t="s">
        <v>27</v>
      </c>
      <c r="C4" s="138" t="s">
        <v>46</v>
      </c>
      <c r="T4" s="227" t="s">
        <v>74</v>
      </c>
      <c r="U4" s="227"/>
      <c r="V4" s="227"/>
      <c r="W4" s="227"/>
    </row>
    <row r="5" spans="2:23" ht="13.5" thickBot="1" x14ac:dyDescent="0.25">
      <c r="B5" s="73" t="s">
        <v>34</v>
      </c>
      <c r="C5" s="10"/>
      <c r="D5" s="69" t="s">
        <v>35</v>
      </c>
      <c r="E5" s="69" t="s">
        <v>36</v>
      </c>
      <c r="F5" s="69" t="s">
        <v>37</v>
      </c>
      <c r="T5" s="227"/>
      <c r="U5" s="227"/>
      <c r="V5" s="227"/>
      <c r="W5" s="227"/>
    </row>
    <row r="6" spans="2:23" ht="13.5" thickBot="1" x14ac:dyDescent="0.25">
      <c r="B6" s="66" t="s">
        <v>38</v>
      </c>
      <c r="C6" s="65"/>
      <c r="D6" s="152" t="s">
        <v>75</v>
      </c>
      <c r="E6" s="152" t="s">
        <v>75</v>
      </c>
      <c r="F6" s="152" t="s">
        <v>75</v>
      </c>
      <c r="T6" s="227"/>
      <c r="U6" s="227"/>
      <c r="V6" s="227"/>
      <c r="W6" s="227"/>
    </row>
    <row r="7" spans="2:23" ht="13.5" thickBot="1" x14ac:dyDescent="0.25">
      <c r="B7" s="67" t="s">
        <v>39</v>
      </c>
      <c r="C7" s="69"/>
      <c r="D7" s="153" t="e">
        <f>Datenerfassung!Z41</f>
        <v>#DIV/0!</v>
      </c>
      <c r="E7" s="153" t="e">
        <f>Datenerfassung!AA41</f>
        <v>#DIV/0!</v>
      </c>
      <c r="F7" s="153" t="e">
        <f>Datenerfassung!AB41</f>
        <v>#DIV/0!</v>
      </c>
      <c r="T7" s="227"/>
      <c r="U7" s="227"/>
      <c r="V7" s="227"/>
      <c r="W7" s="227"/>
    </row>
    <row r="8" spans="2:23" ht="13.5" thickBot="1" x14ac:dyDescent="0.25">
      <c r="B8" s="67" t="s">
        <v>43</v>
      </c>
      <c r="C8" s="69"/>
      <c r="D8" s="154" t="s">
        <v>75</v>
      </c>
      <c r="E8" s="154" t="s">
        <v>75</v>
      </c>
      <c r="F8" s="154" t="s">
        <v>75</v>
      </c>
      <c r="T8" s="227"/>
      <c r="U8" s="227"/>
      <c r="V8" s="227"/>
      <c r="W8" s="227"/>
    </row>
    <row r="9" spans="2:23" ht="13.5" thickBot="1" x14ac:dyDescent="0.25">
      <c r="B9" s="68" t="s">
        <v>40</v>
      </c>
      <c r="C9" s="70"/>
      <c r="D9" s="155">
        <f>Landeswerte!B27</f>
        <v>0</v>
      </c>
      <c r="E9" s="155">
        <f>Landeswerte!C27</f>
        <v>0</v>
      </c>
      <c r="F9" s="155">
        <f>Landeswerte!D27</f>
        <v>0</v>
      </c>
      <c r="T9" s="227"/>
      <c r="U9" s="227"/>
      <c r="V9" s="227"/>
      <c r="W9" s="227"/>
    </row>
    <row r="10" spans="2:23" x14ac:dyDescent="0.2">
      <c r="B10" s="104"/>
      <c r="C10" s="48"/>
      <c r="D10" s="48"/>
      <c r="E10" s="48"/>
      <c r="F10" s="48"/>
      <c r="G10" s="48"/>
      <c r="T10" s="227"/>
      <c r="U10" s="227"/>
      <c r="V10" s="227"/>
      <c r="W10" s="227"/>
    </row>
    <row r="11" spans="2:23" x14ac:dyDescent="0.2">
      <c r="T11" s="227"/>
      <c r="U11" s="227"/>
      <c r="V11" s="227"/>
      <c r="W11" s="227"/>
    </row>
    <row r="12" spans="2:23" x14ac:dyDescent="0.2">
      <c r="T12" s="227"/>
      <c r="U12" s="227"/>
      <c r="V12" s="227"/>
      <c r="W12" s="227"/>
    </row>
    <row r="13" spans="2:23" x14ac:dyDescent="0.2">
      <c r="T13" s="227"/>
      <c r="U13" s="227"/>
      <c r="V13" s="227"/>
      <c r="W13" s="227"/>
    </row>
    <row r="32" spans="2:6" x14ac:dyDescent="0.2">
      <c r="B32" t="s">
        <v>70</v>
      </c>
      <c r="C32" s="228" t="s">
        <v>79</v>
      </c>
      <c r="D32" s="228"/>
      <c r="E32" s="228"/>
      <c r="F32" s="228"/>
    </row>
    <row r="33" spans="2:6" x14ac:dyDescent="0.2">
      <c r="B33" t="s">
        <v>71</v>
      </c>
      <c r="C33" s="228" t="s">
        <v>80</v>
      </c>
      <c r="D33" s="228"/>
      <c r="E33" s="228"/>
      <c r="F33" s="228"/>
    </row>
    <row r="34" spans="2:6" x14ac:dyDescent="0.2">
      <c r="B34" t="s">
        <v>72</v>
      </c>
      <c r="C34" s="228" t="s">
        <v>81</v>
      </c>
      <c r="D34" s="228"/>
      <c r="E34" s="228"/>
      <c r="F34" s="228"/>
    </row>
    <row r="35" spans="2:6" x14ac:dyDescent="0.2">
      <c r="F35" s="48"/>
    </row>
  </sheetData>
  <mergeCells count="6">
    <mergeCell ref="C34:F34"/>
    <mergeCell ref="T4:W13"/>
    <mergeCell ref="H1:L1"/>
    <mergeCell ref="C32:F32"/>
    <mergeCell ref="C33:F33"/>
    <mergeCell ref="B1:F1"/>
  </mergeCells>
  <phoneticPr fontId="0" type="noConversion"/>
  <pageMargins left="0.78740157499999996" right="0.78740157499999996" top="0.984251969" bottom="0.984251969" header="0.4921259845" footer="0.4921259845"/>
  <pageSetup paperSize="9"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dimension ref="A1:J35"/>
  <sheetViews>
    <sheetView workbookViewId="0">
      <selection activeCell="O18" sqref="O18"/>
    </sheetView>
  </sheetViews>
  <sheetFormatPr baseColWidth="10" defaultRowHeight="12.75" x14ac:dyDescent="0.2"/>
  <cols>
    <col min="1" max="1" width="13" customWidth="1"/>
  </cols>
  <sheetData>
    <row r="1" spans="1:9" ht="18" x14ac:dyDescent="0.25">
      <c r="A1" s="116" t="s">
        <v>82</v>
      </c>
      <c r="B1" s="116"/>
      <c r="C1" s="209"/>
      <c r="E1" s="225" t="s">
        <v>51</v>
      </c>
      <c r="F1" s="225"/>
    </row>
    <row r="2" spans="1:9" ht="24.75" customHeight="1" x14ac:dyDescent="0.2">
      <c r="A2" s="229" t="s">
        <v>68</v>
      </c>
      <c r="B2" s="229"/>
      <c r="C2" s="229"/>
      <c r="D2" s="229"/>
      <c r="E2" s="229"/>
      <c r="F2" s="229"/>
      <c r="G2" s="229"/>
      <c r="H2" s="229"/>
      <c r="I2" s="229"/>
    </row>
    <row r="3" spans="1:9" ht="15" customHeight="1" thickBot="1" x14ac:dyDescent="0.25">
      <c r="A3" s="121"/>
      <c r="B3" s="121"/>
      <c r="C3" s="121"/>
      <c r="D3" s="121"/>
      <c r="E3" s="121"/>
      <c r="F3" s="121"/>
      <c r="G3" s="121"/>
      <c r="H3" s="121"/>
      <c r="I3" s="121"/>
    </row>
    <row r="4" spans="1:9" ht="15" thickBot="1" x14ac:dyDescent="0.25">
      <c r="A4" s="123" t="s">
        <v>5</v>
      </c>
      <c r="B4" s="57" t="s">
        <v>22</v>
      </c>
      <c r="C4" s="58" t="s">
        <v>76</v>
      </c>
      <c r="D4" s="58" t="s">
        <v>23</v>
      </c>
      <c r="E4" s="58" t="s">
        <v>77</v>
      </c>
      <c r="F4" s="58" t="s">
        <v>24</v>
      </c>
      <c r="G4" s="161" t="s">
        <v>78</v>
      </c>
      <c r="H4" s="203" t="s">
        <v>25</v>
      </c>
      <c r="I4" s="124" t="s">
        <v>56</v>
      </c>
    </row>
    <row r="5" spans="1:9" ht="15" thickBot="1" x14ac:dyDescent="0.25">
      <c r="A5" s="125">
        <v>1</v>
      </c>
      <c r="B5" s="55"/>
      <c r="C5" s="184"/>
      <c r="D5" s="56"/>
      <c r="E5" s="184"/>
      <c r="F5" s="56"/>
      <c r="G5" s="184"/>
      <c r="H5" s="56"/>
      <c r="I5" s="164"/>
    </row>
    <row r="6" spans="1:9" ht="15" thickBot="1" x14ac:dyDescent="0.25">
      <c r="A6" s="79">
        <v>2</v>
      </c>
      <c r="B6" s="75"/>
      <c r="C6" s="189"/>
      <c r="D6" s="60"/>
      <c r="E6" s="185"/>
      <c r="F6" s="60"/>
      <c r="G6" s="185"/>
      <c r="H6" s="60"/>
      <c r="I6" s="165"/>
    </row>
    <row r="7" spans="1:9" ht="15" thickBot="1" x14ac:dyDescent="0.25">
      <c r="A7" s="78">
        <v>3</v>
      </c>
      <c r="B7" s="55"/>
      <c r="C7" s="189"/>
      <c r="D7" s="56"/>
      <c r="E7" s="185"/>
      <c r="F7" s="187"/>
      <c r="G7" s="171"/>
      <c r="H7" s="187"/>
      <c r="I7" s="166"/>
    </row>
    <row r="8" spans="1:9" ht="15" thickBot="1" x14ac:dyDescent="0.25">
      <c r="A8" s="79">
        <v>4</v>
      </c>
      <c r="B8" s="63"/>
      <c r="C8" s="189"/>
      <c r="D8" s="61"/>
      <c r="E8" s="185"/>
      <c r="F8" s="61"/>
      <c r="G8" s="193"/>
      <c r="H8" s="60"/>
      <c r="I8" s="168"/>
    </row>
    <row r="9" spans="1:9" ht="15" thickBot="1" x14ac:dyDescent="0.25">
      <c r="A9" s="78">
        <v>5</v>
      </c>
      <c r="B9" s="55"/>
      <c r="C9" s="189"/>
      <c r="D9" s="56"/>
      <c r="E9" s="185"/>
      <c r="F9" s="56"/>
      <c r="G9" s="186"/>
      <c r="H9" s="188"/>
      <c r="I9" s="166"/>
    </row>
    <row r="10" spans="1:9" ht="15" thickBot="1" x14ac:dyDescent="0.25">
      <c r="A10" s="79">
        <v>6</v>
      </c>
      <c r="B10" s="75"/>
      <c r="C10" s="189"/>
      <c r="D10" s="60"/>
      <c r="E10" s="186"/>
      <c r="F10" s="180"/>
      <c r="G10" s="194"/>
      <c r="H10" s="189"/>
      <c r="I10" s="168"/>
    </row>
    <row r="11" spans="1:9" ht="15" thickBot="1" x14ac:dyDescent="0.25">
      <c r="A11" s="78">
        <v>7</v>
      </c>
      <c r="B11" s="59"/>
      <c r="C11" s="189"/>
      <c r="D11" s="54"/>
      <c r="E11" s="185"/>
      <c r="F11" s="54"/>
      <c r="G11" s="185"/>
      <c r="H11" s="189"/>
      <c r="I11" s="166"/>
    </row>
    <row r="12" spans="1:9" ht="15" thickBot="1" x14ac:dyDescent="0.25">
      <c r="A12" s="79">
        <v>8</v>
      </c>
      <c r="B12" s="76"/>
      <c r="C12" s="189"/>
      <c r="D12" s="62"/>
      <c r="E12" s="189"/>
      <c r="F12" s="62"/>
      <c r="G12" s="185"/>
      <c r="H12" s="189"/>
      <c r="I12" s="168"/>
    </row>
    <row r="13" spans="1:9" ht="15" thickBot="1" x14ac:dyDescent="0.25">
      <c r="A13" s="78">
        <v>9</v>
      </c>
      <c r="B13" s="55"/>
      <c r="C13" s="189"/>
      <c r="D13" s="56"/>
      <c r="E13" s="189"/>
      <c r="F13" s="177"/>
      <c r="G13" s="171"/>
      <c r="H13" s="189"/>
      <c r="I13" s="166"/>
    </row>
    <row r="14" spans="1:9" ht="15" thickBot="1" x14ac:dyDescent="0.25">
      <c r="A14" s="79">
        <v>10</v>
      </c>
      <c r="B14" s="75"/>
      <c r="C14" s="189"/>
      <c r="D14" s="60"/>
      <c r="E14" s="189"/>
      <c r="F14" s="60"/>
      <c r="G14" s="186"/>
      <c r="H14" s="189"/>
      <c r="I14" s="168"/>
    </row>
    <row r="15" spans="1:9" ht="15" thickBot="1" x14ac:dyDescent="0.25">
      <c r="A15" s="78">
        <v>11</v>
      </c>
      <c r="B15" s="55"/>
      <c r="C15" s="189"/>
      <c r="D15" s="56"/>
      <c r="E15" s="189"/>
      <c r="F15" s="56"/>
      <c r="G15" s="185"/>
      <c r="H15" s="177"/>
      <c r="I15" s="166"/>
    </row>
    <row r="16" spans="1:9" ht="15" thickBot="1" x14ac:dyDescent="0.25">
      <c r="A16" s="79">
        <v>12</v>
      </c>
      <c r="B16" s="75"/>
      <c r="C16" s="189"/>
      <c r="D16" s="60"/>
      <c r="E16" s="151"/>
      <c r="F16" s="180"/>
      <c r="G16" s="171"/>
      <c r="H16" s="189"/>
      <c r="I16" s="168"/>
    </row>
    <row r="17" spans="1:10" ht="15" thickBot="1" x14ac:dyDescent="0.25">
      <c r="A17" s="78">
        <v>13</v>
      </c>
      <c r="B17" s="55"/>
      <c r="C17" s="189"/>
      <c r="D17" s="56"/>
      <c r="E17" s="189"/>
      <c r="F17" s="187"/>
      <c r="G17" s="186"/>
      <c r="H17" s="189"/>
      <c r="I17" s="166"/>
    </row>
    <row r="18" spans="1:10" ht="15" thickBot="1" x14ac:dyDescent="0.25">
      <c r="A18" s="79">
        <v>14</v>
      </c>
      <c r="B18" s="63"/>
      <c r="C18" s="193"/>
      <c r="D18" s="61"/>
      <c r="E18" s="193"/>
      <c r="F18" s="60"/>
      <c r="G18" s="186"/>
      <c r="H18" s="189"/>
      <c r="I18" s="167"/>
    </row>
    <row r="19" spans="1:10" ht="15" thickBot="1" x14ac:dyDescent="0.25">
      <c r="A19" s="78">
        <v>15</v>
      </c>
      <c r="B19" s="176"/>
      <c r="C19" s="185"/>
      <c r="D19" s="177"/>
      <c r="E19" s="185"/>
      <c r="F19" s="204"/>
      <c r="G19" s="185"/>
      <c r="H19" s="177"/>
      <c r="I19" s="166"/>
    </row>
    <row r="20" spans="1:10" ht="15" thickBot="1" x14ac:dyDescent="0.25">
      <c r="A20" s="79">
        <v>16</v>
      </c>
      <c r="B20" s="179"/>
      <c r="C20" s="185"/>
      <c r="D20" s="180"/>
      <c r="E20" s="185"/>
      <c r="F20" s="180"/>
      <c r="G20" s="186"/>
      <c r="H20" s="189"/>
      <c r="I20" s="167"/>
    </row>
    <row r="21" spans="1:10" ht="15" thickBot="1" x14ac:dyDescent="0.25">
      <c r="A21" s="78">
        <v>17</v>
      </c>
      <c r="B21" s="55"/>
      <c r="C21" s="185"/>
      <c r="D21" s="56"/>
      <c r="E21" s="185"/>
      <c r="F21" s="56"/>
      <c r="G21" s="186"/>
      <c r="H21" s="189"/>
      <c r="I21" s="159"/>
    </row>
    <row r="22" spans="1:10" ht="15" thickBot="1" x14ac:dyDescent="0.25">
      <c r="A22" s="178">
        <v>18</v>
      </c>
      <c r="B22" s="179"/>
      <c r="C22" s="185"/>
      <c r="D22" s="180"/>
      <c r="E22" s="185"/>
      <c r="F22" s="205"/>
      <c r="G22" s="186"/>
      <c r="H22" s="180"/>
      <c r="I22" s="170"/>
    </row>
    <row r="23" spans="1:10" ht="15" thickBot="1" x14ac:dyDescent="0.25">
      <c r="A23" s="78">
        <v>19</v>
      </c>
      <c r="B23" s="55"/>
      <c r="C23" s="185"/>
      <c r="D23" s="56"/>
      <c r="E23" s="185"/>
      <c r="F23" s="56"/>
      <c r="G23" s="186"/>
      <c r="H23" s="189"/>
      <c r="I23" s="159"/>
    </row>
    <row r="24" spans="1:10" ht="15" thickBot="1" x14ac:dyDescent="0.25">
      <c r="A24" s="79">
        <v>20</v>
      </c>
      <c r="B24" s="179"/>
      <c r="C24" s="185"/>
      <c r="D24" s="179"/>
      <c r="E24" s="185"/>
      <c r="F24" s="180"/>
      <c r="G24" s="185"/>
      <c r="H24" s="180"/>
      <c r="I24" s="167"/>
    </row>
    <row r="25" spans="1:10" ht="15.75" customHeight="1" thickBot="1" x14ac:dyDescent="0.25">
      <c r="A25" s="127"/>
      <c r="B25" s="128"/>
      <c r="C25" s="128"/>
      <c r="D25" s="128"/>
      <c r="E25" s="129"/>
      <c r="F25" s="129"/>
      <c r="G25" s="129"/>
      <c r="H25" s="130"/>
      <c r="I25" s="130"/>
      <c r="J25" s="169"/>
    </row>
    <row r="26" spans="1:10" ht="15" customHeight="1" thickBot="1" x14ac:dyDescent="0.25">
      <c r="A26" s="230" t="s">
        <v>52</v>
      </c>
      <c r="B26" s="126" t="s">
        <v>35</v>
      </c>
      <c r="C26" s="126" t="s">
        <v>36</v>
      </c>
      <c r="D26" s="126" t="s">
        <v>37</v>
      </c>
      <c r="E26" s="211"/>
      <c r="F26" s="130"/>
      <c r="G26" s="130"/>
      <c r="H26" s="130"/>
      <c r="I26" s="130"/>
      <c r="J26" s="169"/>
    </row>
    <row r="27" spans="1:10" ht="15" thickBot="1" x14ac:dyDescent="0.25">
      <c r="A27" s="231"/>
      <c r="B27" s="159"/>
      <c r="C27" s="159"/>
      <c r="D27" s="159"/>
      <c r="F27" s="130"/>
      <c r="G27" s="130"/>
      <c r="H27" s="130"/>
      <c r="I27" s="130"/>
      <c r="J27" s="169"/>
    </row>
    <row r="28" spans="1:10" ht="17.25" customHeight="1" thickBot="1" x14ac:dyDescent="0.25">
      <c r="A28" s="122"/>
      <c r="B28" s="130"/>
      <c r="C28" s="130"/>
      <c r="D28" s="130"/>
      <c r="E28" s="130"/>
      <c r="F28" s="130"/>
      <c r="G28" s="130"/>
      <c r="H28" s="130"/>
      <c r="I28" s="130"/>
      <c r="J28" s="169"/>
    </row>
    <row r="29" spans="1:10" ht="15" customHeight="1" thickBot="1" x14ac:dyDescent="0.25">
      <c r="A29" s="124" t="s">
        <v>45</v>
      </c>
      <c r="B29" s="131"/>
      <c r="C29" s="130"/>
      <c r="D29" s="130"/>
      <c r="E29" s="130"/>
      <c r="F29" s="130"/>
      <c r="G29" s="130"/>
      <c r="H29" s="130"/>
      <c r="I29" s="130"/>
      <c r="J29" s="169"/>
    </row>
    <row r="30" spans="1:10" ht="15" thickBot="1" x14ac:dyDescent="0.25">
      <c r="A30" s="132">
        <v>1</v>
      </c>
      <c r="B30" s="157"/>
      <c r="C30" s="130"/>
      <c r="D30" s="130"/>
      <c r="E30" s="130"/>
      <c r="F30" s="130"/>
      <c r="G30" s="130"/>
      <c r="H30" s="130"/>
      <c r="I30" s="130"/>
      <c r="J30" s="169"/>
    </row>
    <row r="31" spans="1:10" ht="15" thickBot="1" x14ac:dyDescent="0.25">
      <c r="A31" s="133">
        <v>2</v>
      </c>
      <c r="B31" s="158"/>
      <c r="C31" s="130"/>
      <c r="D31" s="130"/>
      <c r="E31" s="130"/>
      <c r="F31" s="130"/>
      <c r="G31" s="130"/>
      <c r="H31" s="130"/>
      <c r="I31" s="130"/>
      <c r="J31" s="169"/>
    </row>
    <row r="32" spans="1:10" ht="15" thickBot="1" x14ac:dyDescent="0.25">
      <c r="A32" s="132">
        <v>3</v>
      </c>
      <c r="B32" s="157"/>
      <c r="C32" s="130"/>
      <c r="D32" s="126"/>
      <c r="E32" s="156"/>
      <c r="F32" s="130"/>
      <c r="G32" s="130"/>
      <c r="H32" s="130"/>
      <c r="I32" s="130"/>
      <c r="J32" s="169"/>
    </row>
    <row r="33" spans="1:10" ht="15" thickBot="1" x14ac:dyDescent="0.25">
      <c r="A33" s="133">
        <v>4</v>
      </c>
      <c r="B33" s="158"/>
      <c r="C33" s="130"/>
      <c r="D33" s="130"/>
      <c r="E33" s="130"/>
      <c r="F33" s="130"/>
      <c r="G33" s="130"/>
      <c r="H33" s="130"/>
      <c r="I33" s="130"/>
      <c r="J33" s="169"/>
    </row>
    <row r="34" spans="1:10" ht="15" thickBot="1" x14ac:dyDescent="0.25">
      <c r="A34" s="132">
        <v>5</v>
      </c>
      <c r="B34" s="157"/>
      <c r="C34" s="130"/>
      <c r="D34" s="130"/>
      <c r="E34" s="130"/>
      <c r="F34" s="130"/>
      <c r="G34" s="130"/>
      <c r="H34" s="130"/>
      <c r="I34" s="130"/>
      <c r="J34" s="169"/>
    </row>
    <row r="35" spans="1:10" ht="15" thickBot="1" x14ac:dyDescent="0.25">
      <c r="A35" s="134">
        <v>6</v>
      </c>
      <c r="B35" s="158"/>
      <c r="C35" s="130"/>
      <c r="D35" s="130"/>
      <c r="E35" s="130"/>
      <c r="F35" s="130"/>
      <c r="G35" s="130"/>
      <c r="H35" s="130"/>
      <c r="I35" s="207"/>
      <c r="J35" s="169"/>
    </row>
  </sheetData>
  <mergeCells count="3">
    <mergeCell ref="E1:F1"/>
    <mergeCell ref="A2:I2"/>
    <mergeCell ref="A26:A27"/>
  </mergeCells>
  <phoneticPr fontId="0" type="noConversion"/>
  <pageMargins left="0.78740157499999996" right="0.78740157499999996" top="0.984251969" bottom="0.984251969" header="0.4921259845" footer="0.492125984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7</vt:i4>
      </vt:variant>
    </vt:vector>
  </HeadingPairs>
  <TitlesOfParts>
    <vt:vector size="15" baseType="lpstr">
      <vt:lpstr>Datenerfassung</vt:lpstr>
      <vt:lpstr>Datenübermittlung</vt:lpstr>
      <vt:lpstr>Schlüssel</vt:lpstr>
      <vt:lpstr>Notenverteilung</vt:lpstr>
      <vt:lpstr>Aufgabenauswertung</vt:lpstr>
      <vt:lpstr>Aufgabenprofil</vt:lpstr>
      <vt:lpstr>Kompetenzprofil</vt:lpstr>
      <vt:lpstr>Landeswerte</vt:lpstr>
      <vt:lpstr>Aufgabenauswertung!Druckbereich</vt:lpstr>
      <vt:lpstr>Aufgabenprofil!Druckbereich</vt:lpstr>
      <vt:lpstr>Datenerfassung!Druckbereich</vt:lpstr>
      <vt:lpstr>Datenübermittlung!Druckbereich</vt:lpstr>
      <vt:lpstr>Kompetenzprofil!Druckbereich</vt:lpstr>
      <vt:lpstr>Landeswerte!Druckbereich</vt:lpstr>
      <vt:lpstr>Schlüssel!OLE_LINK1</vt:lpstr>
    </vt:vector>
  </TitlesOfParts>
  <Company>ZES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Stadler</dc:creator>
  <cp:lastModifiedBy>Fabian, Frank</cp:lastModifiedBy>
  <cp:lastPrinted>2008-10-08T06:46:46Z</cp:lastPrinted>
  <dcterms:created xsi:type="dcterms:W3CDTF">2004-04-02T08:41:48Z</dcterms:created>
  <dcterms:modified xsi:type="dcterms:W3CDTF">2025-08-07T06:38:18Z</dcterms:modified>
</cp:coreProperties>
</file>