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DieseArbeitsmappe"/>
  <mc:AlternateContent xmlns:mc="http://schemas.openxmlformats.org/markup-compatibility/2006">
    <mc:Choice Requires="x15">
      <x15ac:absPath xmlns:x15ac="http://schemas.microsoft.com/office/spreadsheetml/2010/11/ac" url="/Users/berndschwarz/bycsdrive E-Team Ordner/E Team/00 Vorlagen Dokumente SB BB/02 Excel Mappen/00 Erasmus@ISB Vorlagen/00 TN-Tabelle ehem. Mobilitätstabelle/"/>
    </mc:Choice>
  </mc:AlternateContent>
  <xr:revisionPtr revIDLastSave="0" documentId="8_{A6D70C93-AEC2-8B43-B854-27DAF3A456CD}" xr6:coauthVersionLast="47" xr6:coauthVersionMax="47" xr10:uidLastSave="{00000000-0000-0000-0000-000000000000}"/>
  <bookViews>
    <workbookView xWindow="0" yWindow="880" windowWidth="36000" windowHeight="21440" activeTab="1" xr2:uid="{00000000-000D-0000-FFFF-FFFF00000000}"/>
  </bookViews>
  <sheets>
    <sheet name="Exportdaten" sheetId="4" state="hidden" r:id="rId1"/>
    <sheet name="TN-Tabelle für Erasmus@ISB" sheetId="3" r:id="rId2"/>
    <sheet name="Intern" sheetId="5" state="hidden" r:id="rId3"/>
    <sheet name="Formel Doku Changelog" sheetId="6" state="hidden" r:id="rId4"/>
    <sheet name="BM Personal Eintragung" sheetId="8" state="hidden" r:id="rId5"/>
  </sheets>
  <definedNames>
    <definedName name="_xlnm.Print_Area" localSheetId="1">'TN-Tabelle für Erasmus@ISB'!$B$1:$O$20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A3" i="4" l="1"/>
  <c r="CA4" i="4"/>
  <c r="CA5" i="4"/>
  <c r="CA6" i="4"/>
  <c r="CA7"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CA62" i="4"/>
  <c r="CA63" i="4"/>
  <c r="CA64" i="4"/>
  <c r="CA65" i="4"/>
  <c r="CA66" i="4"/>
  <c r="CA67" i="4"/>
  <c r="CA68" i="4"/>
  <c r="CA69" i="4"/>
  <c r="CA70" i="4"/>
  <c r="CA71" i="4"/>
  <c r="CA72" i="4"/>
  <c r="CA73" i="4"/>
  <c r="CA74" i="4"/>
  <c r="CA75" i="4"/>
  <c r="CA76" i="4"/>
  <c r="CA77" i="4"/>
  <c r="CA78" i="4"/>
  <c r="CA79" i="4"/>
  <c r="CA80" i="4"/>
  <c r="CA81" i="4"/>
  <c r="CA82" i="4"/>
  <c r="CA83" i="4"/>
  <c r="CA84" i="4"/>
  <c r="CA85" i="4"/>
  <c r="CA86" i="4"/>
  <c r="CA87" i="4"/>
  <c r="CA88" i="4"/>
  <c r="CA89" i="4"/>
  <c r="CA90" i="4"/>
  <c r="CA91" i="4"/>
  <c r="CA92" i="4"/>
  <c r="CA93" i="4"/>
  <c r="CA94" i="4"/>
  <c r="CA95" i="4"/>
  <c r="CA96" i="4"/>
  <c r="CA97" i="4"/>
  <c r="CA98" i="4"/>
  <c r="CA99" i="4"/>
  <c r="CA100" i="4"/>
  <c r="CA101" i="4"/>
  <c r="CA102" i="4"/>
  <c r="CA103" i="4"/>
  <c r="CA104" i="4"/>
  <c r="CA105" i="4"/>
  <c r="CA106" i="4"/>
  <c r="CA107" i="4"/>
  <c r="CA108" i="4"/>
  <c r="CA109" i="4"/>
  <c r="CA110" i="4"/>
  <c r="CA111" i="4"/>
  <c r="CA112" i="4"/>
  <c r="CA113" i="4"/>
  <c r="CA114" i="4"/>
  <c r="CA115" i="4"/>
  <c r="CA116" i="4"/>
  <c r="CA117" i="4"/>
  <c r="CA118" i="4"/>
  <c r="CA119" i="4"/>
  <c r="CA120" i="4"/>
  <c r="CA121" i="4"/>
  <c r="CA122" i="4"/>
  <c r="CA123" i="4"/>
  <c r="CA124" i="4"/>
  <c r="CA125" i="4"/>
  <c r="CA126" i="4"/>
  <c r="CA127" i="4"/>
  <c r="CA128" i="4"/>
  <c r="CA129" i="4"/>
  <c r="CA130" i="4"/>
  <c r="CA131" i="4"/>
  <c r="CA132" i="4"/>
  <c r="CA133" i="4"/>
  <c r="CA134" i="4"/>
  <c r="CA135" i="4"/>
  <c r="CA136" i="4"/>
  <c r="CA137" i="4"/>
  <c r="CA138" i="4"/>
  <c r="CA139" i="4"/>
  <c r="CA140" i="4"/>
  <c r="CA141" i="4"/>
  <c r="CA142" i="4"/>
  <c r="CA143" i="4"/>
  <c r="CA2" i="4"/>
  <c r="AE29" i="5"/>
  <c r="BA8" i="4" s="1"/>
  <c r="AE28" i="5"/>
  <c r="AZ3" i="4" s="1"/>
  <c r="AE25" i="5"/>
  <c r="BD7" i="4" s="1"/>
  <c r="AE24" i="5"/>
  <c r="BC13" i="4" s="1"/>
  <c r="AE23" i="5"/>
  <c r="BB5" i="4" s="1"/>
  <c r="BY23" i="4"/>
  <c r="BY24" i="4"/>
  <c r="BY25" i="4"/>
  <c r="BY26" i="4"/>
  <c r="BY27" i="4"/>
  <c r="BY28" i="4"/>
  <c r="BY29" i="4"/>
  <c r="BY30" i="4"/>
  <c r="BY31" i="4"/>
  <c r="BY32" i="4"/>
  <c r="BY33" i="4"/>
  <c r="BY34" i="4"/>
  <c r="BY35" i="4"/>
  <c r="BY36" i="4"/>
  <c r="BY37" i="4"/>
  <c r="BY38" i="4"/>
  <c r="BY39" i="4"/>
  <c r="BY40" i="4"/>
  <c r="BY41" i="4"/>
  <c r="BY42" i="4"/>
  <c r="BY43" i="4"/>
  <c r="BY44" i="4"/>
  <c r="BY45" i="4"/>
  <c r="BY46" i="4"/>
  <c r="BY47" i="4"/>
  <c r="BY48" i="4"/>
  <c r="BY49" i="4"/>
  <c r="BY50" i="4"/>
  <c r="BY51" i="4"/>
  <c r="BY52" i="4"/>
  <c r="BY53" i="4"/>
  <c r="BY54" i="4"/>
  <c r="BY55" i="4"/>
  <c r="BY56" i="4"/>
  <c r="BY57" i="4"/>
  <c r="BY58" i="4"/>
  <c r="BY59" i="4"/>
  <c r="BY60" i="4"/>
  <c r="BY61" i="4"/>
  <c r="BY62" i="4"/>
  <c r="BY63" i="4"/>
  <c r="BY64" i="4"/>
  <c r="BY65" i="4"/>
  <c r="BY66" i="4"/>
  <c r="BY67" i="4"/>
  <c r="BY68" i="4"/>
  <c r="BY69" i="4"/>
  <c r="BY70" i="4"/>
  <c r="BY71" i="4"/>
  <c r="BY72" i="4"/>
  <c r="BY73" i="4"/>
  <c r="BY74" i="4"/>
  <c r="BY75" i="4"/>
  <c r="BY76" i="4"/>
  <c r="BY77" i="4"/>
  <c r="BY78" i="4"/>
  <c r="BY79" i="4"/>
  <c r="BY80" i="4"/>
  <c r="BY81" i="4"/>
  <c r="BY82" i="4"/>
  <c r="BY83" i="4"/>
  <c r="BY84" i="4"/>
  <c r="BY85" i="4"/>
  <c r="BY86" i="4"/>
  <c r="BY87" i="4"/>
  <c r="BY88" i="4"/>
  <c r="BY89" i="4"/>
  <c r="BY90" i="4"/>
  <c r="BY91" i="4"/>
  <c r="BY92" i="4"/>
  <c r="BY93" i="4"/>
  <c r="BY94" i="4"/>
  <c r="BY95" i="4"/>
  <c r="BY96" i="4"/>
  <c r="BY97" i="4"/>
  <c r="BY98" i="4"/>
  <c r="BY99" i="4"/>
  <c r="BY100" i="4"/>
  <c r="BY101" i="4"/>
  <c r="BY102" i="4"/>
  <c r="BY103" i="4"/>
  <c r="BY104" i="4"/>
  <c r="BY105" i="4"/>
  <c r="BY106" i="4"/>
  <c r="BY107" i="4"/>
  <c r="BY108" i="4"/>
  <c r="BY109" i="4"/>
  <c r="BY110" i="4"/>
  <c r="BY111" i="4"/>
  <c r="BY112" i="4"/>
  <c r="BY113" i="4"/>
  <c r="BY114" i="4"/>
  <c r="BY115" i="4"/>
  <c r="BY116" i="4"/>
  <c r="BY117" i="4"/>
  <c r="BY118" i="4"/>
  <c r="BY119" i="4"/>
  <c r="BY120" i="4"/>
  <c r="BY121" i="4"/>
  <c r="BY122" i="4"/>
  <c r="BY123" i="4"/>
  <c r="BY124" i="4"/>
  <c r="BY125" i="4"/>
  <c r="BY126" i="4"/>
  <c r="BY127" i="4"/>
  <c r="BY128" i="4"/>
  <c r="BY129" i="4"/>
  <c r="BY130" i="4"/>
  <c r="BY131" i="4"/>
  <c r="BY132" i="4"/>
  <c r="BY133" i="4"/>
  <c r="BY134" i="4"/>
  <c r="BY135" i="4"/>
  <c r="BY136" i="4"/>
  <c r="BY137" i="4"/>
  <c r="BY138" i="4"/>
  <c r="BY139" i="4"/>
  <c r="BY140" i="4"/>
  <c r="BY141" i="4"/>
  <c r="BY142" i="4"/>
  <c r="BY143" i="4"/>
  <c r="BY3" i="4"/>
  <c r="BY4" i="4"/>
  <c r="BY5" i="4"/>
  <c r="BY6" i="4"/>
  <c r="BY7" i="4"/>
  <c r="BY8" i="4"/>
  <c r="BY9" i="4"/>
  <c r="BY10" i="4"/>
  <c r="BY11" i="4"/>
  <c r="BY12" i="4"/>
  <c r="BY13" i="4"/>
  <c r="BY14" i="4"/>
  <c r="BY15" i="4"/>
  <c r="BY16" i="4"/>
  <c r="BY17" i="4"/>
  <c r="BY18" i="4"/>
  <c r="BY19" i="4"/>
  <c r="BY20" i="4"/>
  <c r="BY21" i="4"/>
  <c r="BY22" i="4"/>
  <c r="BY2" i="4"/>
  <c r="AA18" i="3"/>
  <c r="AA19" i="3"/>
  <c r="AA20" i="3"/>
  <c r="AA21" i="3"/>
  <c r="AA22" i="3"/>
  <c r="AA23" i="3"/>
  <c r="AA24" i="3"/>
  <c r="AA25" i="3"/>
  <c r="AA26" i="3"/>
  <c r="AA27" i="3"/>
  <c r="AA28" i="3"/>
  <c r="AA29" i="3"/>
  <c r="AA30" i="3"/>
  <c r="AA31" i="3"/>
  <c r="Y18" i="3"/>
  <c r="Y19" i="3"/>
  <c r="Y20" i="3"/>
  <c r="Y21" i="3"/>
  <c r="Y22" i="3"/>
  <c r="Y23" i="3"/>
  <c r="Y24" i="3"/>
  <c r="Y25" i="3"/>
  <c r="Y26" i="3"/>
  <c r="Y27" i="3"/>
  <c r="Y28" i="3"/>
  <c r="Y29" i="3"/>
  <c r="Y30" i="3"/>
  <c r="Y31" i="3"/>
  <c r="AA14" i="3"/>
  <c r="BU3" i="4"/>
  <c r="BU20" i="4"/>
  <c r="BU25" i="4"/>
  <c r="BU26" i="4"/>
  <c r="BU31" i="4"/>
  <c r="BU36" i="4"/>
  <c r="BU37" i="4"/>
  <c r="BU39" i="4"/>
  <c r="BU42" i="4"/>
  <c r="BU47" i="4"/>
  <c r="BU48" i="4"/>
  <c r="BU53" i="4"/>
  <c r="BU58" i="4"/>
  <c r="BU59" i="4"/>
  <c r="BU64" i="4"/>
  <c r="BU69" i="4"/>
  <c r="BU70" i="4"/>
  <c r="BU72" i="4"/>
  <c r="BU75" i="4"/>
  <c r="BU80" i="4"/>
  <c r="BU81" i="4"/>
  <c r="BU86" i="4"/>
  <c r="BU91" i="4"/>
  <c r="BU92" i="4"/>
  <c r="BU94" i="4"/>
  <c r="BU97" i="4"/>
  <c r="BU102" i="4"/>
  <c r="BU103" i="4"/>
  <c r="BU108" i="4"/>
  <c r="BU113" i="4"/>
  <c r="BU114" i="4"/>
  <c r="BU119" i="4"/>
  <c r="BU124" i="4"/>
  <c r="BU125" i="4"/>
  <c r="BU127" i="4"/>
  <c r="BU130" i="4"/>
  <c r="BU135" i="4"/>
  <c r="BU136" i="4"/>
  <c r="BU138" i="4"/>
  <c r="BU141" i="4"/>
  <c r="BX3" i="4"/>
  <c r="BX4" i="4"/>
  <c r="BU4" i="4" s="1"/>
  <c r="BX5" i="4"/>
  <c r="BU5" i="4" s="1"/>
  <c r="BX6" i="4"/>
  <c r="BU6" i="4" s="1"/>
  <c r="BX7" i="4"/>
  <c r="BU7" i="4" s="1"/>
  <c r="BX8" i="4"/>
  <c r="BU8" i="4" s="1"/>
  <c r="BX9" i="4"/>
  <c r="BU9" i="4" s="1"/>
  <c r="BX10" i="4"/>
  <c r="BU10" i="4" s="1"/>
  <c r="BX11" i="4"/>
  <c r="BU11" i="4" s="1"/>
  <c r="BX12" i="4"/>
  <c r="BU12" i="4" s="1"/>
  <c r="BX13" i="4"/>
  <c r="BU13" i="4" s="1"/>
  <c r="BX14" i="4"/>
  <c r="BU14" i="4" s="1"/>
  <c r="BX15" i="4"/>
  <c r="BU15" i="4" s="1"/>
  <c r="BX16" i="4"/>
  <c r="BU16" i="4" s="1"/>
  <c r="BX17" i="4"/>
  <c r="BU17" i="4" s="1"/>
  <c r="BX18" i="4"/>
  <c r="BU18" i="4" s="1"/>
  <c r="BX19" i="4"/>
  <c r="BU19" i="4" s="1"/>
  <c r="BX20" i="4"/>
  <c r="BX21" i="4"/>
  <c r="BU21" i="4" s="1"/>
  <c r="BX22" i="4"/>
  <c r="BU22" i="4" s="1"/>
  <c r="BX23" i="4"/>
  <c r="BU23" i="4" s="1"/>
  <c r="BX24" i="4"/>
  <c r="BU24" i="4" s="1"/>
  <c r="BX25" i="4"/>
  <c r="BX26" i="4"/>
  <c r="BX27" i="4"/>
  <c r="BU27" i="4" s="1"/>
  <c r="BX28" i="4"/>
  <c r="BU28" i="4" s="1"/>
  <c r="BX29" i="4"/>
  <c r="BU29" i="4" s="1"/>
  <c r="BX30" i="4"/>
  <c r="BU30" i="4" s="1"/>
  <c r="BX31" i="4"/>
  <c r="BX32" i="4"/>
  <c r="BU32" i="4" s="1"/>
  <c r="BX33" i="4"/>
  <c r="BU33" i="4" s="1"/>
  <c r="BX34" i="4"/>
  <c r="BU34" i="4" s="1"/>
  <c r="BX35" i="4"/>
  <c r="BU35" i="4" s="1"/>
  <c r="BX36" i="4"/>
  <c r="BX37" i="4"/>
  <c r="BX38" i="4"/>
  <c r="BU38" i="4" s="1"/>
  <c r="BX39" i="4"/>
  <c r="BX40" i="4"/>
  <c r="BU40" i="4" s="1"/>
  <c r="BX41" i="4"/>
  <c r="BU41" i="4" s="1"/>
  <c r="BX42" i="4"/>
  <c r="BX43" i="4"/>
  <c r="BU43" i="4" s="1"/>
  <c r="BX44" i="4"/>
  <c r="BU44" i="4" s="1"/>
  <c r="BX45" i="4"/>
  <c r="BU45" i="4" s="1"/>
  <c r="BX46" i="4"/>
  <c r="BU46" i="4" s="1"/>
  <c r="BX47" i="4"/>
  <c r="BX48" i="4"/>
  <c r="BX49" i="4"/>
  <c r="BU49" i="4" s="1"/>
  <c r="BX50" i="4"/>
  <c r="BU50" i="4" s="1"/>
  <c r="BX51" i="4"/>
  <c r="BU51" i="4" s="1"/>
  <c r="BX52" i="4"/>
  <c r="BU52" i="4" s="1"/>
  <c r="BX53" i="4"/>
  <c r="BX54" i="4"/>
  <c r="BU54" i="4" s="1"/>
  <c r="BX55" i="4"/>
  <c r="BU55" i="4" s="1"/>
  <c r="BX56" i="4"/>
  <c r="BU56" i="4" s="1"/>
  <c r="BX57" i="4"/>
  <c r="BU57" i="4" s="1"/>
  <c r="BX58" i="4"/>
  <c r="BX59" i="4"/>
  <c r="BX60" i="4"/>
  <c r="BU60" i="4" s="1"/>
  <c r="BX61" i="4"/>
  <c r="BU61" i="4" s="1"/>
  <c r="BX62" i="4"/>
  <c r="BU62" i="4" s="1"/>
  <c r="BX63" i="4"/>
  <c r="BU63" i="4" s="1"/>
  <c r="BX64" i="4"/>
  <c r="BX65" i="4"/>
  <c r="BU65" i="4" s="1"/>
  <c r="BX66" i="4"/>
  <c r="BU66" i="4" s="1"/>
  <c r="BX67" i="4"/>
  <c r="BU67" i="4" s="1"/>
  <c r="BX68" i="4"/>
  <c r="BU68" i="4" s="1"/>
  <c r="BX69" i="4"/>
  <c r="BX70" i="4"/>
  <c r="BX71" i="4"/>
  <c r="BU71" i="4" s="1"/>
  <c r="BX72" i="4"/>
  <c r="BX73" i="4"/>
  <c r="BU73" i="4" s="1"/>
  <c r="BX74" i="4"/>
  <c r="BU74" i="4" s="1"/>
  <c r="BX75" i="4"/>
  <c r="BX76" i="4"/>
  <c r="BU76" i="4" s="1"/>
  <c r="BX77" i="4"/>
  <c r="BU77" i="4" s="1"/>
  <c r="BX78" i="4"/>
  <c r="BU78" i="4" s="1"/>
  <c r="BX79" i="4"/>
  <c r="BU79" i="4" s="1"/>
  <c r="BX80" i="4"/>
  <c r="BX81" i="4"/>
  <c r="BX82" i="4"/>
  <c r="BU82" i="4" s="1"/>
  <c r="BX83" i="4"/>
  <c r="BU83" i="4" s="1"/>
  <c r="BX84" i="4"/>
  <c r="BU84" i="4" s="1"/>
  <c r="BX85" i="4"/>
  <c r="BU85" i="4" s="1"/>
  <c r="BX86" i="4"/>
  <c r="BX87" i="4"/>
  <c r="BU87" i="4" s="1"/>
  <c r="BX88" i="4"/>
  <c r="BU88" i="4" s="1"/>
  <c r="BX89" i="4"/>
  <c r="BU89" i="4" s="1"/>
  <c r="BX90" i="4"/>
  <c r="BU90" i="4" s="1"/>
  <c r="BX91" i="4"/>
  <c r="BX92" i="4"/>
  <c r="BX93" i="4"/>
  <c r="BU93" i="4" s="1"/>
  <c r="BX94" i="4"/>
  <c r="BX95" i="4"/>
  <c r="BU95" i="4" s="1"/>
  <c r="BX96" i="4"/>
  <c r="BU96" i="4" s="1"/>
  <c r="BX97" i="4"/>
  <c r="BX98" i="4"/>
  <c r="BU98" i="4" s="1"/>
  <c r="BX99" i="4"/>
  <c r="BU99" i="4" s="1"/>
  <c r="BX100" i="4"/>
  <c r="BU100" i="4" s="1"/>
  <c r="BX101" i="4"/>
  <c r="BU101" i="4" s="1"/>
  <c r="BX102" i="4"/>
  <c r="BX103" i="4"/>
  <c r="BX104" i="4"/>
  <c r="BU104" i="4" s="1"/>
  <c r="BX105" i="4"/>
  <c r="BU105" i="4" s="1"/>
  <c r="BX106" i="4"/>
  <c r="BU106" i="4" s="1"/>
  <c r="BX107" i="4"/>
  <c r="BU107" i="4" s="1"/>
  <c r="BX108" i="4"/>
  <c r="BX109" i="4"/>
  <c r="BU109" i="4" s="1"/>
  <c r="BX110" i="4"/>
  <c r="BU110" i="4" s="1"/>
  <c r="BX111" i="4"/>
  <c r="BU111" i="4" s="1"/>
  <c r="BX112" i="4"/>
  <c r="BU112" i="4" s="1"/>
  <c r="BX113" i="4"/>
  <c r="BX114" i="4"/>
  <c r="BX115" i="4"/>
  <c r="BU115" i="4" s="1"/>
  <c r="BX116" i="4"/>
  <c r="BU116" i="4" s="1"/>
  <c r="BX117" i="4"/>
  <c r="BU117" i="4" s="1"/>
  <c r="BX118" i="4"/>
  <c r="BU118" i="4" s="1"/>
  <c r="BX119" i="4"/>
  <c r="BX120" i="4"/>
  <c r="BU120" i="4" s="1"/>
  <c r="BX121" i="4"/>
  <c r="BU121" i="4" s="1"/>
  <c r="BX122" i="4"/>
  <c r="BU122" i="4" s="1"/>
  <c r="BX123" i="4"/>
  <c r="BU123" i="4" s="1"/>
  <c r="BX124" i="4"/>
  <c r="BX125" i="4"/>
  <c r="BX126" i="4"/>
  <c r="BU126" i="4" s="1"/>
  <c r="BX127" i="4"/>
  <c r="BX128" i="4"/>
  <c r="BU128" i="4" s="1"/>
  <c r="BX129" i="4"/>
  <c r="BU129" i="4" s="1"/>
  <c r="BX130" i="4"/>
  <c r="BX131" i="4"/>
  <c r="BU131" i="4" s="1"/>
  <c r="BX132" i="4"/>
  <c r="BU132" i="4" s="1"/>
  <c r="BX133" i="4"/>
  <c r="BU133" i="4" s="1"/>
  <c r="BX134" i="4"/>
  <c r="BU134" i="4" s="1"/>
  <c r="BX135" i="4"/>
  <c r="BX136" i="4"/>
  <c r="BX137" i="4"/>
  <c r="BU137" i="4" s="1"/>
  <c r="BX138" i="4"/>
  <c r="BX139" i="4"/>
  <c r="BU139" i="4" s="1"/>
  <c r="BX140" i="4"/>
  <c r="BU140" i="4" s="1"/>
  <c r="BX141" i="4"/>
  <c r="BX142" i="4"/>
  <c r="BU142" i="4" s="1"/>
  <c r="BX143" i="4"/>
  <c r="BU143" i="4" s="1"/>
  <c r="BX2" i="4"/>
  <c r="BU2" i="4" s="1"/>
  <c r="R3" i="8"/>
  <c r="R4" i="8"/>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2" i="8"/>
  <c r="Q3" i="8"/>
  <c r="Q4" i="8"/>
  <c r="Q5" i="8"/>
  <c r="Q6" i="8"/>
  <c r="Q7" i="8"/>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2" i="8"/>
  <c r="BG3" i="8"/>
  <c r="BG4" i="8"/>
  <c r="BG5" i="8"/>
  <c r="BG6" i="8"/>
  <c r="BG7" i="8"/>
  <c r="BG8" i="8"/>
  <c r="BG9" i="8"/>
  <c r="BG10" i="8"/>
  <c r="BG11" i="8"/>
  <c r="BG12" i="8"/>
  <c r="BG13" i="8"/>
  <c r="BG14" i="8"/>
  <c r="BG15" i="8"/>
  <c r="BG16" i="8"/>
  <c r="BG17" i="8"/>
  <c r="BG18" i="8"/>
  <c r="BG19" i="8"/>
  <c r="BG20" i="8"/>
  <c r="BG21" i="8"/>
  <c r="BG22" i="8"/>
  <c r="BG23" i="8"/>
  <c r="BG24" i="8"/>
  <c r="BG25" i="8"/>
  <c r="BG26" i="8"/>
  <c r="BG27" i="8"/>
  <c r="BG28" i="8"/>
  <c r="BG29" i="8"/>
  <c r="BG30" i="8"/>
  <c r="BG31" i="8"/>
  <c r="BG32" i="8"/>
  <c r="BG33" i="8"/>
  <c r="BG34" i="8"/>
  <c r="BG35" i="8"/>
  <c r="BG36" i="8"/>
  <c r="BG37" i="8"/>
  <c r="BG38" i="8"/>
  <c r="BG39" i="8"/>
  <c r="BG40" i="8"/>
  <c r="BG41" i="8"/>
  <c r="BG42" i="8"/>
  <c r="BG43" i="8"/>
  <c r="BG44" i="8"/>
  <c r="BG45" i="8"/>
  <c r="BG46" i="8"/>
  <c r="BG47" i="8"/>
  <c r="BG48" i="8"/>
  <c r="BG49" i="8"/>
  <c r="BG50" i="8"/>
  <c r="BG51" i="8"/>
  <c r="BG52" i="8"/>
  <c r="BG53" i="8"/>
  <c r="BG54" i="8"/>
  <c r="BG55" i="8"/>
  <c r="BG56" i="8"/>
  <c r="BG57" i="8"/>
  <c r="BG58" i="8"/>
  <c r="BG59" i="8"/>
  <c r="BG60" i="8"/>
  <c r="BG61" i="8"/>
  <c r="BG62" i="8"/>
  <c r="BG63" i="8"/>
  <c r="BG64" i="8"/>
  <c r="BG65" i="8"/>
  <c r="BG66" i="8"/>
  <c r="BG67" i="8"/>
  <c r="BG68" i="8"/>
  <c r="BG69" i="8"/>
  <c r="BG70" i="8"/>
  <c r="BG71" i="8"/>
  <c r="BG72" i="8"/>
  <c r="BG73" i="8"/>
  <c r="BG74" i="8"/>
  <c r="BG75" i="8"/>
  <c r="BG76" i="8"/>
  <c r="BG77" i="8"/>
  <c r="BG78" i="8"/>
  <c r="BG79" i="8"/>
  <c r="BG80" i="8"/>
  <c r="BG81" i="8"/>
  <c r="BG82" i="8"/>
  <c r="BG83" i="8"/>
  <c r="BG84" i="8"/>
  <c r="BG85" i="8"/>
  <c r="BG86" i="8"/>
  <c r="BG87" i="8"/>
  <c r="BG88" i="8"/>
  <c r="BG89" i="8"/>
  <c r="BG90" i="8"/>
  <c r="BG91" i="8"/>
  <c r="BG92" i="8"/>
  <c r="BG93" i="8"/>
  <c r="BG94" i="8"/>
  <c r="BG95" i="8"/>
  <c r="BG96" i="8"/>
  <c r="BG97" i="8"/>
  <c r="BG98" i="8"/>
  <c r="BG99" i="8"/>
  <c r="BG100" i="8"/>
  <c r="BG101" i="8"/>
  <c r="BG102" i="8"/>
  <c r="BG103" i="8"/>
  <c r="BG104" i="8"/>
  <c r="BG105" i="8"/>
  <c r="BG106" i="8"/>
  <c r="BG107" i="8"/>
  <c r="BG108" i="8"/>
  <c r="BG109" i="8"/>
  <c r="BG110" i="8"/>
  <c r="BG111" i="8"/>
  <c r="BG112" i="8"/>
  <c r="BG113" i="8"/>
  <c r="BG114" i="8"/>
  <c r="BG115" i="8"/>
  <c r="BG116" i="8"/>
  <c r="BG117" i="8"/>
  <c r="BG118" i="8"/>
  <c r="BG119" i="8"/>
  <c r="BG120" i="8"/>
  <c r="BG121" i="8"/>
  <c r="BG122" i="8"/>
  <c r="BG123" i="8"/>
  <c r="BG124" i="8"/>
  <c r="BG125" i="8"/>
  <c r="BG126" i="8"/>
  <c r="BG127" i="8"/>
  <c r="BG128" i="8"/>
  <c r="BG129" i="8"/>
  <c r="BG130" i="8"/>
  <c r="BG131" i="8"/>
  <c r="BG132" i="8"/>
  <c r="BG133" i="8"/>
  <c r="BG134" i="8"/>
  <c r="BG135" i="8"/>
  <c r="BG136" i="8"/>
  <c r="BG137" i="8"/>
  <c r="BG138" i="8"/>
  <c r="BG139" i="8"/>
  <c r="BG140" i="8"/>
  <c r="BG141" i="8"/>
  <c r="BG142" i="8"/>
  <c r="BG143" i="8"/>
  <c r="BG2" i="8"/>
  <c r="AS3" i="8"/>
  <c r="AS4" i="8"/>
  <c r="AS5" i="8"/>
  <c r="AS6" i="8"/>
  <c r="AS7" i="8"/>
  <c r="AS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58" i="8"/>
  <c r="AS59" i="8"/>
  <c r="AS60" i="8"/>
  <c r="AS61" i="8"/>
  <c r="AS62" i="8"/>
  <c r="AS63" i="8"/>
  <c r="AS64" i="8"/>
  <c r="AS65" i="8"/>
  <c r="AS66" i="8"/>
  <c r="AS67" i="8"/>
  <c r="AS68" i="8"/>
  <c r="AS69" i="8"/>
  <c r="AS70" i="8"/>
  <c r="AS71" i="8"/>
  <c r="AS72" i="8"/>
  <c r="AS73" i="8"/>
  <c r="AS74" i="8"/>
  <c r="AS75" i="8"/>
  <c r="AS76" i="8"/>
  <c r="AS77" i="8"/>
  <c r="AS78" i="8"/>
  <c r="AS79" i="8"/>
  <c r="AS80" i="8"/>
  <c r="AS81" i="8"/>
  <c r="AS82" i="8"/>
  <c r="AS83" i="8"/>
  <c r="AS84" i="8"/>
  <c r="AS85" i="8"/>
  <c r="AS86" i="8"/>
  <c r="AS87" i="8"/>
  <c r="AS88" i="8"/>
  <c r="AS89" i="8"/>
  <c r="AS90" i="8"/>
  <c r="AS91" i="8"/>
  <c r="AS92" i="8"/>
  <c r="AS93" i="8"/>
  <c r="AS94" i="8"/>
  <c r="AS95" i="8"/>
  <c r="AS96" i="8"/>
  <c r="AS97" i="8"/>
  <c r="AS98" i="8"/>
  <c r="AS99" i="8"/>
  <c r="AS100" i="8"/>
  <c r="AS101" i="8"/>
  <c r="AS102" i="8"/>
  <c r="AS103" i="8"/>
  <c r="AS104" i="8"/>
  <c r="AS105" i="8"/>
  <c r="AS106" i="8"/>
  <c r="AS107" i="8"/>
  <c r="AS108" i="8"/>
  <c r="AS109" i="8"/>
  <c r="AS110" i="8"/>
  <c r="AS111" i="8"/>
  <c r="AS112" i="8"/>
  <c r="AS113" i="8"/>
  <c r="AS114" i="8"/>
  <c r="AS115" i="8"/>
  <c r="AS116" i="8"/>
  <c r="AS117" i="8"/>
  <c r="AS118" i="8"/>
  <c r="AS119" i="8"/>
  <c r="AS120" i="8"/>
  <c r="AS121" i="8"/>
  <c r="AS122" i="8"/>
  <c r="AS123" i="8"/>
  <c r="AS124" i="8"/>
  <c r="AS125" i="8"/>
  <c r="AS126" i="8"/>
  <c r="AS127" i="8"/>
  <c r="AS128" i="8"/>
  <c r="AS129" i="8"/>
  <c r="AS130" i="8"/>
  <c r="AS131" i="8"/>
  <c r="AS132" i="8"/>
  <c r="AS133" i="8"/>
  <c r="AS134" i="8"/>
  <c r="AS135" i="8"/>
  <c r="AS136" i="8"/>
  <c r="AS137" i="8"/>
  <c r="AS138" i="8"/>
  <c r="AS139" i="8"/>
  <c r="AS140" i="8"/>
  <c r="AS141" i="8"/>
  <c r="AS142" i="8"/>
  <c r="AS143" i="8"/>
  <c r="AS2" i="8"/>
  <c r="AT3" i="8"/>
  <c r="AT4" i="8"/>
  <c r="AT5" i="8"/>
  <c r="AT6" i="8"/>
  <c r="AT7" i="8"/>
  <c r="AT8" i="8"/>
  <c r="AT9" i="8"/>
  <c r="AT10" i="8"/>
  <c r="AT11" i="8"/>
  <c r="AT12" i="8"/>
  <c r="AT13" i="8"/>
  <c r="AT14" i="8"/>
  <c r="AT15" i="8"/>
  <c r="AT16" i="8"/>
  <c r="AT17" i="8"/>
  <c r="AT18" i="8"/>
  <c r="AT19" i="8"/>
  <c r="AT20" i="8"/>
  <c r="AT21" i="8"/>
  <c r="AT22" i="8"/>
  <c r="AT23" i="8"/>
  <c r="AT24" i="8"/>
  <c r="AT25" i="8"/>
  <c r="AT26" i="8"/>
  <c r="AT27" i="8"/>
  <c r="AT28" i="8"/>
  <c r="AT29" i="8"/>
  <c r="AT30" i="8"/>
  <c r="AT31" i="8"/>
  <c r="AT32" i="8"/>
  <c r="AT33" i="8"/>
  <c r="AT34" i="8"/>
  <c r="AT35" i="8"/>
  <c r="AT36" i="8"/>
  <c r="AT37" i="8"/>
  <c r="AT38" i="8"/>
  <c r="AT39" i="8"/>
  <c r="AT40" i="8"/>
  <c r="AT41" i="8"/>
  <c r="AT42" i="8"/>
  <c r="AT43" i="8"/>
  <c r="AT44" i="8"/>
  <c r="AT45" i="8"/>
  <c r="AT46" i="8"/>
  <c r="AT47" i="8"/>
  <c r="AT48" i="8"/>
  <c r="AT49" i="8"/>
  <c r="AT50" i="8"/>
  <c r="AT51" i="8"/>
  <c r="AT52" i="8"/>
  <c r="AT53" i="8"/>
  <c r="AT54" i="8"/>
  <c r="AT55" i="8"/>
  <c r="AT56" i="8"/>
  <c r="AT57" i="8"/>
  <c r="AT58" i="8"/>
  <c r="AT59" i="8"/>
  <c r="AT60" i="8"/>
  <c r="AT61" i="8"/>
  <c r="AT62" i="8"/>
  <c r="AT63" i="8"/>
  <c r="AT64" i="8"/>
  <c r="AT65" i="8"/>
  <c r="AT66" i="8"/>
  <c r="AT67" i="8"/>
  <c r="AT68" i="8"/>
  <c r="AT69" i="8"/>
  <c r="AT70" i="8"/>
  <c r="AT71" i="8"/>
  <c r="AT72" i="8"/>
  <c r="AT73" i="8"/>
  <c r="AT74" i="8"/>
  <c r="AT75" i="8"/>
  <c r="AT76" i="8"/>
  <c r="AT77" i="8"/>
  <c r="AT78" i="8"/>
  <c r="AT79" i="8"/>
  <c r="AT80" i="8"/>
  <c r="AT81" i="8"/>
  <c r="AT82" i="8"/>
  <c r="AT83" i="8"/>
  <c r="AT84" i="8"/>
  <c r="AT85" i="8"/>
  <c r="AT86" i="8"/>
  <c r="AT87" i="8"/>
  <c r="AT88" i="8"/>
  <c r="AT89" i="8"/>
  <c r="AT90" i="8"/>
  <c r="AT91" i="8"/>
  <c r="AT92" i="8"/>
  <c r="AT93" i="8"/>
  <c r="AT94" i="8"/>
  <c r="AT95" i="8"/>
  <c r="AT96" i="8"/>
  <c r="AT97" i="8"/>
  <c r="AT98" i="8"/>
  <c r="AT99" i="8"/>
  <c r="AT100" i="8"/>
  <c r="AT101" i="8"/>
  <c r="AT102" i="8"/>
  <c r="AT103" i="8"/>
  <c r="AT104" i="8"/>
  <c r="AT105" i="8"/>
  <c r="AT106" i="8"/>
  <c r="AT107" i="8"/>
  <c r="AT108" i="8"/>
  <c r="AT109" i="8"/>
  <c r="AT110" i="8"/>
  <c r="AT111" i="8"/>
  <c r="AT112" i="8"/>
  <c r="AT113" i="8"/>
  <c r="AT114" i="8"/>
  <c r="AT115" i="8"/>
  <c r="AT116" i="8"/>
  <c r="AT117" i="8"/>
  <c r="AT118" i="8"/>
  <c r="AT119" i="8"/>
  <c r="AT120" i="8"/>
  <c r="AT121" i="8"/>
  <c r="AT122" i="8"/>
  <c r="AT123" i="8"/>
  <c r="AT124" i="8"/>
  <c r="AT125" i="8"/>
  <c r="AT126" i="8"/>
  <c r="AT127" i="8"/>
  <c r="AT128" i="8"/>
  <c r="AT129" i="8"/>
  <c r="AT130" i="8"/>
  <c r="AT131" i="8"/>
  <c r="AT132" i="8"/>
  <c r="AT133" i="8"/>
  <c r="AT134" i="8"/>
  <c r="AT135" i="8"/>
  <c r="AT136" i="8"/>
  <c r="AT137" i="8"/>
  <c r="AT138" i="8"/>
  <c r="AT139" i="8"/>
  <c r="AT140" i="8"/>
  <c r="AT141" i="8"/>
  <c r="AT142" i="8"/>
  <c r="AT143" i="8"/>
  <c r="AT2" i="8"/>
  <c r="AR3" i="8"/>
  <c r="AR4" i="8"/>
  <c r="AR5" i="8"/>
  <c r="AR6" i="8"/>
  <c r="AR7" i="8"/>
  <c r="AR8" i="8"/>
  <c r="AR9" i="8"/>
  <c r="AR10" i="8"/>
  <c r="AR11" i="8"/>
  <c r="AR12" i="8"/>
  <c r="AR13" i="8"/>
  <c r="AR14" i="8"/>
  <c r="AR15" i="8"/>
  <c r="AR16" i="8"/>
  <c r="AR17" i="8"/>
  <c r="AR18" i="8"/>
  <c r="AR19" i="8"/>
  <c r="AR20" i="8"/>
  <c r="AR21" i="8"/>
  <c r="AR22" i="8"/>
  <c r="AR23" i="8"/>
  <c r="AR24" i="8"/>
  <c r="AR25" i="8"/>
  <c r="AR26" i="8"/>
  <c r="AR27" i="8"/>
  <c r="AR28" i="8"/>
  <c r="AR29" i="8"/>
  <c r="AR30" i="8"/>
  <c r="AR31" i="8"/>
  <c r="AR32" i="8"/>
  <c r="AR33" i="8"/>
  <c r="AR34" i="8"/>
  <c r="AR35" i="8"/>
  <c r="AR36" i="8"/>
  <c r="AR37" i="8"/>
  <c r="AR38" i="8"/>
  <c r="AR39" i="8"/>
  <c r="AR40" i="8"/>
  <c r="AR41" i="8"/>
  <c r="AR42" i="8"/>
  <c r="AR43" i="8"/>
  <c r="AR44" i="8"/>
  <c r="AR45" i="8"/>
  <c r="AR46" i="8"/>
  <c r="AR47" i="8"/>
  <c r="AR48" i="8"/>
  <c r="AR49" i="8"/>
  <c r="AR50" i="8"/>
  <c r="AR51" i="8"/>
  <c r="AR52" i="8"/>
  <c r="AR53" i="8"/>
  <c r="AR54" i="8"/>
  <c r="AR55" i="8"/>
  <c r="AR56" i="8"/>
  <c r="AR57" i="8"/>
  <c r="AR58" i="8"/>
  <c r="AR59" i="8"/>
  <c r="AR60" i="8"/>
  <c r="AR61" i="8"/>
  <c r="AR62" i="8"/>
  <c r="AR63" i="8"/>
  <c r="AR64" i="8"/>
  <c r="AR65" i="8"/>
  <c r="AR66" i="8"/>
  <c r="AR67" i="8"/>
  <c r="AR68" i="8"/>
  <c r="AR69" i="8"/>
  <c r="AR70" i="8"/>
  <c r="AR71" i="8"/>
  <c r="AR72" i="8"/>
  <c r="AR73" i="8"/>
  <c r="AR74" i="8"/>
  <c r="AR75" i="8"/>
  <c r="AR76" i="8"/>
  <c r="AR77" i="8"/>
  <c r="AR78" i="8"/>
  <c r="AR79" i="8"/>
  <c r="AR80" i="8"/>
  <c r="AR81" i="8"/>
  <c r="AR82" i="8"/>
  <c r="AR83" i="8"/>
  <c r="AR84" i="8"/>
  <c r="AR85" i="8"/>
  <c r="AR86" i="8"/>
  <c r="AR87" i="8"/>
  <c r="AR88" i="8"/>
  <c r="AR89" i="8"/>
  <c r="AR90" i="8"/>
  <c r="AR91" i="8"/>
  <c r="AR92" i="8"/>
  <c r="AR93" i="8"/>
  <c r="AR94" i="8"/>
  <c r="AR95" i="8"/>
  <c r="AR96" i="8"/>
  <c r="AR97" i="8"/>
  <c r="AR98" i="8"/>
  <c r="AR99" i="8"/>
  <c r="AR100" i="8"/>
  <c r="AR101" i="8"/>
  <c r="AR102" i="8"/>
  <c r="AR103" i="8"/>
  <c r="AR104" i="8"/>
  <c r="AR105" i="8"/>
  <c r="AR106" i="8"/>
  <c r="AR107" i="8"/>
  <c r="AR108" i="8"/>
  <c r="AR109" i="8"/>
  <c r="AR110" i="8"/>
  <c r="AR111" i="8"/>
  <c r="AR112" i="8"/>
  <c r="AR113" i="8"/>
  <c r="AR114" i="8"/>
  <c r="AR115" i="8"/>
  <c r="AR116" i="8"/>
  <c r="AR117" i="8"/>
  <c r="AR118" i="8"/>
  <c r="AR119" i="8"/>
  <c r="AR120" i="8"/>
  <c r="AR121" i="8"/>
  <c r="AR122" i="8"/>
  <c r="AR123" i="8"/>
  <c r="AR124" i="8"/>
  <c r="AR125" i="8"/>
  <c r="AR126" i="8"/>
  <c r="AR127" i="8"/>
  <c r="AR128" i="8"/>
  <c r="AR129" i="8"/>
  <c r="AR130" i="8"/>
  <c r="AR131" i="8"/>
  <c r="AR132" i="8"/>
  <c r="AR133" i="8"/>
  <c r="AR134" i="8"/>
  <c r="AR135" i="8"/>
  <c r="AR136" i="8"/>
  <c r="AR137" i="8"/>
  <c r="AR138" i="8"/>
  <c r="AR139" i="8"/>
  <c r="AR140" i="8"/>
  <c r="AR141" i="8"/>
  <c r="AR142" i="8"/>
  <c r="AR143" i="8"/>
  <c r="AR2" i="8"/>
  <c r="AG3" i="8"/>
  <c r="AG4" i="8"/>
  <c r="AG5" i="8"/>
  <c r="AG6" i="8"/>
  <c r="AG7" i="8"/>
  <c r="AG8" i="8"/>
  <c r="AG9" i="8"/>
  <c r="AG10" i="8"/>
  <c r="AG11" i="8"/>
  <c r="AG12" i="8"/>
  <c r="AG13" i="8"/>
  <c r="AG14" i="8"/>
  <c r="AG15" i="8"/>
  <c r="AG16" i="8"/>
  <c r="AG17" i="8"/>
  <c r="AG18" i="8"/>
  <c r="AG19" i="8"/>
  <c r="AG20" i="8"/>
  <c r="AG21" i="8"/>
  <c r="AG22" i="8"/>
  <c r="AG23" i="8"/>
  <c r="AG24" i="8"/>
  <c r="AG25" i="8"/>
  <c r="AG26" i="8"/>
  <c r="AG27" i="8"/>
  <c r="AG28" i="8"/>
  <c r="AG29" i="8"/>
  <c r="AG30" i="8"/>
  <c r="AG31" i="8"/>
  <c r="AG32" i="8"/>
  <c r="AG33" i="8"/>
  <c r="AG34" i="8"/>
  <c r="AG35" i="8"/>
  <c r="AG36" i="8"/>
  <c r="AG37" i="8"/>
  <c r="AG38" i="8"/>
  <c r="AG39" i="8"/>
  <c r="AG40" i="8"/>
  <c r="AG41" i="8"/>
  <c r="AG42" i="8"/>
  <c r="AG43" i="8"/>
  <c r="AG44" i="8"/>
  <c r="AG45" i="8"/>
  <c r="AG46" i="8"/>
  <c r="AG47" i="8"/>
  <c r="AG48" i="8"/>
  <c r="AG49" i="8"/>
  <c r="AG50" i="8"/>
  <c r="AG51" i="8"/>
  <c r="AG52" i="8"/>
  <c r="AG53" i="8"/>
  <c r="AG54" i="8"/>
  <c r="AG55" i="8"/>
  <c r="AG56" i="8"/>
  <c r="AG57" i="8"/>
  <c r="AG58" i="8"/>
  <c r="AG59" i="8"/>
  <c r="AG60" i="8"/>
  <c r="AG61" i="8"/>
  <c r="AG62" i="8"/>
  <c r="AG63" i="8"/>
  <c r="AG64" i="8"/>
  <c r="AG65" i="8"/>
  <c r="AG66" i="8"/>
  <c r="AG67" i="8"/>
  <c r="AG68" i="8"/>
  <c r="AG69" i="8"/>
  <c r="AG70" i="8"/>
  <c r="AG71" i="8"/>
  <c r="AG72" i="8"/>
  <c r="AG73" i="8"/>
  <c r="AG74" i="8"/>
  <c r="AG75" i="8"/>
  <c r="AG76" i="8"/>
  <c r="AG77" i="8"/>
  <c r="AG78" i="8"/>
  <c r="AG79" i="8"/>
  <c r="AG80" i="8"/>
  <c r="AG81" i="8"/>
  <c r="AG82" i="8"/>
  <c r="AG83" i="8"/>
  <c r="AG84" i="8"/>
  <c r="AG85" i="8"/>
  <c r="AG86" i="8"/>
  <c r="AG87" i="8"/>
  <c r="AG88" i="8"/>
  <c r="AG89" i="8"/>
  <c r="AG90" i="8"/>
  <c r="AG91" i="8"/>
  <c r="AG92" i="8"/>
  <c r="AG93" i="8"/>
  <c r="AG94" i="8"/>
  <c r="AG95" i="8"/>
  <c r="AG96" i="8"/>
  <c r="AG97" i="8"/>
  <c r="AG98" i="8"/>
  <c r="AG99" i="8"/>
  <c r="AG100" i="8"/>
  <c r="AG101" i="8"/>
  <c r="AG102" i="8"/>
  <c r="AG103" i="8"/>
  <c r="AG104" i="8"/>
  <c r="AG105" i="8"/>
  <c r="AG106" i="8"/>
  <c r="AG107" i="8"/>
  <c r="AG108" i="8"/>
  <c r="AG109" i="8"/>
  <c r="AG110" i="8"/>
  <c r="AG111" i="8"/>
  <c r="AG112" i="8"/>
  <c r="AG113" i="8"/>
  <c r="AG114" i="8"/>
  <c r="AG115" i="8"/>
  <c r="AG116" i="8"/>
  <c r="AG117" i="8"/>
  <c r="AG118" i="8"/>
  <c r="AG119" i="8"/>
  <c r="AG120" i="8"/>
  <c r="AG121" i="8"/>
  <c r="AG122" i="8"/>
  <c r="AG123" i="8"/>
  <c r="AG124" i="8"/>
  <c r="AG125" i="8"/>
  <c r="AG126" i="8"/>
  <c r="AG127" i="8"/>
  <c r="AG128" i="8"/>
  <c r="AG129" i="8"/>
  <c r="AG130" i="8"/>
  <c r="AG131" i="8"/>
  <c r="AG132" i="8"/>
  <c r="AG133" i="8"/>
  <c r="AG134" i="8"/>
  <c r="AG135" i="8"/>
  <c r="AG136" i="8"/>
  <c r="AG137" i="8"/>
  <c r="AG138" i="8"/>
  <c r="AG139" i="8"/>
  <c r="AG140" i="8"/>
  <c r="AG141" i="8"/>
  <c r="AG142" i="8"/>
  <c r="AG143" i="8"/>
  <c r="AG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2" i="8"/>
  <c r="AE3" i="8"/>
  <c r="AE4" i="8"/>
  <c r="AE5" i="8"/>
  <c r="AE6" i="8"/>
  <c r="AE7" i="8"/>
  <c r="AE8" i="8"/>
  <c r="AE9" i="8"/>
  <c r="AE10" i="8"/>
  <c r="AE11" i="8"/>
  <c r="AE12" i="8"/>
  <c r="AE13" i="8"/>
  <c r="AE14" i="8"/>
  <c r="AE15" i="8"/>
  <c r="AE16" i="8"/>
  <c r="AE17" i="8"/>
  <c r="AE18" i="8"/>
  <c r="AE19" i="8"/>
  <c r="AE20" i="8"/>
  <c r="AE21" i="8"/>
  <c r="AE22" i="8"/>
  <c r="AE23" i="8"/>
  <c r="AE24" i="8"/>
  <c r="AE25" i="8"/>
  <c r="AE26" i="8"/>
  <c r="AE27" i="8"/>
  <c r="AE28" i="8"/>
  <c r="AE29" i="8"/>
  <c r="AE30" i="8"/>
  <c r="AE31" i="8"/>
  <c r="AE32" i="8"/>
  <c r="AE33" i="8"/>
  <c r="AE34" i="8"/>
  <c r="AE35" i="8"/>
  <c r="AE36" i="8"/>
  <c r="AE37" i="8"/>
  <c r="AE38" i="8"/>
  <c r="AE39" i="8"/>
  <c r="AE40" i="8"/>
  <c r="AE41" i="8"/>
  <c r="AE42" i="8"/>
  <c r="AE43" i="8"/>
  <c r="AE44" i="8"/>
  <c r="AE45" i="8"/>
  <c r="AE46" i="8"/>
  <c r="AE47" i="8"/>
  <c r="AE48" i="8"/>
  <c r="AE49" i="8"/>
  <c r="AE50" i="8"/>
  <c r="AE51" i="8"/>
  <c r="AE52" i="8"/>
  <c r="AE53" i="8"/>
  <c r="AE54" i="8"/>
  <c r="AE55" i="8"/>
  <c r="AE56" i="8"/>
  <c r="AE57" i="8"/>
  <c r="AE58" i="8"/>
  <c r="AE59" i="8"/>
  <c r="AE60" i="8"/>
  <c r="AE61" i="8"/>
  <c r="AE62" i="8"/>
  <c r="AE63" i="8"/>
  <c r="AE64" i="8"/>
  <c r="AE65" i="8"/>
  <c r="AE66" i="8"/>
  <c r="AE67" i="8"/>
  <c r="AE68" i="8"/>
  <c r="AE69" i="8"/>
  <c r="AE70" i="8"/>
  <c r="AE71" i="8"/>
  <c r="AE72" i="8"/>
  <c r="AE73" i="8"/>
  <c r="AE74" i="8"/>
  <c r="AE75" i="8"/>
  <c r="AE76" i="8"/>
  <c r="AE77" i="8"/>
  <c r="AE78" i="8"/>
  <c r="AE79" i="8"/>
  <c r="AE80" i="8"/>
  <c r="AE81" i="8"/>
  <c r="AE82" i="8"/>
  <c r="AE83" i="8"/>
  <c r="AE84" i="8"/>
  <c r="AE85" i="8"/>
  <c r="AE86" i="8"/>
  <c r="AE87" i="8"/>
  <c r="AE88" i="8"/>
  <c r="AE89" i="8"/>
  <c r="AE90" i="8"/>
  <c r="AE91" i="8"/>
  <c r="AE92" i="8"/>
  <c r="AE93" i="8"/>
  <c r="AE94" i="8"/>
  <c r="AE95" i="8"/>
  <c r="AE96" i="8"/>
  <c r="AE97" i="8"/>
  <c r="AE98" i="8"/>
  <c r="AE99" i="8"/>
  <c r="AE100" i="8"/>
  <c r="AE101" i="8"/>
  <c r="AE102" i="8"/>
  <c r="AE103" i="8"/>
  <c r="AE104" i="8"/>
  <c r="AE105" i="8"/>
  <c r="AE106" i="8"/>
  <c r="AE107" i="8"/>
  <c r="AE108" i="8"/>
  <c r="AE109" i="8"/>
  <c r="AE110" i="8"/>
  <c r="AE111" i="8"/>
  <c r="AE112" i="8"/>
  <c r="AE113" i="8"/>
  <c r="AE114" i="8"/>
  <c r="AE115" i="8"/>
  <c r="AE116" i="8"/>
  <c r="AE117" i="8"/>
  <c r="AE118" i="8"/>
  <c r="AE119" i="8"/>
  <c r="AE120" i="8"/>
  <c r="AE121" i="8"/>
  <c r="AE122" i="8"/>
  <c r="AE123" i="8"/>
  <c r="AE124" i="8"/>
  <c r="AE125" i="8"/>
  <c r="AE126" i="8"/>
  <c r="AE127" i="8"/>
  <c r="AE128" i="8"/>
  <c r="AE129" i="8"/>
  <c r="AE130" i="8"/>
  <c r="AE131" i="8"/>
  <c r="AE132" i="8"/>
  <c r="AE133" i="8"/>
  <c r="AE134" i="8"/>
  <c r="AE135" i="8"/>
  <c r="AE136" i="8"/>
  <c r="AE137" i="8"/>
  <c r="AE138" i="8"/>
  <c r="AE139" i="8"/>
  <c r="AE140" i="8"/>
  <c r="AE141" i="8"/>
  <c r="AE142" i="8"/>
  <c r="AE143" i="8"/>
  <c r="AE2" i="8"/>
  <c r="AD3" i="8"/>
  <c r="AD4" i="8"/>
  <c r="AD5" i="8"/>
  <c r="AD6" i="8"/>
  <c r="AD7" i="8"/>
  <c r="AD8" i="8"/>
  <c r="AD9" i="8"/>
  <c r="AD10" i="8"/>
  <c r="AD11" i="8"/>
  <c r="AD12" i="8"/>
  <c r="AD13" i="8"/>
  <c r="AD14" i="8"/>
  <c r="AD15" i="8"/>
  <c r="AD16" i="8"/>
  <c r="AD17" i="8"/>
  <c r="AD18" i="8"/>
  <c r="AD19" i="8"/>
  <c r="AD20" i="8"/>
  <c r="AD21" i="8"/>
  <c r="AD22" i="8"/>
  <c r="AD23" i="8"/>
  <c r="AD24" i="8"/>
  <c r="AD25" i="8"/>
  <c r="AD26" i="8"/>
  <c r="AD27" i="8"/>
  <c r="AD28" i="8"/>
  <c r="AD29" i="8"/>
  <c r="AD30" i="8"/>
  <c r="AD31" i="8"/>
  <c r="AD32" i="8"/>
  <c r="AD33" i="8"/>
  <c r="AD34" i="8"/>
  <c r="AD35" i="8"/>
  <c r="AD36" i="8"/>
  <c r="AD37" i="8"/>
  <c r="AD38" i="8"/>
  <c r="AD39" i="8"/>
  <c r="AD40" i="8"/>
  <c r="AD41" i="8"/>
  <c r="AD42" i="8"/>
  <c r="AD43" i="8"/>
  <c r="AD44" i="8"/>
  <c r="AD45" i="8"/>
  <c r="AD46" i="8"/>
  <c r="AD47" i="8"/>
  <c r="AD48" i="8"/>
  <c r="AD49" i="8"/>
  <c r="AD50" i="8"/>
  <c r="AD51" i="8"/>
  <c r="AD52" i="8"/>
  <c r="AD53" i="8"/>
  <c r="AD54" i="8"/>
  <c r="AD55" i="8"/>
  <c r="AD56" i="8"/>
  <c r="AD57" i="8"/>
  <c r="AD58" i="8"/>
  <c r="AD59" i="8"/>
  <c r="AD60" i="8"/>
  <c r="AD61" i="8"/>
  <c r="AD62" i="8"/>
  <c r="AD63" i="8"/>
  <c r="AD64" i="8"/>
  <c r="AD65" i="8"/>
  <c r="AD66" i="8"/>
  <c r="AD67" i="8"/>
  <c r="AD68" i="8"/>
  <c r="AD69" i="8"/>
  <c r="AD70" i="8"/>
  <c r="AD71" i="8"/>
  <c r="AD72" i="8"/>
  <c r="AD73" i="8"/>
  <c r="AD74" i="8"/>
  <c r="AD75" i="8"/>
  <c r="AD76" i="8"/>
  <c r="AD77" i="8"/>
  <c r="AD78" i="8"/>
  <c r="AD79" i="8"/>
  <c r="AD80" i="8"/>
  <c r="AD81" i="8"/>
  <c r="AD82" i="8"/>
  <c r="AD83" i="8"/>
  <c r="AD84" i="8"/>
  <c r="AD85" i="8"/>
  <c r="AD86" i="8"/>
  <c r="AD87" i="8"/>
  <c r="AD88" i="8"/>
  <c r="AD89" i="8"/>
  <c r="AD90" i="8"/>
  <c r="AD91" i="8"/>
  <c r="AD92" i="8"/>
  <c r="AD93" i="8"/>
  <c r="AD94" i="8"/>
  <c r="AD95" i="8"/>
  <c r="AD96" i="8"/>
  <c r="AD97" i="8"/>
  <c r="AD98" i="8"/>
  <c r="AD99" i="8"/>
  <c r="AD100" i="8"/>
  <c r="AD101" i="8"/>
  <c r="AD102" i="8"/>
  <c r="AD103" i="8"/>
  <c r="AD104" i="8"/>
  <c r="AD105" i="8"/>
  <c r="AD106" i="8"/>
  <c r="AD107" i="8"/>
  <c r="AD108" i="8"/>
  <c r="AD109" i="8"/>
  <c r="AD110" i="8"/>
  <c r="AD111" i="8"/>
  <c r="AD112" i="8"/>
  <c r="AD113" i="8"/>
  <c r="AD114" i="8"/>
  <c r="AD115" i="8"/>
  <c r="AD116" i="8"/>
  <c r="AD117" i="8"/>
  <c r="AD118" i="8"/>
  <c r="AD119" i="8"/>
  <c r="AD120" i="8"/>
  <c r="AD121" i="8"/>
  <c r="AD122" i="8"/>
  <c r="AD123" i="8"/>
  <c r="AD124" i="8"/>
  <c r="AD125" i="8"/>
  <c r="AD126" i="8"/>
  <c r="AD127" i="8"/>
  <c r="AD128" i="8"/>
  <c r="AD129" i="8"/>
  <c r="AD130" i="8"/>
  <c r="AD131" i="8"/>
  <c r="AD132" i="8"/>
  <c r="AD133" i="8"/>
  <c r="AD134" i="8"/>
  <c r="AD135" i="8"/>
  <c r="AD136" i="8"/>
  <c r="AD137" i="8"/>
  <c r="AD138" i="8"/>
  <c r="AD139" i="8"/>
  <c r="AD140" i="8"/>
  <c r="AD141" i="8"/>
  <c r="AD142" i="8"/>
  <c r="AD143" i="8"/>
  <c r="AD2" i="8"/>
  <c r="AC3" i="8"/>
  <c r="AC4" i="8"/>
  <c r="AC5" i="8"/>
  <c r="AC6" i="8"/>
  <c r="AC7" i="8"/>
  <c r="AC8" i="8"/>
  <c r="AC9" i="8"/>
  <c r="AC10" i="8"/>
  <c r="AC11" i="8"/>
  <c r="AC12" i="8"/>
  <c r="AC13" i="8"/>
  <c r="AC14" i="8"/>
  <c r="AC15" i="8"/>
  <c r="AC16" i="8"/>
  <c r="AC17" i="8"/>
  <c r="AC18" i="8"/>
  <c r="AC19" i="8"/>
  <c r="AC20" i="8"/>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AC47" i="8"/>
  <c r="AC48" i="8"/>
  <c r="AC49" i="8"/>
  <c r="AC50" i="8"/>
  <c r="AC51" i="8"/>
  <c r="AC52" i="8"/>
  <c r="AC53" i="8"/>
  <c r="AC54" i="8"/>
  <c r="AC55" i="8"/>
  <c r="AC56" i="8"/>
  <c r="AC57" i="8"/>
  <c r="AC58" i="8"/>
  <c r="AC59" i="8"/>
  <c r="AC60" i="8"/>
  <c r="AC61" i="8"/>
  <c r="AC62" i="8"/>
  <c r="AC63" i="8"/>
  <c r="AC64" i="8"/>
  <c r="AC65" i="8"/>
  <c r="AC66" i="8"/>
  <c r="AC67" i="8"/>
  <c r="AC68" i="8"/>
  <c r="AC69" i="8"/>
  <c r="AC70" i="8"/>
  <c r="AC71" i="8"/>
  <c r="AC72" i="8"/>
  <c r="AC73" i="8"/>
  <c r="AC74" i="8"/>
  <c r="AC75" i="8"/>
  <c r="AC76" i="8"/>
  <c r="AC77" i="8"/>
  <c r="AC78" i="8"/>
  <c r="AC79" i="8"/>
  <c r="AC80" i="8"/>
  <c r="AC81" i="8"/>
  <c r="AC82" i="8"/>
  <c r="AC83" i="8"/>
  <c r="AC84" i="8"/>
  <c r="AC85" i="8"/>
  <c r="AC86" i="8"/>
  <c r="AC87" i="8"/>
  <c r="AC88" i="8"/>
  <c r="AC89" i="8"/>
  <c r="AC90" i="8"/>
  <c r="AC91" i="8"/>
  <c r="AC92" i="8"/>
  <c r="AC93" i="8"/>
  <c r="AC94" i="8"/>
  <c r="AC95" i="8"/>
  <c r="AC96" i="8"/>
  <c r="AC97" i="8"/>
  <c r="AC98" i="8"/>
  <c r="AC99" i="8"/>
  <c r="AC100" i="8"/>
  <c r="AC101" i="8"/>
  <c r="AC102" i="8"/>
  <c r="AC103" i="8"/>
  <c r="AC104" i="8"/>
  <c r="AC105" i="8"/>
  <c r="AC106" i="8"/>
  <c r="AC107" i="8"/>
  <c r="AC108" i="8"/>
  <c r="AC109" i="8"/>
  <c r="AC110" i="8"/>
  <c r="AC111" i="8"/>
  <c r="AC112" i="8"/>
  <c r="AC113" i="8"/>
  <c r="AC114" i="8"/>
  <c r="AC115" i="8"/>
  <c r="AC116" i="8"/>
  <c r="AC117" i="8"/>
  <c r="AC118" i="8"/>
  <c r="AC119" i="8"/>
  <c r="AC120" i="8"/>
  <c r="AC121" i="8"/>
  <c r="AC122" i="8"/>
  <c r="AC123" i="8"/>
  <c r="AC124" i="8"/>
  <c r="AC125" i="8"/>
  <c r="AC126" i="8"/>
  <c r="AC127" i="8"/>
  <c r="AC128" i="8"/>
  <c r="AC129" i="8"/>
  <c r="AC130" i="8"/>
  <c r="AC131" i="8"/>
  <c r="AC132" i="8"/>
  <c r="AC133" i="8"/>
  <c r="AC134" i="8"/>
  <c r="AC135" i="8"/>
  <c r="AC136" i="8"/>
  <c r="AC137" i="8"/>
  <c r="AC138" i="8"/>
  <c r="AC139" i="8"/>
  <c r="AC140" i="8"/>
  <c r="AC141" i="8"/>
  <c r="AC142" i="8"/>
  <c r="AC143" i="8"/>
  <c r="AC2" i="8"/>
  <c r="AF2" i="8"/>
  <c r="AF3" i="8"/>
  <c r="AF4" i="8"/>
  <c r="AF5" i="8"/>
  <c r="AF6" i="8"/>
  <c r="AF7" i="8"/>
  <c r="AF8" i="8"/>
  <c r="AF9" i="8"/>
  <c r="AF10" i="8"/>
  <c r="AF11" i="8"/>
  <c r="AF12" i="8"/>
  <c r="AF13" i="8"/>
  <c r="AF14" i="8"/>
  <c r="AF15" i="8"/>
  <c r="AF16" i="8"/>
  <c r="AF17" i="8"/>
  <c r="AF18" i="8"/>
  <c r="AF19" i="8"/>
  <c r="AF20" i="8"/>
  <c r="AF21" i="8"/>
  <c r="AF22" i="8"/>
  <c r="AF23" i="8"/>
  <c r="AF24" i="8"/>
  <c r="AF25" i="8"/>
  <c r="AF26" i="8"/>
  <c r="AF27" i="8"/>
  <c r="AF28" i="8"/>
  <c r="AF29" i="8"/>
  <c r="AF30" i="8"/>
  <c r="AF31" i="8"/>
  <c r="AF32" i="8"/>
  <c r="AF33" i="8"/>
  <c r="AF34" i="8"/>
  <c r="AF35" i="8"/>
  <c r="AF36" i="8"/>
  <c r="AF37" i="8"/>
  <c r="AF38" i="8"/>
  <c r="AF39" i="8"/>
  <c r="AF40" i="8"/>
  <c r="AF41" i="8"/>
  <c r="AF42" i="8"/>
  <c r="AF43" i="8"/>
  <c r="AF44" i="8"/>
  <c r="AF45" i="8"/>
  <c r="AF46" i="8"/>
  <c r="AF47" i="8"/>
  <c r="AF48" i="8"/>
  <c r="AF49" i="8"/>
  <c r="AF50" i="8"/>
  <c r="AF51" i="8"/>
  <c r="AF52" i="8"/>
  <c r="AF53" i="8"/>
  <c r="AF54" i="8"/>
  <c r="AF55" i="8"/>
  <c r="AF56" i="8"/>
  <c r="AF57" i="8"/>
  <c r="AF58" i="8"/>
  <c r="AF59" i="8"/>
  <c r="AF60" i="8"/>
  <c r="AF61" i="8"/>
  <c r="AF62" i="8"/>
  <c r="AF63" i="8"/>
  <c r="AF64" i="8"/>
  <c r="AF65" i="8"/>
  <c r="AF66" i="8"/>
  <c r="AF67" i="8"/>
  <c r="AF68" i="8"/>
  <c r="AF69" i="8"/>
  <c r="AF70" i="8"/>
  <c r="AF71" i="8"/>
  <c r="AF72" i="8"/>
  <c r="AF73" i="8"/>
  <c r="AF74" i="8"/>
  <c r="AF75" i="8"/>
  <c r="AF76" i="8"/>
  <c r="AF77" i="8"/>
  <c r="AF78" i="8"/>
  <c r="AF79" i="8"/>
  <c r="AF80" i="8"/>
  <c r="AF81" i="8"/>
  <c r="AF82" i="8"/>
  <c r="AF83" i="8"/>
  <c r="AF84" i="8"/>
  <c r="AF85" i="8"/>
  <c r="AF86" i="8"/>
  <c r="AF87" i="8"/>
  <c r="AF88" i="8"/>
  <c r="AF89" i="8"/>
  <c r="AF90" i="8"/>
  <c r="AF91" i="8"/>
  <c r="AF92" i="8"/>
  <c r="AF93" i="8"/>
  <c r="AF94" i="8"/>
  <c r="AF95" i="8"/>
  <c r="AF96" i="8"/>
  <c r="AF97" i="8"/>
  <c r="AF98" i="8"/>
  <c r="AF99" i="8"/>
  <c r="AF100" i="8"/>
  <c r="AF101" i="8"/>
  <c r="AF102" i="8"/>
  <c r="AF103" i="8"/>
  <c r="AF104" i="8"/>
  <c r="AF105" i="8"/>
  <c r="AF106" i="8"/>
  <c r="AF107" i="8"/>
  <c r="AF108" i="8"/>
  <c r="AF109" i="8"/>
  <c r="AF110" i="8"/>
  <c r="AF111" i="8"/>
  <c r="AF112" i="8"/>
  <c r="AF113" i="8"/>
  <c r="AF114" i="8"/>
  <c r="AF115" i="8"/>
  <c r="AF116" i="8"/>
  <c r="AF117" i="8"/>
  <c r="AF118" i="8"/>
  <c r="AF119" i="8"/>
  <c r="AF120" i="8"/>
  <c r="AF121" i="8"/>
  <c r="AF122" i="8"/>
  <c r="AF123" i="8"/>
  <c r="AF124" i="8"/>
  <c r="AF125" i="8"/>
  <c r="AF126" i="8"/>
  <c r="AF127" i="8"/>
  <c r="AF128" i="8"/>
  <c r="AF129" i="8"/>
  <c r="AF130" i="8"/>
  <c r="AF131" i="8"/>
  <c r="AF132" i="8"/>
  <c r="AF133" i="8"/>
  <c r="AF134" i="8"/>
  <c r="AF135" i="8"/>
  <c r="AF136" i="8"/>
  <c r="AF137" i="8"/>
  <c r="AF138" i="8"/>
  <c r="AF139" i="8"/>
  <c r="AF140" i="8"/>
  <c r="AF141" i="8"/>
  <c r="AF142" i="8"/>
  <c r="AF143" i="8"/>
  <c r="S3" i="8"/>
  <c r="S4" i="8"/>
  <c r="S5" i="8"/>
  <c r="S6" i="8"/>
  <c r="S7" i="8"/>
  <c r="S8" i="8"/>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S41" i="8"/>
  <c r="S42" i="8"/>
  <c r="S43" i="8"/>
  <c r="S44" i="8"/>
  <c r="S45" i="8"/>
  <c r="S46" i="8"/>
  <c r="S47" i="8"/>
  <c r="S48" i="8"/>
  <c r="S49" i="8"/>
  <c r="S50" i="8"/>
  <c r="S51" i="8"/>
  <c r="S52" i="8"/>
  <c r="S53" i="8"/>
  <c r="S54" i="8"/>
  <c r="S55" i="8"/>
  <c r="S56" i="8"/>
  <c r="S57" i="8"/>
  <c r="S58" i="8"/>
  <c r="S59" i="8"/>
  <c r="S60" i="8"/>
  <c r="S61" i="8"/>
  <c r="S62" i="8"/>
  <c r="S63" i="8"/>
  <c r="S64" i="8"/>
  <c r="S65" i="8"/>
  <c r="S66" i="8"/>
  <c r="S67" i="8"/>
  <c r="S68" i="8"/>
  <c r="S69" i="8"/>
  <c r="S70" i="8"/>
  <c r="S71" i="8"/>
  <c r="S72"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104" i="8"/>
  <c r="S105" i="8"/>
  <c r="S106" i="8"/>
  <c r="S107" i="8"/>
  <c r="S108" i="8"/>
  <c r="S109" i="8"/>
  <c r="S110"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2" i="8"/>
  <c r="AH2" i="8"/>
  <c r="BA143" i="8"/>
  <c r="AZ143" i="8"/>
  <c r="AO143" i="8"/>
  <c r="AL143" i="8"/>
  <c r="AK143" i="8"/>
  <c r="AI143" i="8"/>
  <c r="AH143" i="8"/>
  <c r="AP143" i="8"/>
  <c r="P143" i="8"/>
  <c r="T143" i="8"/>
  <c r="O143" i="8"/>
  <c r="N143" i="8"/>
  <c r="M143" i="8"/>
  <c r="L143" i="8"/>
  <c r="K143" i="8"/>
  <c r="J143" i="8"/>
  <c r="I143" i="8"/>
  <c r="H143" i="8"/>
  <c r="G143" i="8"/>
  <c r="F143" i="8"/>
  <c r="E143" i="8"/>
  <c r="C143" i="8"/>
  <c r="D143" i="8" s="1"/>
  <c r="BA142" i="8"/>
  <c r="AZ142" i="8"/>
  <c r="AO142" i="8"/>
  <c r="AL142" i="8"/>
  <c r="AK142" i="8"/>
  <c r="AI142" i="8"/>
  <c r="AH142" i="8"/>
  <c r="AP142" i="8"/>
  <c r="P142" i="8"/>
  <c r="T142" i="8"/>
  <c r="O142" i="8"/>
  <c r="N142" i="8"/>
  <c r="M142" i="8"/>
  <c r="L142" i="8"/>
  <c r="K142" i="8"/>
  <c r="J142" i="8"/>
  <c r="I142" i="8"/>
  <c r="H142" i="8"/>
  <c r="G142" i="8"/>
  <c r="F142" i="8"/>
  <c r="E142" i="8"/>
  <c r="C142" i="8"/>
  <c r="D142" i="8" s="1"/>
  <c r="BA141" i="8"/>
  <c r="AZ141" i="8"/>
  <c r="AO141" i="8"/>
  <c r="AL141" i="8"/>
  <c r="AK141" i="8"/>
  <c r="AI141" i="8"/>
  <c r="AH141" i="8"/>
  <c r="AP141" i="8"/>
  <c r="P141" i="8"/>
  <c r="T141" i="8"/>
  <c r="O141" i="8"/>
  <c r="N141" i="8"/>
  <c r="M141" i="8"/>
  <c r="L141" i="8"/>
  <c r="K141" i="8"/>
  <c r="J141" i="8"/>
  <c r="I141" i="8"/>
  <c r="H141" i="8"/>
  <c r="G141" i="8"/>
  <c r="F141" i="8"/>
  <c r="E141" i="8"/>
  <c r="C141" i="8"/>
  <c r="D141" i="8" s="1"/>
  <c r="BA140" i="8"/>
  <c r="AZ140" i="8"/>
  <c r="AO140" i="8"/>
  <c r="AL140" i="8"/>
  <c r="AK140" i="8"/>
  <c r="AI140" i="8"/>
  <c r="AH140" i="8"/>
  <c r="AP140" i="8"/>
  <c r="P140" i="8"/>
  <c r="T140" i="8"/>
  <c r="O140" i="8"/>
  <c r="N140" i="8"/>
  <c r="M140" i="8"/>
  <c r="L140" i="8"/>
  <c r="K140" i="8"/>
  <c r="J140" i="8"/>
  <c r="I140" i="8"/>
  <c r="H140" i="8"/>
  <c r="G140" i="8"/>
  <c r="F140" i="8"/>
  <c r="E140" i="8"/>
  <c r="C140" i="8"/>
  <c r="D140" i="8" s="1"/>
  <c r="BA139" i="8"/>
  <c r="AZ139" i="8"/>
  <c r="AO139" i="8"/>
  <c r="AL139" i="8"/>
  <c r="AK139" i="8"/>
  <c r="AI139" i="8"/>
  <c r="AH139" i="8"/>
  <c r="AP139" i="8"/>
  <c r="P139" i="8"/>
  <c r="T139" i="8"/>
  <c r="O139" i="8"/>
  <c r="N139" i="8"/>
  <c r="M139" i="8"/>
  <c r="L139" i="8"/>
  <c r="K139" i="8"/>
  <c r="J139" i="8"/>
  <c r="I139" i="8"/>
  <c r="H139" i="8"/>
  <c r="G139" i="8"/>
  <c r="F139" i="8"/>
  <c r="E139" i="8"/>
  <c r="C139" i="8"/>
  <c r="D139" i="8" s="1"/>
  <c r="BA138" i="8"/>
  <c r="AZ138" i="8"/>
  <c r="AO138" i="8"/>
  <c r="AL138" i="8"/>
  <c r="AK138" i="8"/>
  <c r="AI138" i="8"/>
  <c r="AH138" i="8"/>
  <c r="AP138" i="8"/>
  <c r="P138" i="8"/>
  <c r="T138" i="8"/>
  <c r="O138" i="8"/>
  <c r="N138" i="8"/>
  <c r="M138" i="8"/>
  <c r="L138" i="8"/>
  <c r="K138" i="8"/>
  <c r="J138" i="8"/>
  <c r="I138" i="8"/>
  <c r="H138" i="8"/>
  <c r="G138" i="8"/>
  <c r="F138" i="8"/>
  <c r="E138" i="8"/>
  <c r="C138" i="8"/>
  <c r="D138" i="8" s="1"/>
  <c r="BA137" i="8"/>
  <c r="AZ137" i="8"/>
  <c r="AO137" i="8"/>
  <c r="AL137" i="8"/>
  <c r="AK137" i="8"/>
  <c r="AI137" i="8"/>
  <c r="AH137" i="8"/>
  <c r="AP137" i="8"/>
  <c r="P137" i="8"/>
  <c r="T137" i="8"/>
  <c r="O137" i="8"/>
  <c r="N137" i="8"/>
  <c r="M137" i="8"/>
  <c r="L137" i="8"/>
  <c r="K137" i="8"/>
  <c r="J137" i="8"/>
  <c r="I137" i="8"/>
  <c r="H137" i="8"/>
  <c r="G137" i="8"/>
  <c r="F137" i="8"/>
  <c r="E137" i="8"/>
  <c r="C137" i="8"/>
  <c r="D137" i="8" s="1"/>
  <c r="BA136" i="8"/>
  <c r="AZ136" i="8"/>
  <c r="AO136" i="8"/>
  <c r="AL136" i="8"/>
  <c r="AK136" i="8"/>
  <c r="AI136" i="8"/>
  <c r="AH136" i="8"/>
  <c r="AP136" i="8"/>
  <c r="P136" i="8"/>
  <c r="T136" i="8"/>
  <c r="O136" i="8"/>
  <c r="N136" i="8"/>
  <c r="M136" i="8"/>
  <c r="L136" i="8"/>
  <c r="K136" i="8"/>
  <c r="J136" i="8"/>
  <c r="I136" i="8"/>
  <c r="H136" i="8"/>
  <c r="G136" i="8"/>
  <c r="F136" i="8"/>
  <c r="E136" i="8"/>
  <c r="C136" i="8"/>
  <c r="D136" i="8" s="1"/>
  <c r="BA135" i="8"/>
  <c r="AZ135" i="8"/>
  <c r="AO135" i="8"/>
  <c r="AL135" i="8"/>
  <c r="AK135" i="8"/>
  <c r="AI135" i="8"/>
  <c r="AH135" i="8"/>
  <c r="AP135" i="8"/>
  <c r="P135" i="8"/>
  <c r="T135" i="8"/>
  <c r="O135" i="8"/>
  <c r="N135" i="8"/>
  <c r="M135" i="8"/>
  <c r="L135" i="8"/>
  <c r="K135" i="8"/>
  <c r="J135" i="8"/>
  <c r="I135" i="8"/>
  <c r="H135" i="8"/>
  <c r="G135" i="8"/>
  <c r="F135" i="8"/>
  <c r="E135" i="8"/>
  <c r="C135" i="8"/>
  <c r="D135" i="8" s="1"/>
  <c r="BA134" i="8"/>
  <c r="AZ134" i="8"/>
  <c r="AO134" i="8"/>
  <c r="AL134" i="8"/>
  <c r="AK134" i="8"/>
  <c r="AI134" i="8"/>
  <c r="AH134" i="8"/>
  <c r="AP134" i="8"/>
  <c r="P134" i="8"/>
  <c r="T134" i="8"/>
  <c r="O134" i="8"/>
  <c r="N134" i="8"/>
  <c r="M134" i="8"/>
  <c r="L134" i="8"/>
  <c r="K134" i="8"/>
  <c r="J134" i="8"/>
  <c r="I134" i="8"/>
  <c r="H134" i="8"/>
  <c r="G134" i="8"/>
  <c r="F134" i="8"/>
  <c r="E134" i="8"/>
  <c r="C134" i="8"/>
  <c r="D134" i="8" s="1"/>
  <c r="BA133" i="8"/>
  <c r="AZ133" i="8"/>
  <c r="AO133" i="8"/>
  <c r="AL133" i="8"/>
  <c r="AK133" i="8"/>
  <c r="AI133" i="8"/>
  <c r="AH133" i="8"/>
  <c r="AP133" i="8"/>
  <c r="P133" i="8"/>
  <c r="T133" i="8"/>
  <c r="O133" i="8"/>
  <c r="N133" i="8"/>
  <c r="M133" i="8"/>
  <c r="L133" i="8"/>
  <c r="K133" i="8"/>
  <c r="J133" i="8"/>
  <c r="I133" i="8"/>
  <c r="H133" i="8"/>
  <c r="G133" i="8"/>
  <c r="F133" i="8"/>
  <c r="E133" i="8"/>
  <c r="C133" i="8"/>
  <c r="D133" i="8" s="1"/>
  <c r="BA132" i="8"/>
  <c r="AZ132" i="8"/>
  <c r="AO132" i="8"/>
  <c r="AL132" i="8"/>
  <c r="AK132" i="8"/>
  <c r="AI132" i="8"/>
  <c r="AH132" i="8"/>
  <c r="AP132" i="8"/>
  <c r="P132" i="8"/>
  <c r="T132" i="8"/>
  <c r="O132" i="8"/>
  <c r="N132" i="8"/>
  <c r="M132" i="8"/>
  <c r="L132" i="8"/>
  <c r="K132" i="8"/>
  <c r="J132" i="8"/>
  <c r="I132" i="8"/>
  <c r="H132" i="8"/>
  <c r="G132" i="8"/>
  <c r="F132" i="8"/>
  <c r="E132" i="8"/>
  <c r="C132" i="8"/>
  <c r="D132" i="8" s="1"/>
  <c r="BA131" i="8"/>
  <c r="AZ131" i="8"/>
  <c r="AO131" i="8"/>
  <c r="AL131" i="8"/>
  <c r="AK131" i="8"/>
  <c r="AI131" i="8"/>
  <c r="AH131" i="8"/>
  <c r="AP131" i="8"/>
  <c r="P131" i="8"/>
  <c r="T131" i="8"/>
  <c r="O131" i="8"/>
  <c r="N131" i="8"/>
  <c r="M131" i="8"/>
  <c r="L131" i="8"/>
  <c r="K131" i="8"/>
  <c r="J131" i="8"/>
  <c r="I131" i="8"/>
  <c r="H131" i="8"/>
  <c r="G131" i="8"/>
  <c r="F131" i="8"/>
  <c r="E131" i="8"/>
  <c r="C131" i="8"/>
  <c r="D131" i="8" s="1"/>
  <c r="BA130" i="8"/>
  <c r="AZ130" i="8"/>
  <c r="AO130" i="8"/>
  <c r="AL130" i="8"/>
  <c r="AK130" i="8"/>
  <c r="AI130" i="8"/>
  <c r="AH130" i="8"/>
  <c r="AP130" i="8"/>
  <c r="P130" i="8"/>
  <c r="T130" i="8"/>
  <c r="O130" i="8"/>
  <c r="N130" i="8"/>
  <c r="M130" i="8"/>
  <c r="L130" i="8"/>
  <c r="K130" i="8"/>
  <c r="J130" i="8"/>
  <c r="I130" i="8"/>
  <c r="H130" i="8"/>
  <c r="G130" i="8"/>
  <c r="F130" i="8"/>
  <c r="E130" i="8"/>
  <c r="C130" i="8"/>
  <c r="D130" i="8" s="1"/>
  <c r="BA129" i="8"/>
  <c r="AZ129" i="8"/>
  <c r="AO129" i="8"/>
  <c r="AL129" i="8"/>
  <c r="AK129" i="8"/>
  <c r="AI129" i="8"/>
  <c r="AH129" i="8"/>
  <c r="AP129" i="8"/>
  <c r="P129" i="8"/>
  <c r="T129" i="8"/>
  <c r="O129" i="8"/>
  <c r="N129" i="8"/>
  <c r="M129" i="8"/>
  <c r="L129" i="8"/>
  <c r="K129" i="8"/>
  <c r="J129" i="8"/>
  <c r="I129" i="8"/>
  <c r="H129" i="8"/>
  <c r="G129" i="8"/>
  <c r="F129" i="8"/>
  <c r="E129" i="8"/>
  <c r="C129" i="8"/>
  <c r="D129" i="8" s="1"/>
  <c r="BA128" i="8"/>
  <c r="AZ128" i="8"/>
  <c r="AO128" i="8"/>
  <c r="AL128" i="8"/>
  <c r="AK128" i="8"/>
  <c r="AI128" i="8"/>
  <c r="AH128" i="8"/>
  <c r="AP128" i="8"/>
  <c r="P128" i="8"/>
  <c r="T128" i="8"/>
  <c r="O128" i="8"/>
  <c r="N128" i="8"/>
  <c r="M128" i="8"/>
  <c r="L128" i="8"/>
  <c r="K128" i="8"/>
  <c r="J128" i="8"/>
  <c r="I128" i="8"/>
  <c r="H128" i="8"/>
  <c r="G128" i="8"/>
  <c r="F128" i="8"/>
  <c r="E128" i="8"/>
  <c r="C128" i="8"/>
  <c r="D128" i="8" s="1"/>
  <c r="BA127" i="8"/>
  <c r="AZ127" i="8"/>
  <c r="AO127" i="8"/>
  <c r="AL127" i="8"/>
  <c r="AK127" i="8"/>
  <c r="AI127" i="8"/>
  <c r="AH127" i="8"/>
  <c r="AP127" i="8"/>
  <c r="P127" i="8"/>
  <c r="T127" i="8"/>
  <c r="O127" i="8"/>
  <c r="N127" i="8"/>
  <c r="M127" i="8"/>
  <c r="L127" i="8"/>
  <c r="K127" i="8"/>
  <c r="J127" i="8"/>
  <c r="I127" i="8"/>
  <c r="H127" i="8"/>
  <c r="G127" i="8"/>
  <c r="F127" i="8"/>
  <c r="E127" i="8"/>
  <c r="C127" i="8"/>
  <c r="D127" i="8" s="1"/>
  <c r="BA126" i="8"/>
  <c r="AZ126" i="8"/>
  <c r="AO126" i="8"/>
  <c r="AL126" i="8"/>
  <c r="AK126" i="8"/>
  <c r="AI126" i="8"/>
  <c r="AH126" i="8"/>
  <c r="AP126" i="8"/>
  <c r="P126" i="8"/>
  <c r="T126" i="8"/>
  <c r="O126" i="8"/>
  <c r="N126" i="8"/>
  <c r="M126" i="8"/>
  <c r="L126" i="8"/>
  <c r="K126" i="8"/>
  <c r="J126" i="8"/>
  <c r="I126" i="8"/>
  <c r="H126" i="8"/>
  <c r="G126" i="8"/>
  <c r="F126" i="8"/>
  <c r="E126" i="8"/>
  <c r="C126" i="8"/>
  <c r="D126" i="8" s="1"/>
  <c r="BA125" i="8"/>
  <c r="AZ125" i="8"/>
  <c r="AO125" i="8"/>
  <c r="AL125" i="8"/>
  <c r="AK125" i="8"/>
  <c r="AI125" i="8"/>
  <c r="AH125" i="8"/>
  <c r="AP125" i="8"/>
  <c r="P125" i="8"/>
  <c r="T125" i="8"/>
  <c r="O125" i="8"/>
  <c r="N125" i="8"/>
  <c r="M125" i="8"/>
  <c r="L125" i="8"/>
  <c r="K125" i="8"/>
  <c r="J125" i="8"/>
  <c r="I125" i="8"/>
  <c r="H125" i="8"/>
  <c r="G125" i="8"/>
  <c r="F125" i="8"/>
  <c r="E125" i="8"/>
  <c r="C125" i="8"/>
  <c r="D125" i="8" s="1"/>
  <c r="BA124" i="8"/>
  <c r="AZ124" i="8"/>
  <c r="AO124" i="8"/>
  <c r="AL124" i="8"/>
  <c r="AK124" i="8"/>
  <c r="AI124" i="8"/>
  <c r="AH124" i="8"/>
  <c r="AP124" i="8"/>
  <c r="P124" i="8"/>
  <c r="T124" i="8"/>
  <c r="O124" i="8"/>
  <c r="N124" i="8"/>
  <c r="M124" i="8"/>
  <c r="L124" i="8"/>
  <c r="K124" i="8"/>
  <c r="J124" i="8"/>
  <c r="I124" i="8"/>
  <c r="H124" i="8"/>
  <c r="G124" i="8"/>
  <c r="F124" i="8"/>
  <c r="E124" i="8"/>
  <c r="C124" i="8"/>
  <c r="D124" i="8" s="1"/>
  <c r="BA123" i="8"/>
  <c r="AZ123" i="8"/>
  <c r="AO123" i="8"/>
  <c r="AL123" i="8"/>
  <c r="AK123" i="8"/>
  <c r="AI123" i="8"/>
  <c r="AH123" i="8"/>
  <c r="AP123" i="8"/>
  <c r="P123" i="8"/>
  <c r="T123" i="8"/>
  <c r="O123" i="8"/>
  <c r="N123" i="8"/>
  <c r="M123" i="8"/>
  <c r="L123" i="8"/>
  <c r="K123" i="8"/>
  <c r="J123" i="8"/>
  <c r="I123" i="8"/>
  <c r="H123" i="8"/>
  <c r="G123" i="8"/>
  <c r="F123" i="8"/>
  <c r="E123" i="8"/>
  <c r="C123" i="8"/>
  <c r="D123" i="8" s="1"/>
  <c r="BA122" i="8"/>
  <c r="AZ122" i="8"/>
  <c r="AO122" i="8"/>
  <c r="AL122" i="8"/>
  <c r="AK122" i="8"/>
  <c r="AI122" i="8"/>
  <c r="AH122" i="8"/>
  <c r="AP122" i="8"/>
  <c r="P122" i="8"/>
  <c r="T122" i="8"/>
  <c r="O122" i="8"/>
  <c r="N122" i="8"/>
  <c r="M122" i="8"/>
  <c r="L122" i="8"/>
  <c r="K122" i="8"/>
  <c r="J122" i="8"/>
  <c r="I122" i="8"/>
  <c r="H122" i="8"/>
  <c r="G122" i="8"/>
  <c r="F122" i="8"/>
  <c r="E122" i="8"/>
  <c r="C122" i="8"/>
  <c r="D122" i="8" s="1"/>
  <c r="BA121" i="8"/>
  <c r="AZ121" i="8"/>
  <c r="AO121" i="8"/>
  <c r="AL121" i="8"/>
  <c r="AK121" i="8"/>
  <c r="AI121" i="8"/>
  <c r="AH121" i="8"/>
  <c r="AP121" i="8"/>
  <c r="P121" i="8"/>
  <c r="T121" i="8"/>
  <c r="O121" i="8"/>
  <c r="N121" i="8"/>
  <c r="M121" i="8"/>
  <c r="L121" i="8"/>
  <c r="K121" i="8"/>
  <c r="J121" i="8"/>
  <c r="I121" i="8"/>
  <c r="H121" i="8"/>
  <c r="G121" i="8"/>
  <c r="F121" i="8"/>
  <c r="E121" i="8"/>
  <c r="C121" i="8"/>
  <c r="D121" i="8" s="1"/>
  <c r="BA120" i="8"/>
  <c r="AZ120" i="8"/>
  <c r="AO120" i="8"/>
  <c r="AL120" i="8"/>
  <c r="AK120" i="8"/>
  <c r="AI120" i="8"/>
  <c r="AH120" i="8"/>
  <c r="AP120" i="8"/>
  <c r="P120" i="8"/>
  <c r="T120" i="8"/>
  <c r="O120" i="8"/>
  <c r="N120" i="8"/>
  <c r="M120" i="8"/>
  <c r="L120" i="8"/>
  <c r="K120" i="8"/>
  <c r="J120" i="8"/>
  <c r="I120" i="8"/>
  <c r="H120" i="8"/>
  <c r="G120" i="8"/>
  <c r="F120" i="8"/>
  <c r="E120" i="8"/>
  <c r="C120" i="8"/>
  <c r="D120" i="8" s="1"/>
  <c r="BA119" i="8"/>
  <c r="AZ119" i="8"/>
  <c r="AO119" i="8"/>
  <c r="AL119" i="8"/>
  <c r="AK119" i="8"/>
  <c r="AI119" i="8"/>
  <c r="AH119" i="8"/>
  <c r="AP119" i="8"/>
  <c r="P119" i="8"/>
  <c r="T119" i="8"/>
  <c r="O119" i="8"/>
  <c r="N119" i="8"/>
  <c r="M119" i="8"/>
  <c r="L119" i="8"/>
  <c r="K119" i="8"/>
  <c r="J119" i="8"/>
  <c r="I119" i="8"/>
  <c r="H119" i="8"/>
  <c r="G119" i="8"/>
  <c r="F119" i="8"/>
  <c r="E119" i="8"/>
  <c r="C119" i="8"/>
  <c r="D119" i="8" s="1"/>
  <c r="BA118" i="8"/>
  <c r="AZ118" i="8"/>
  <c r="AO118" i="8"/>
  <c r="AL118" i="8"/>
  <c r="AK118" i="8"/>
  <c r="AI118" i="8"/>
  <c r="AH118" i="8"/>
  <c r="AP118" i="8"/>
  <c r="P118" i="8"/>
  <c r="T118" i="8"/>
  <c r="O118" i="8"/>
  <c r="N118" i="8"/>
  <c r="M118" i="8"/>
  <c r="L118" i="8"/>
  <c r="K118" i="8"/>
  <c r="J118" i="8"/>
  <c r="I118" i="8"/>
  <c r="H118" i="8"/>
  <c r="G118" i="8"/>
  <c r="F118" i="8"/>
  <c r="E118" i="8"/>
  <c r="C118" i="8"/>
  <c r="D118" i="8" s="1"/>
  <c r="BA117" i="8"/>
  <c r="AZ117" i="8"/>
  <c r="AO117" i="8"/>
  <c r="AL117" i="8"/>
  <c r="AK117" i="8"/>
  <c r="AI117" i="8"/>
  <c r="AH117" i="8"/>
  <c r="AP117" i="8"/>
  <c r="P117" i="8"/>
  <c r="T117" i="8"/>
  <c r="O117" i="8"/>
  <c r="N117" i="8"/>
  <c r="M117" i="8"/>
  <c r="L117" i="8"/>
  <c r="K117" i="8"/>
  <c r="J117" i="8"/>
  <c r="I117" i="8"/>
  <c r="H117" i="8"/>
  <c r="G117" i="8"/>
  <c r="F117" i="8"/>
  <c r="E117" i="8"/>
  <c r="C117" i="8"/>
  <c r="D117" i="8" s="1"/>
  <c r="BA116" i="8"/>
  <c r="AZ116" i="8"/>
  <c r="AO116" i="8"/>
  <c r="AL116" i="8"/>
  <c r="AK116" i="8"/>
  <c r="AI116" i="8"/>
  <c r="AH116" i="8"/>
  <c r="AP116" i="8"/>
  <c r="P116" i="8"/>
  <c r="T116" i="8"/>
  <c r="O116" i="8"/>
  <c r="N116" i="8"/>
  <c r="M116" i="8"/>
  <c r="L116" i="8"/>
  <c r="K116" i="8"/>
  <c r="J116" i="8"/>
  <c r="I116" i="8"/>
  <c r="H116" i="8"/>
  <c r="G116" i="8"/>
  <c r="F116" i="8"/>
  <c r="E116" i="8"/>
  <c r="C116" i="8"/>
  <c r="D116" i="8" s="1"/>
  <c r="BA115" i="8"/>
  <c r="AZ115" i="8"/>
  <c r="AO115" i="8"/>
  <c r="AL115" i="8"/>
  <c r="AK115" i="8"/>
  <c r="AI115" i="8"/>
  <c r="AH115" i="8"/>
  <c r="AP115" i="8"/>
  <c r="P115" i="8"/>
  <c r="T115" i="8"/>
  <c r="O115" i="8"/>
  <c r="N115" i="8"/>
  <c r="M115" i="8"/>
  <c r="L115" i="8"/>
  <c r="K115" i="8"/>
  <c r="J115" i="8"/>
  <c r="I115" i="8"/>
  <c r="H115" i="8"/>
  <c r="G115" i="8"/>
  <c r="F115" i="8"/>
  <c r="E115" i="8"/>
  <c r="C115" i="8"/>
  <c r="D115" i="8" s="1"/>
  <c r="BA114" i="8"/>
  <c r="AZ114" i="8"/>
  <c r="AO114" i="8"/>
  <c r="AL114" i="8"/>
  <c r="AK114" i="8"/>
  <c r="AI114" i="8"/>
  <c r="AH114" i="8"/>
  <c r="AP114" i="8"/>
  <c r="P114" i="8"/>
  <c r="T114" i="8"/>
  <c r="O114" i="8"/>
  <c r="N114" i="8"/>
  <c r="M114" i="8"/>
  <c r="L114" i="8"/>
  <c r="K114" i="8"/>
  <c r="J114" i="8"/>
  <c r="I114" i="8"/>
  <c r="H114" i="8"/>
  <c r="G114" i="8"/>
  <c r="F114" i="8"/>
  <c r="E114" i="8"/>
  <c r="C114" i="8"/>
  <c r="D114" i="8" s="1"/>
  <c r="BA113" i="8"/>
  <c r="AZ113" i="8"/>
  <c r="AO113" i="8"/>
  <c r="AL113" i="8"/>
  <c r="AK113" i="8"/>
  <c r="AI113" i="8"/>
  <c r="AH113" i="8"/>
  <c r="AP113" i="8"/>
  <c r="P113" i="8"/>
  <c r="T113" i="8"/>
  <c r="O113" i="8"/>
  <c r="N113" i="8"/>
  <c r="M113" i="8"/>
  <c r="L113" i="8"/>
  <c r="K113" i="8"/>
  <c r="J113" i="8"/>
  <c r="I113" i="8"/>
  <c r="H113" i="8"/>
  <c r="G113" i="8"/>
  <c r="F113" i="8"/>
  <c r="E113" i="8"/>
  <c r="C113" i="8"/>
  <c r="D113" i="8" s="1"/>
  <c r="BA112" i="8"/>
  <c r="AZ112" i="8"/>
  <c r="AO112" i="8"/>
  <c r="AL112" i="8"/>
  <c r="AK112" i="8"/>
  <c r="AI112" i="8"/>
  <c r="AH112" i="8"/>
  <c r="AP112" i="8"/>
  <c r="P112" i="8"/>
  <c r="T112" i="8"/>
  <c r="O112" i="8"/>
  <c r="N112" i="8"/>
  <c r="M112" i="8"/>
  <c r="L112" i="8"/>
  <c r="K112" i="8"/>
  <c r="J112" i="8"/>
  <c r="I112" i="8"/>
  <c r="H112" i="8"/>
  <c r="G112" i="8"/>
  <c r="F112" i="8"/>
  <c r="E112" i="8"/>
  <c r="C112" i="8"/>
  <c r="D112" i="8" s="1"/>
  <c r="BA111" i="8"/>
  <c r="AZ111" i="8"/>
  <c r="AO111" i="8"/>
  <c r="AL111" i="8"/>
  <c r="AK111" i="8"/>
  <c r="AI111" i="8"/>
  <c r="AH111" i="8"/>
  <c r="AP111" i="8"/>
  <c r="P111" i="8"/>
  <c r="T111" i="8"/>
  <c r="O111" i="8"/>
  <c r="N111" i="8"/>
  <c r="M111" i="8"/>
  <c r="L111" i="8"/>
  <c r="K111" i="8"/>
  <c r="J111" i="8"/>
  <c r="I111" i="8"/>
  <c r="H111" i="8"/>
  <c r="G111" i="8"/>
  <c r="F111" i="8"/>
  <c r="E111" i="8"/>
  <c r="C111" i="8"/>
  <c r="D111" i="8" s="1"/>
  <c r="BA110" i="8"/>
  <c r="AZ110" i="8"/>
  <c r="AO110" i="8"/>
  <c r="AL110" i="8"/>
  <c r="AK110" i="8"/>
  <c r="AI110" i="8"/>
  <c r="AH110" i="8"/>
  <c r="AP110" i="8"/>
  <c r="P110" i="8"/>
  <c r="T110" i="8"/>
  <c r="O110" i="8"/>
  <c r="N110" i="8"/>
  <c r="M110" i="8"/>
  <c r="L110" i="8"/>
  <c r="K110" i="8"/>
  <c r="J110" i="8"/>
  <c r="I110" i="8"/>
  <c r="H110" i="8"/>
  <c r="G110" i="8"/>
  <c r="F110" i="8"/>
  <c r="E110" i="8"/>
  <c r="C110" i="8"/>
  <c r="D110" i="8" s="1"/>
  <c r="BA109" i="8"/>
  <c r="AZ109" i="8"/>
  <c r="AO109" i="8"/>
  <c r="AL109" i="8"/>
  <c r="AK109" i="8"/>
  <c r="AI109" i="8"/>
  <c r="AH109" i="8"/>
  <c r="AP109" i="8"/>
  <c r="P109" i="8"/>
  <c r="T109" i="8"/>
  <c r="O109" i="8"/>
  <c r="N109" i="8"/>
  <c r="M109" i="8"/>
  <c r="L109" i="8"/>
  <c r="K109" i="8"/>
  <c r="J109" i="8"/>
  <c r="I109" i="8"/>
  <c r="H109" i="8"/>
  <c r="G109" i="8"/>
  <c r="F109" i="8"/>
  <c r="E109" i="8"/>
  <c r="C109" i="8"/>
  <c r="D109" i="8" s="1"/>
  <c r="BA108" i="8"/>
  <c r="AZ108" i="8"/>
  <c r="AO108" i="8"/>
  <c r="AL108" i="8"/>
  <c r="AK108" i="8"/>
  <c r="AI108" i="8"/>
  <c r="AH108" i="8"/>
  <c r="AP108" i="8"/>
  <c r="P108" i="8"/>
  <c r="T108" i="8"/>
  <c r="O108" i="8"/>
  <c r="N108" i="8"/>
  <c r="M108" i="8"/>
  <c r="L108" i="8"/>
  <c r="K108" i="8"/>
  <c r="J108" i="8"/>
  <c r="I108" i="8"/>
  <c r="H108" i="8"/>
  <c r="G108" i="8"/>
  <c r="F108" i="8"/>
  <c r="E108" i="8"/>
  <c r="C108" i="8"/>
  <c r="D108" i="8" s="1"/>
  <c r="BA107" i="8"/>
  <c r="AZ107" i="8"/>
  <c r="AO107" i="8"/>
  <c r="AL107" i="8"/>
  <c r="AK107" i="8"/>
  <c r="AI107" i="8"/>
  <c r="AH107" i="8"/>
  <c r="AP107" i="8"/>
  <c r="P107" i="8"/>
  <c r="T107" i="8"/>
  <c r="O107" i="8"/>
  <c r="N107" i="8"/>
  <c r="M107" i="8"/>
  <c r="L107" i="8"/>
  <c r="K107" i="8"/>
  <c r="J107" i="8"/>
  <c r="I107" i="8"/>
  <c r="H107" i="8"/>
  <c r="G107" i="8"/>
  <c r="F107" i="8"/>
  <c r="E107" i="8"/>
  <c r="C107" i="8"/>
  <c r="D107" i="8" s="1"/>
  <c r="BA106" i="8"/>
  <c r="AZ106" i="8"/>
  <c r="AO106" i="8"/>
  <c r="AL106" i="8"/>
  <c r="AK106" i="8"/>
  <c r="AI106" i="8"/>
  <c r="AH106" i="8"/>
  <c r="AP106" i="8"/>
  <c r="P106" i="8"/>
  <c r="T106" i="8"/>
  <c r="O106" i="8"/>
  <c r="N106" i="8"/>
  <c r="M106" i="8"/>
  <c r="L106" i="8"/>
  <c r="K106" i="8"/>
  <c r="J106" i="8"/>
  <c r="I106" i="8"/>
  <c r="H106" i="8"/>
  <c r="G106" i="8"/>
  <c r="F106" i="8"/>
  <c r="E106" i="8"/>
  <c r="C106" i="8"/>
  <c r="D106" i="8" s="1"/>
  <c r="BA105" i="8"/>
  <c r="AZ105" i="8"/>
  <c r="AO105" i="8"/>
  <c r="AL105" i="8"/>
  <c r="AK105" i="8"/>
  <c r="AI105" i="8"/>
  <c r="AH105" i="8"/>
  <c r="AP105" i="8"/>
  <c r="P105" i="8"/>
  <c r="T105" i="8"/>
  <c r="O105" i="8"/>
  <c r="N105" i="8"/>
  <c r="M105" i="8"/>
  <c r="L105" i="8"/>
  <c r="K105" i="8"/>
  <c r="J105" i="8"/>
  <c r="I105" i="8"/>
  <c r="H105" i="8"/>
  <c r="G105" i="8"/>
  <c r="F105" i="8"/>
  <c r="E105" i="8"/>
  <c r="C105" i="8"/>
  <c r="D105" i="8" s="1"/>
  <c r="BA104" i="8"/>
  <c r="AZ104" i="8"/>
  <c r="AO104" i="8"/>
  <c r="AL104" i="8"/>
  <c r="AK104" i="8"/>
  <c r="AI104" i="8"/>
  <c r="AH104" i="8"/>
  <c r="AP104" i="8"/>
  <c r="P104" i="8"/>
  <c r="T104" i="8"/>
  <c r="O104" i="8"/>
  <c r="N104" i="8"/>
  <c r="M104" i="8"/>
  <c r="L104" i="8"/>
  <c r="K104" i="8"/>
  <c r="J104" i="8"/>
  <c r="I104" i="8"/>
  <c r="H104" i="8"/>
  <c r="G104" i="8"/>
  <c r="F104" i="8"/>
  <c r="E104" i="8"/>
  <c r="C104" i="8"/>
  <c r="D104" i="8" s="1"/>
  <c r="BA103" i="8"/>
  <c r="AZ103" i="8"/>
  <c r="AO103" i="8"/>
  <c r="AL103" i="8"/>
  <c r="AK103" i="8"/>
  <c r="AI103" i="8"/>
  <c r="AH103" i="8"/>
  <c r="AP103" i="8"/>
  <c r="P103" i="8"/>
  <c r="T103" i="8"/>
  <c r="O103" i="8"/>
  <c r="N103" i="8"/>
  <c r="M103" i="8"/>
  <c r="L103" i="8"/>
  <c r="K103" i="8"/>
  <c r="J103" i="8"/>
  <c r="I103" i="8"/>
  <c r="H103" i="8"/>
  <c r="G103" i="8"/>
  <c r="F103" i="8"/>
  <c r="E103" i="8"/>
  <c r="C103" i="8"/>
  <c r="D103" i="8" s="1"/>
  <c r="BA102" i="8"/>
  <c r="AZ102" i="8"/>
  <c r="AO102" i="8"/>
  <c r="AL102" i="8"/>
  <c r="AK102" i="8"/>
  <c r="AI102" i="8"/>
  <c r="AH102" i="8"/>
  <c r="AP102" i="8"/>
  <c r="P102" i="8"/>
  <c r="T102" i="8"/>
  <c r="O102" i="8"/>
  <c r="N102" i="8"/>
  <c r="M102" i="8"/>
  <c r="L102" i="8"/>
  <c r="K102" i="8"/>
  <c r="J102" i="8"/>
  <c r="I102" i="8"/>
  <c r="H102" i="8"/>
  <c r="G102" i="8"/>
  <c r="F102" i="8"/>
  <c r="E102" i="8"/>
  <c r="C102" i="8"/>
  <c r="D102" i="8" s="1"/>
  <c r="BA101" i="8"/>
  <c r="AZ101" i="8"/>
  <c r="AO101" i="8"/>
  <c r="AL101" i="8"/>
  <c r="AK101" i="8"/>
  <c r="AI101" i="8"/>
  <c r="AH101" i="8"/>
  <c r="AP101" i="8"/>
  <c r="P101" i="8"/>
  <c r="T101" i="8"/>
  <c r="O101" i="8"/>
  <c r="N101" i="8"/>
  <c r="M101" i="8"/>
  <c r="L101" i="8"/>
  <c r="K101" i="8"/>
  <c r="J101" i="8"/>
  <c r="I101" i="8"/>
  <c r="H101" i="8"/>
  <c r="G101" i="8"/>
  <c r="F101" i="8"/>
  <c r="E101" i="8"/>
  <c r="C101" i="8"/>
  <c r="D101" i="8" s="1"/>
  <c r="BA100" i="8"/>
  <c r="AZ100" i="8"/>
  <c r="AO100" i="8"/>
  <c r="AL100" i="8"/>
  <c r="AK100" i="8"/>
  <c r="AI100" i="8"/>
  <c r="AH100" i="8"/>
  <c r="AP100" i="8"/>
  <c r="P100" i="8"/>
  <c r="T100" i="8"/>
  <c r="O100" i="8"/>
  <c r="N100" i="8"/>
  <c r="M100" i="8"/>
  <c r="L100" i="8"/>
  <c r="K100" i="8"/>
  <c r="J100" i="8"/>
  <c r="I100" i="8"/>
  <c r="H100" i="8"/>
  <c r="G100" i="8"/>
  <c r="F100" i="8"/>
  <c r="E100" i="8"/>
  <c r="C100" i="8"/>
  <c r="D100" i="8" s="1"/>
  <c r="BA99" i="8"/>
  <c r="AZ99" i="8"/>
  <c r="AO99" i="8"/>
  <c r="AL99" i="8"/>
  <c r="AK99" i="8"/>
  <c r="AI99" i="8"/>
  <c r="AH99" i="8"/>
  <c r="AP99" i="8"/>
  <c r="P99" i="8"/>
  <c r="T99" i="8"/>
  <c r="O99" i="8"/>
  <c r="N99" i="8"/>
  <c r="M99" i="8"/>
  <c r="L99" i="8"/>
  <c r="K99" i="8"/>
  <c r="J99" i="8"/>
  <c r="I99" i="8"/>
  <c r="H99" i="8"/>
  <c r="G99" i="8"/>
  <c r="F99" i="8"/>
  <c r="E99" i="8"/>
  <c r="C99" i="8"/>
  <c r="D99" i="8" s="1"/>
  <c r="BA98" i="8"/>
  <c r="AZ98" i="8"/>
  <c r="AO98" i="8"/>
  <c r="AL98" i="8"/>
  <c r="AK98" i="8"/>
  <c r="AI98" i="8"/>
  <c r="AH98" i="8"/>
  <c r="AP98" i="8"/>
  <c r="P98" i="8"/>
  <c r="T98" i="8"/>
  <c r="O98" i="8"/>
  <c r="N98" i="8"/>
  <c r="M98" i="8"/>
  <c r="L98" i="8"/>
  <c r="K98" i="8"/>
  <c r="J98" i="8"/>
  <c r="I98" i="8"/>
  <c r="H98" i="8"/>
  <c r="G98" i="8"/>
  <c r="F98" i="8"/>
  <c r="E98" i="8"/>
  <c r="C98" i="8"/>
  <c r="D98" i="8" s="1"/>
  <c r="BA97" i="8"/>
  <c r="AZ97" i="8"/>
  <c r="AO97" i="8"/>
  <c r="AL97" i="8"/>
  <c r="AK97" i="8"/>
  <c r="AI97" i="8"/>
  <c r="AH97" i="8"/>
  <c r="AP97" i="8"/>
  <c r="P97" i="8"/>
  <c r="T97" i="8"/>
  <c r="O97" i="8"/>
  <c r="N97" i="8"/>
  <c r="M97" i="8"/>
  <c r="L97" i="8"/>
  <c r="K97" i="8"/>
  <c r="J97" i="8"/>
  <c r="I97" i="8"/>
  <c r="H97" i="8"/>
  <c r="G97" i="8"/>
  <c r="F97" i="8"/>
  <c r="E97" i="8"/>
  <c r="C97" i="8"/>
  <c r="D97" i="8" s="1"/>
  <c r="BA96" i="8"/>
  <c r="AZ96" i="8"/>
  <c r="AO96" i="8"/>
  <c r="AL96" i="8"/>
  <c r="AK96" i="8"/>
  <c r="AI96" i="8"/>
  <c r="AH96" i="8"/>
  <c r="AP96" i="8"/>
  <c r="P96" i="8"/>
  <c r="T96" i="8"/>
  <c r="O96" i="8"/>
  <c r="N96" i="8"/>
  <c r="M96" i="8"/>
  <c r="L96" i="8"/>
  <c r="K96" i="8"/>
  <c r="J96" i="8"/>
  <c r="I96" i="8"/>
  <c r="H96" i="8"/>
  <c r="G96" i="8"/>
  <c r="F96" i="8"/>
  <c r="E96" i="8"/>
  <c r="C96" i="8"/>
  <c r="D96" i="8" s="1"/>
  <c r="BA95" i="8"/>
  <c r="AZ95" i="8"/>
  <c r="AO95" i="8"/>
  <c r="AL95" i="8"/>
  <c r="AK95" i="8"/>
  <c r="AI95" i="8"/>
  <c r="AH95" i="8"/>
  <c r="AP95" i="8"/>
  <c r="P95" i="8"/>
  <c r="T95" i="8"/>
  <c r="O95" i="8"/>
  <c r="N95" i="8"/>
  <c r="M95" i="8"/>
  <c r="L95" i="8"/>
  <c r="K95" i="8"/>
  <c r="J95" i="8"/>
  <c r="I95" i="8"/>
  <c r="H95" i="8"/>
  <c r="G95" i="8"/>
  <c r="F95" i="8"/>
  <c r="E95" i="8"/>
  <c r="C95" i="8"/>
  <c r="D95" i="8" s="1"/>
  <c r="BA94" i="8"/>
  <c r="AZ94" i="8"/>
  <c r="AO94" i="8"/>
  <c r="AL94" i="8"/>
  <c r="AK94" i="8"/>
  <c r="AI94" i="8"/>
  <c r="AH94" i="8"/>
  <c r="AP94" i="8"/>
  <c r="P94" i="8"/>
  <c r="T94" i="8"/>
  <c r="O94" i="8"/>
  <c r="N94" i="8"/>
  <c r="M94" i="8"/>
  <c r="L94" i="8"/>
  <c r="K94" i="8"/>
  <c r="J94" i="8"/>
  <c r="I94" i="8"/>
  <c r="H94" i="8"/>
  <c r="G94" i="8"/>
  <c r="F94" i="8"/>
  <c r="E94" i="8"/>
  <c r="C94" i="8"/>
  <c r="D94" i="8" s="1"/>
  <c r="BA93" i="8"/>
  <c r="AZ93" i="8"/>
  <c r="AO93" i="8"/>
  <c r="AL93" i="8"/>
  <c r="AK93" i="8"/>
  <c r="AI93" i="8"/>
  <c r="AH93" i="8"/>
  <c r="AP93" i="8"/>
  <c r="P93" i="8"/>
  <c r="T93" i="8"/>
  <c r="O93" i="8"/>
  <c r="N93" i="8"/>
  <c r="M93" i="8"/>
  <c r="L93" i="8"/>
  <c r="K93" i="8"/>
  <c r="J93" i="8"/>
  <c r="I93" i="8"/>
  <c r="H93" i="8"/>
  <c r="G93" i="8"/>
  <c r="F93" i="8"/>
  <c r="E93" i="8"/>
  <c r="C93" i="8"/>
  <c r="D93" i="8" s="1"/>
  <c r="BA92" i="8"/>
  <c r="AZ92" i="8"/>
  <c r="AO92" i="8"/>
  <c r="AL92" i="8"/>
  <c r="AK92" i="8"/>
  <c r="AI92" i="8"/>
  <c r="AH92" i="8"/>
  <c r="AP92" i="8"/>
  <c r="P92" i="8"/>
  <c r="T92" i="8"/>
  <c r="O92" i="8"/>
  <c r="N92" i="8"/>
  <c r="M92" i="8"/>
  <c r="L92" i="8"/>
  <c r="K92" i="8"/>
  <c r="J92" i="8"/>
  <c r="I92" i="8"/>
  <c r="H92" i="8"/>
  <c r="G92" i="8"/>
  <c r="F92" i="8"/>
  <c r="E92" i="8"/>
  <c r="C92" i="8"/>
  <c r="D92" i="8" s="1"/>
  <c r="BA91" i="8"/>
  <c r="AZ91" i="8"/>
  <c r="AO91" i="8"/>
  <c r="AL91" i="8"/>
  <c r="AK91" i="8"/>
  <c r="AI91" i="8"/>
  <c r="AH91" i="8"/>
  <c r="AP91" i="8"/>
  <c r="P91" i="8"/>
  <c r="T91" i="8"/>
  <c r="O91" i="8"/>
  <c r="N91" i="8"/>
  <c r="M91" i="8"/>
  <c r="L91" i="8"/>
  <c r="K91" i="8"/>
  <c r="J91" i="8"/>
  <c r="I91" i="8"/>
  <c r="H91" i="8"/>
  <c r="G91" i="8"/>
  <c r="F91" i="8"/>
  <c r="E91" i="8"/>
  <c r="C91" i="8"/>
  <c r="D91" i="8" s="1"/>
  <c r="BA90" i="8"/>
  <c r="AZ90" i="8"/>
  <c r="AO90" i="8"/>
  <c r="AL90" i="8"/>
  <c r="AK90" i="8"/>
  <c r="AI90" i="8"/>
  <c r="AH90" i="8"/>
  <c r="AP90" i="8"/>
  <c r="P90" i="8"/>
  <c r="T90" i="8"/>
  <c r="O90" i="8"/>
  <c r="N90" i="8"/>
  <c r="M90" i="8"/>
  <c r="L90" i="8"/>
  <c r="K90" i="8"/>
  <c r="J90" i="8"/>
  <c r="I90" i="8"/>
  <c r="H90" i="8"/>
  <c r="G90" i="8"/>
  <c r="F90" i="8"/>
  <c r="E90" i="8"/>
  <c r="C90" i="8"/>
  <c r="D90" i="8" s="1"/>
  <c r="BA89" i="8"/>
  <c r="AZ89" i="8"/>
  <c r="AO89" i="8"/>
  <c r="AL89" i="8"/>
  <c r="AK89" i="8"/>
  <c r="AI89" i="8"/>
  <c r="AH89" i="8"/>
  <c r="AP89" i="8"/>
  <c r="P89" i="8"/>
  <c r="T89" i="8"/>
  <c r="O89" i="8"/>
  <c r="N89" i="8"/>
  <c r="M89" i="8"/>
  <c r="L89" i="8"/>
  <c r="K89" i="8"/>
  <c r="J89" i="8"/>
  <c r="I89" i="8"/>
  <c r="H89" i="8"/>
  <c r="G89" i="8"/>
  <c r="F89" i="8"/>
  <c r="E89" i="8"/>
  <c r="C89" i="8"/>
  <c r="D89" i="8" s="1"/>
  <c r="BA88" i="8"/>
  <c r="AZ88" i="8"/>
  <c r="AO88" i="8"/>
  <c r="AL88" i="8"/>
  <c r="AK88" i="8"/>
  <c r="AI88" i="8"/>
  <c r="AH88" i="8"/>
  <c r="AP88" i="8"/>
  <c r="P88" i="8"/>
  <c r="T88" i="8"/>
  <c r="O88" i="8"/>
  <c r="N88" i="8"/>
  <c r="M88" i="8"/>
  <c r="L88" i="8"/>
  <c r="K88" i="8"/>
  <c r="J88" i="8"/>
  <c r="I88" i="8"/>
  <c r="H88" i="8"/>
  <c r="G88" i="8"/>
  <c r="F88" i="8"/>
  <c r="E88" i="8"/>
  <c r="C88" i="8"/>
  <c r="D88" i="8" s="1"/>
  <c r="BA87" i="8"/>
  <c r="AZ87" i="8"/>
  <c r="AO87" i="8"/>
  <c r="AL87" i="8"/>
  <c r="AK87" i="8"/>
  <c r="AI87" i="8"/>
  <c r="AH87" i="8"/>
  <c r="AP87" i="8"/>
  <c r="P87" i="8"/>
  <c r="T87" i="8"/>
  <c r="O87" i="8"/>
  <c r="N87" i="8"/>
  <c r="M87" i="8"/>
  <c r="L87" i="8"/>
  <c r="K87" i="8"/>
  <c r="J87" i="8"/>
  <c r="I87" i="8"/>
  <c r="H87" i="8"/>
  <c r="G87" i="8"/>
  <c r="F87" i="8"/>
  <c r="E87" i="8"/>
  <c r="C87" i="8"/>
  <c r="D87" i="8" s="1"/>
  <c r="BA86" i="8"/>
  <c r="AZ86" i="8"/>
  <c r="AO86" i="8"/>
  <c r="AL86" i="8"/>
  <c r="AK86" i="8"/>
  <c r="AI86" i="8"/>
  <c r="AH86" i="8"/>
  <c r="AP86" i="8"/>
  <c r="P86" i="8"/>
  <c r="T86" i="8"/>
  <c r="O86" i="8"/>
  <c r="N86" i="8"/>
  <c r="M86" i="8"/>
  <c r="L86" i="8"/>
  <c r="K86" i="8"/>
  <c r="J86" i="8"/>
  <c r="I86" i="8"/>
  <c r="H86" i="8"/>
  <c r="G86" i="8"/>
  <c r="F86" i="8"/>
  <c r="E86" i="8"/>
  <c r="C86" i="8"/>
  <c r="D86" i="8" s="1"/>
  <c r="BA85" i="8"/>
  <c r="AZ85" i="8"/>
  <c r="AO85" i="8"/>
  <c r="AL85" i="8"/>
  <c r="AK85" i="8"/>
  <c r="AI85" i="8"/>
  <c r="AH85" i="8"/>
  <c r="AP85" i="8"/>
  <c r="P85" i="8"/>
  <c r="T85" i="8"/>
  <c r="O85" i="8"/>
  <c r="N85" i="8"/>
  <c r="M85" i="8"/>
  <c r="L85" i="8"/>
  <c r="K85" i="8"/>
  <c r="J85" i="8"/>
  <c r="I85" i="8"/>
  <c r="H85" i="8"/>
  <c r="G85" i="8"/>
  <c r="F85" i="8"/>
  <c r="E85" i="8"/>
  <c r="C85" i="8"/>
  <c r="D85" i="8" s="1"/>
  <c r="BA84" i="8"/>
  <c r="AZ84" i="8"/>
  <c r="AO84" i="8"/>
  <c r="AL84" i="8"/>
  <c r="AK84" i="8"/>
  <c r="AI84" i="8"/>
  <c r="AH84" i="8"/>
  <c r="AP84" i="8"/>
  <c r="P84" i="8"/>
  <c r="T84" i="8"/>
  <c r="O84" i="8"/>
  <c r="N84" i="8"/>
  <c r="M84" i="8"/>
  <c r="L84" i="8"/>
  <c r="K84" i="8"/>
  <c r="J84" i="8"/>
  <c r="I84" i="8"/>
  <c r="H84" i="8"/>
  <c r="G84" i="8"/>
  <c r="F84" i="8"/>
  <c r="E84" i="8"/>
  <c r="C84" i="8"/>
  <c r="D84" i="8" s="1"/>
  <c r="BA83" i="8"/>
  <c r="AZ83" i="8"/>
  <c r="AO83" i="8"/>
  <c r="AL83" i="8"/>
  <c r="AK83" i="8"/>
  <c r="AI83" i="8"/>
  <c r="AH83" i="8"/>
  <c r="AP83" i="8"/>
  <c r="P83" i="8"/>
  <c r="T83" i="8"/>
  <c r="O83" i="8"/>
  <c r="N83" i="8"/>
  <c r="M83" i="8"/>
  <c r="L83" i="8"/>
  <c r="K83" i="8"/>
  <c r="J83" i="8"/>
  <c r="I83" i="8"/>
  <c r="H83" i="8"/>
  <c r="G83" i="8"/>
  <c r="F83" i="8"/>
  <c r="E83" i="8"/>
  <c r="C83" i="8"/>
  <c r="D83" i="8" s="1"/>
  <c r="BA82" i="8"/>
  <c r="AZ82" i="8"/>
  <c r="AO82" i="8"/>
  <c r="AL82" i="8"/>
  <c r="AK82" i="8"/>
  <c r="AI82" i="8"/>
  <c r="AH82" i="8"/>
  <c r="AP82" i="8"/>
  <c r="P82" i="8"/>
  <c r="T82" i="8"/>
  <c r="O82" i="8"/>
  <c r="N82" i="8"/>
  <c r="M82" i="8"/>
  <c r="L82" i="8"/>
  <c r="K82" i="8"/>
  <c r="J82" i="8"/>
  <c r="I82" i="8"/>
  <c r="H82" i="8"/>
  <c r="G82" i="8"/>
  <c r="F82" i="8"/>
  <c r="E82" i="8"/>
  <c r="C82" i="8"/>
  <c r="D82" i="8" s="1"/>
  <c r="BA81" i="8"/>
  <c r="AZ81" i="8"/>
  <c r="AO81" i="8"/>
  <c r="AL81" i="8"/>
  <c r="AK81" i="8"/>
  <c r="AI81" i="8"/>
  <c r="AH81" i="8"/>
  <c r="AP81" i="8"/>
  <c r="P81" i="8"/>
  <c r="T81" i="8"/>
  <c r="O81" i="8"/>
  <c r="N81" i="8"/>
  <c r="M81" i="8"/>
  <c r="L81" i="8"/>
  <c r="K81" i="8"/>
  <c r="J81" i="8"/>
  <c r="I81" i="8"/>
  <c r="H81" i="8"/>
  <c r="G81" i="8"/>
  <c r="F81" i="8"/>
  <c r="E81" i="8"/>
  <c r="C81" i="8"/>
  <c r="D81" i="8" s="1"/>
  <c r="BA80" i="8"/>
  <c r="AZ80" i="8"/>
  <c r="AO80" i="8"/>
  <c r="AL80" i="8"/>
  <c r="AK80" i="8"/>
  <c r="AI80" i="8"/>
  <c r="AH80" i="8"/>
  <c r="AP80" i="8"/>
  <c r="P80" i="8"/>
  <c r="T80" i="8"/>
  <c r="O80" i="8"/>
  <c r="N80" i="8"/>
  <c r="M80" i="8"/>
  <c r="L80" i="8"/>
  <c r="K80" i="8"/>
  <c r="J80" i="8"/>
  <c r="I80" i="8"/>
  <c r="H80" i="8"/>
  <c r="G80" i="8"/>
  <c r="F80" i="8"/>
  <c r="E80" i="8"/>
  <c r="C80" i="8"/>
  <c r="D80" i="8" s="1"/>
  <c r="BA79" i="8"/>
  <c r="AZ79" i="8"/>
  <c r="AO79" i="8"/>
  <c r="AL79" i="8"/>
  <c r="AK79" i="8"/>
  <c r="AI79" i="8"/>
  <c r="AH79" i="8"/>
  <c r="AP79" i="8"/>
  <c r="P79" i="8"/>
  <c r="T79" i="8"/>
  <c r="O79" i="8"/>
  <c r="N79" i="8"/>
  <c r="M79" i="8"/>
  <c r="L79" i="8"/>
  <c r="K79" i="8"/>
  <c r="J79" i="8"/>
  <c r="I79" i="8"/>
  <c r="H79" i="8"/>
  <c r="G79" i="8"/>
  <c r="F79" i="8"/>
  <c r="E79" i="8"/>
  <c r="C79" i="8"/>
  <c r="D79" i="8" s="1"/>
  <c r="BA78" i="8"/>
  <c r="AZ78" i="8"/>
  <c r="AO78" i="8"/>
  <c r="AL78" i="8"/>
  <c r="AK78" i="8"/>
  <c r="AI78" i="8"/>
  <c r="AH78" i="8"/>
  <c r="AP78" i="8"/>
  <c r="P78" i="8"/>
  <c r="T78" i="8"/>
  <c r="O78" i="8"/>
  <c r="N78" i="8"/>
  <c r="M78" i="8"/>
  <c r="L78" i="8"/>
  <c r="K78" i="8"/>
  <c r="J78" i="8"/>
  <c r="I78" i="8"/>
  <c r="H78" i="8"/>
  <c r="G78" i="8"/>
  <c r="F78" i="8"/>
  <c r="E78" i="8"/>
  <c r="C78" i="8"/>
  <c r="D78" i="8" s="1"/>
  <c r="BA77" i="8"/>
  <c r="AZ77" i="8"/>
  <c r="AO77" i="8"/>
  <c r="AL77" i="8"/>
  <c r="AK77" i="8"/>
  <c r="AI77" i="8"/>
  <c r="AH77" i="8"/>
  <c r="AP77" i="8"/>
  <c r="P77" i="8"/>
  <c r="T77" i="8"/>
  <c r="O77" i="8"/>
  <c r="N77" i="8"/>
  <c r="M77" i="8"/>
  <c r="L77" i="8"/>
  <c r="K77" i="8"/>
  <c r="J77" i="8"/>
  <c r="I77" i="8"/>
  <c r="H77" i="8"/>
  <c r="G77" i="8"/>
  <c r="F77" i="8"/>
  <c r="E77" i="8"/>
  <c r="C77" i="8"/>
  <c r="D77" i="8" s="1"/>
  <c r="BA76" i="8"/>
  <c r="AZ76" i="8"/>
  <c r="AO76" i="8"/>
  <c r="AL76" i="8"/>
  <c r="AK76" i="8"/>
  <c r="AI76" i="8"/>
  <c r="AH76" i="8"/>
  <c r="AP76" i="8"/>
  <c r="P76" i="8"/>
  <c r="T76" i="8"/>
  <c r="O76" i="8"/>
  <c r="N76" i="8"/>
  <c r="M76" i="8"/>
  <c r="L76" i="8"/>
  <c r="K76" i="8"/>
  <c r="J76" i="8"/>
  <c r="I76" i="8"/>
  <c r="H76" i="8"/>
  <c r="G76" i="8"/>
  <c r="F76" i="8"/>
  <c r="E76" i="8"/>
  <c r="C76" i="8"/>
  <c r="D76" i="8" s="1"/>
  <c r="BA75" i="8"/>
  <c r="AZ75" i="8"/>
  <c r="AO75" i="8"/>
  <c r="AL75" i="8"/>
  <c r="AK75" i="8"/>
  <c r="AI75" i="8"/>
  <c r="AH75" i="8"/>
  <c r="AP75" i="8"/>
  <c r="P75" i="8"/>
  <c r="T75" i="8"/>
  <c r="O75" i="8"/>
  <c r="N75" i="8"/>
  <c r="M75" i="8"/>
  <c r="L75" i="8"/>
  <c r="K75" i="8"/>
  <c r="J75" i="8"/>
  <c r="I75" i="8"/>
  <c r="H75" i="8"/>
  <c r="G75" i="8"/>
  <c r="F75" i="8"/>
  <c r="E75" i="8"/>
  <c r="C75" i="8"/>
  <c r="D75" i="8" s="1"/>
  <c r="BA74" i="8"/>
  <c r="AZ74" i="8"/>
  <c r="AO74" i="8"/>
  <c r="AL74" i="8"/>
  <c r="AK74" i="8"/>
  <c r="AI74" i="8"/>
  <c r="AH74" i="8"/>
  <c r="AP74" i="8"/>
  <c r="P74" i="8"/>
  <c r="T74" i="8"/>
  <c r="O74" i="8"/>
  <c r="N74" i="8"/>
  <c r="M74" i="8"/>
  <c r="L74" i="8"/>
  <c r="K74" i="8"/>
  <c r="J74" i="8"/>
  <c r="I74" i="8"/>
  <c r="H74" i="8"/>
  <c r="G74" i="8"/>
  <c r="F74" i="8"/>
  <c r="E74" i="8"/>
  <c r="C74" i="8"/>
  <c r="D74" i="8" s="1"/>
  <c r="BA73" i="8"/>
  <c r="AZ73" i="8"/>
  <c r="AO73" i="8"/>
  <c r="AL73" i="8"/>
  <c r="AK73" i="8"/>
  <c r="AI73" i="8"/>
  <c r="AH73" i="8"/>
  <c r="AP73" i="8"/>
  <c r="P73" i="8"/>
  <c r="T73" i="8"/>
  <c r="O73" i="8"/>
  <c r="N73" i="8"/>
  <c r="M73" i="8"/>
  <c r="L73" i="8"/>
  <c r="K73" i="8"/>
  <c r="J73" i="8"/>
  <c r="I73" i="8"/>
  <c r="H73" i="8"/>
  <c r="G73" i="8"/>
  <c r="F73" i="8"/>
  <c r="E73" i="8"/>
  <c r="C73" i="8"/>
  <c r="D73" i="8" s="1"/>
  <c r="BA72" i="8"/>
  <c r="AZ72" i="8"/>
  <c r="AO72" i="8"/>
  <c r="AL72" i="8"/>
  <c r="AK72" i="8"/>
  <c r="AI72" i="8"/>
  <c r="AH72" i="8"/>
  <c r="AP72" i="8"/>
  <c r="P72" i="8"/>
  <c r="T72" i="8"/>
  <c r="O72" i="8"/>
  <c r="N72" i="8"/>
  <c r="M72" i="8"/>
  <c r="L72" i="8"/>
  <c r="K72" i="8"/>
  <c r="J72" i="8"/>
  <c r="I72" i="8"/>
  <c r="H72" i="8"/>
  <c r="G72" i="8"/>
  <c r="F72" i="8"/>
  <c r="E72" i="8"/>
  <c r="C72" i="8"/>
  <c r="D72" i="8" s="1"/>
  <c r="BA71" i="8"/>
  <c r="AZ71" i="8"/>
  <c r="AO71" i="8"/>
  <c r="AL71" i="8"/>
  <c r="AK71" i="8"/>
  <c r="AI71" i="8"/>
  <c r="AH71" i="8"/>
  <c r="AP71" i="8"/>
  <c r="P71" i="8"/>
  <c r="T71" i="8"/>
  <c r="O71" i="8"/>
  <c r="N71" i="8"/>
  <c r="M71" i="8"/>
  <c r="L71" i="8"/>
  <c r="K71" i="8"/>
  <c r="J71" i="8"/>
  <c r="I71" i="8"/>
  <c r="H71" i="8"/>
  <c r="G71" i="8"/>
  <c r="F71" i="8"/>
  <c r="E71" i="8"/>
  <c r="C71" i="8"/>
  <c r="D71" i="8" s="1"/>
  <c r="BA70" i="8"/>
  <c r="AZ70" i="8"/>
  <c r="AO70" i="8"/>
  <c r="AL70" i="8"/>
  <c r="AK70" i="8"/>
  <c r="AI70" i="8"/>
  <c r="AH70" i="8"/>
  <c r="AP70" i="8"/>
  <c r="P70" i="8"/>
  <c r="T70" i="8"/>
  <c r="O70" i="8"/>
  <c r="N70" i="8"/>
  <c r="M70" i="8"/>
  <c r="L70" i="8"/>
  <c r="K70" i="8"/>
  <c r="J70" i="8"/>
  <c r="I70" i="8"/>
  <c r="H70" i="8"/>
  <c r="G70" i="8"/>
  <c r="F70" i="8"/>
  <c r="E70" i="8"/>
  <c r="C70" i="8"/>
  <c r="D70" i="8" s="1"/>
  <c r="BA69" i="8"/>
  <c r="AZ69" i="8"/>
  <c r="AO69" i="8"/>
  <c r="AL69" i="8"/>
  <c r="AK69" i="8"/>
  <c r="AI69" i="8"/>
  <c r="AH69" i="8"/>
  <c r="AP69" i="8"/>
  <c r="P69" i="8"/>
  <c r="T69" i="8"/>
  <c r="O69" i="8"/>
  <c r="N69" i="8"/>
  <c r="M69" i="8"/>
  <c r="L69" i="8"/>
  <c r="K69" i="8"/>
  <c r="J69" i="8"/>
  <c r="I69" i="8"/>
  <c r="H69" i="8"/>
  <c r="G69" i="8"/>
  <c r="F69" i="8"/>
  <c r="E69" i="8"/>
  <c r="C69" i="8"/>
  <c r="D69" i="8" s="1"/>
  <c r="BA68" i="8"/>
  <c r="AZ68" i="8"/>
  <c r="AO68" i="8"/>
  <c r="AL68" i="8"/>
  <c r="AK68" i="8"/>
  <c r="AI68" i="8"/>
  <c r="AH68" i="8"/>
  <c r="AP68" i="8"/>
  <c r="P68" i="8"/>
  <c r="T68" i="8"/>
  <c r="O68" i="8"/>
  <c r="N68" i="8"/>
  <c r="M68" i="8"/>
  <c r="L68" i="8"/>
  <c r="K68" i="8"/>
  <c r="J68" i="8"/>
  <c r="I68" i="8"/>
  <c r="H68" i="8"/>
  <c r="G68" i="8"/>
  <c r="F68" i="8"/>
  <c r="E68" i="8"/>
  <c r="C68" i="8"/>
  <c r="D68" i="8" s="1"/>
  <c r="BA67" i="8"/>
  <c r="AZ67" i="8"/>
  <c r="AO67" i="8"/>
  <c r="AL67" i="8"/>
  <c r="AK67" i="8"/>
  <c r="AI67" i="8"/>
  <c r="AH67" i="8"/>
  <c r="AP67" i="8"/>
  <c r="P67" i="8"/>
  <c r="T67" i="8"/>
  <c r="O67" i="8"/>
  <c r="N67" i="8"/>
  <c r="M67" i="8"/>
  <c r="L67" i="8"/>
  <c r="K67" i="8"/>
  <c r="J67" i="8"/>
  <c r="I67" i="8"/>
  <c r="H67" i="8"/>
  <c r="G67" i="8"/>
  <c r="F67" i="8"/>
  <c r="E67" i="8"/>
  <c r="C67" i="8"/>
  <c r="D67" i="8" s="1"/>
  <c r="BA66" i="8"/>
  <c r="AZ66" i="8"/>
  <c r="AO66" i="8"/>
  <c r="AL66" i="8"/>
  <c r="AK66" i="8"/>
  <c r="AI66" i="8"/>
  <c r="AH66" i="8"/>
  <c r="AP66" i="8"/>
  <c r="P66" i="8"/>
  <c r="T66" i="8"/>
  <c r="O66" i="8"/>
  <c r="N66" i="8"/>
  <c r="M66" i="8"/>
  <c r="L66" i="8"/>
  <c r="K66" i="8"/>
  <c r="J66" i="8"/>
  <c r="I66" i="8"/>
  <c r="H66" i="8"/>
  <c r="G66" i="8"/>
  <c r="F66" i="8"/>
  <c r="E66" i="8"/>
  <c r="C66" i="8"/>
  <c r="D66" i="8" s="1"/>
  <c r="BA65" i="8"/>
  <c r="AZ65" i="8"/>
  <c r="AO65" i="8"/>
  <c r="AL65" i="8"/>
  <c r="AK65" i="8"/>
  <c r="AI65" i="8"/>
  <c r="AH65" i="8"/>
  <c r="AP65" i="8"/>
  <c r="P65" i="8"/>
  <c r="T65" i="8"/>
  <c r="O65" i="8"/>
  <c r="N65" i="8"/>
  <c r="M65" i="8"/>
  <c r="L65" i="8"/>
  <c r="K65" i="8"/>
  <c r="J65" i="8"/>
  <c r="I65" i="8"/>
  <c r="H65" i="8"/>
  <c r="G65" i="8"/>
  <c r="F65" i="8"/>
  <c r="E65" i="8"/>
  <c r="C65" i="8"/>
  <c r="D65" i="8" s="1"/>
  <c r="BA64" i="8"/>
  <c r="AZ64" i="8"/>
  <c r="AO64" i="8"/>
  <c r="AL64" i="8"/>
  <c r="AK64" i="8"/>
  <c r="AI64" i="8"/>
  <c r="AH64" i="8"/>
  <c r="AP64" i="8"/>
  <c r="P64" i="8"/>
  <c r="T64" i="8"/>
  <c r="O64" i="8"/>
  <c r="N64" i="8"/>
  <c r="M64" i="8"/>
  <c r="L64" i="8"/>
  <c r="K64" i="8"/>
  <c r="J64" i="8"/>
  <c r="I64" i="8"/>
  <c r="H64" i="8"/>
  <c r="G64" i="8"/>
  <c r="F64" i="8"/>
  <c r="E64" i="8"/>
  <c r="C64" i="8"/>
  <c r="D64" i="8" s="1"/>
  <c r="BA63" i="8"/>
  <c r="AZ63" i="8"/>
  <c r="AO63" i="8"/>
  <c r="AL63" i="8"/>
  <c r="AK63" i="8"/>
  <c r="AI63" i="8"/>
  <c r="AH63" i="8"/>
  <c r="AP63" i="8"/>
  <c r="P63" i="8"/>
  <c r="T63" i="8"/>
  <c r="O63" i="8"/>
  <c r="N63" i="8"/>
  <c r="M63" i="8"/>
  <c r="L63" i="8"/>
  <c r="K63" i="8"/>
  <c r="J63" i="8"/>
  <c r="I63" i="8"/>
  <c r="H63" i="8"/>
  <c r="G63" i="8"/>
  <c r="F63" i="8"/>
  <c r="E63" i="8"/>
  <c r="C63" i="8"/>
  <c r="D63" i="8" s="1"/>
  <c r="BA62" i="8"/>
  <c r="AZ62" i="8"/>
  <c r="AO62" i="8"/>
  <c r="AL62" i="8"/>
  <c r="AK62" i="8"/>
  <c r="AI62" i="8"/>
  <c r="AH62" i="8"/>
  <c r="AP62" i="8"/>
  <c r="P62" i="8"/>
  <c r="T62" i="8"/>
  <c r="O62" i="8"/>
  <c r="N62" i="8"/>
  <c r="M62" i="8"/>
  <c r="L62" i="8"/>
  <c r="K62" i="8"/>
  <c r="J62" i="8"/>
  <c r="I62" i="8"/>
  <c r="H62" i="8"/>
  <c r="G62" i="8"/>
  <c r="F62" i="8"/>
  <c r="E62" i="8"/>
  <c r="C62" i="8"/>
  <c r="D62" i="8" s="1"/>
  <c r="BA61" i="8"/>
  <c r="AZ61" i="8"/>
  <c r="AO61" i="8"/>
  <c r="AL61" i="8"/>
  <c r="AK61" i="8"/>
  <c r="AI61" i="8"/>
  <c r="AH61" i="8"/>
  <c r="AP61" i="8"/>
  <c r="P61" i="8"/>
  <c r="T61" i="8"/>
  <c r="O61" i="8"/>
  <c r="N61" i="8"/>
  <c r="M61" i="8"/>
  <c r="L61" i="8"/>
  <c r="K61" i="8"/>
  <c r="J61" i="8"/>
  <c r="I61" i="8"/>
  <c r="H61" i="8"/>
  <c r="G61" i="8"/>
  <c r="F61" i="8"/>
  <c r="E61" i="8"/>
  <c r="C61" i="8"/>
  <c r="D61" i="8" s="1"/>
  <c r="BA60" i="8"/>
  <c r="AZ60" i="8"/>
  <c r="AO60" i="8"/>
  <c r="AL60" i="8"/>
  <c r="AK60" i="8"/>
  <c r="AI60" i="8"/>
  <c r="AH60" i="8"/>
  <c r="AP60" i="8"/>
  <c r="P60" i="8"/>
  <c r="T60" i="8"/>
  <c r="O60" i="8"/>
  <c r="N60" i="8"/>
  <c r="M60" i="8"/>
  <c r="L60" i="8"/>
  <c r="K60" i="8"/>
  <c r="J60" i="8"/>
  <c r="I60" i="8"/>
  <c r="H60" i="8"/>
  <c r="G60" i="8"/>
  <c r="F60" i="8"/>
  <c r="E60" i="8"/>
  <c r="C60" i="8"/>
  <c r="D60" i="8" s="1"/>
  <c r="BA59" i="8"/>
  <c r="AZ59" i="8"/>
  <c r="AO59" i="8"/>
  <c r="AL59" i="8"/>
  <c r="AK59" i="8"/>
  <c r="AI59" i="8"/>
  <c r="AH59" i="8"/>
  <c r="AP59" i="8"/>
  <c r="P59" i="8"/>
  <c r="T59" i="8"/>
  <c r="O59" i="8"/>
  <c r="N59" i="8"/>
  <c r="M59" i="8"/>
  <c r="L59" i="8"/>
  <c r="K59" i="8"/>
  <c r="J59" i="8"/>
  <c r="I59" i="8"/>
  <c r="H59" i="8"/>
  <c r="G59" i="8"/>
  <c r="F59" i="8"/>
  <c r="E59" i="8"/>
  <c r="C59" i="8"/>
  <c r="D59" i="8" s="1"/>
  <c r="BA58" i="8"/>
  <c r="AZ58" i="8"/>
  <c r="AO58" i="8"/>
  <c r="AL58" i="8"/>
  <c r="AK58" i="8"/>
  <c r="AI58" i="8"/>
  <c r="AH58" i="8"/>
  <c r="AP58" i="8"/>
  <c r="P58" i="8"/>
  <c r="T58" i="8"/>
  <c r="O58" i="8"/>
  <c r="N58" i="8"/>
  <c r="M58" i="8"/>
  <c r="L58" i="8"/>
  <c r="K58" i="8"/>
  <c r="J58" i="8"/>
  <c r="I58" i="8"/>
  <c r="H58" i="8"/>
  <c r="G58" i="8"/>
  <c r="F58" i="8"/>
  <c r="E58" i="8"/>
  <c r="C58" i="8"/>
  <c r="D58" i="8" s="1"/>
  <c r="BA57" i="8"/>
  <c r="AZ57" i="8"/>
  <c r="AO57" i="8"/>
  <c r="AL57" i="8"/>
  <c r="AK57" i="8"/>
  <c r="AI57" i="8"/>
  <c r="AH57" i="8"/>
  <c r="AP57" i="8"/>
  <c r="P57" i="8"/>
  <c r="T57" i="8"/>
  <c r="O57" i="8"/>
  <c r="N57" i="8"/>
  <c r="M57" i="8"/>
  <c r="L57" i="8"/>
  <c r="K57" i="8"/>
  <c r="J57" i="8"/>
  <c r="I57" i="8"/>
  <c r="H57" i="8"/>
  <c r="G57" i="8"/>
  <c r="F57" i="8"/>
  <c r="E57" i="8"/>
  <c r="C57" i="8"/>
  <c r="D57" i="8" s="1"/>
  <c r="BA56" i="8"/>
  <c r="AZ56" i="8"/>
  <c r="AO56" i="8"/>
  <c r="AL56" i="8"/>
  <c r="AK56" i="8"/>
  <c r="AI56" i="8"/>
  <c r="AH56" i="8"/>
  <c r="AP56" i="8"/>
  <c r="P56" i="8"/>
  <c r="T56" i="8"/>
  <c r="O56" i="8"/>
  <c r="N56" i="8"/>
  <c r="M56" i="8"/>
  <c r="L56" i="8"/>
  <c r="K56" i="8"/>
  <c r="J56" i="8"/>
  <c r="I56" i="8"/>
  <c r="H56" i="8"/>
  <c r="G56" i="8"/>
  <c r="F56" i="8"/>
  <c r="E56" i="8"/>
  <c r="C56" i="8"/>
  <c r="D56" i="8" s="1"/>
  <c r="BA55" i="8"/>
  <c r="AZ55" i="8"/>
  <c r="AO55" i="8"/>
  <c r="AL55" i="8"/>
  <c r="AK55" i="8"/>
  <c r="AI55" i="8"/>
  <c r="AH55" i="8"/>
  <c r="AP55" i="8"/>
  <c r="P55" i="8"/>
  <c r="T55" i="8"/>
  <c r="O55" i="8"/>
  <c r="N55" i="8"/>
  <c r="M55" i="8"/>
  <c r="L55" i="8"/>
  <c r="K55" i="8"/>
  <c r="J55" i="8"/>
  <c r="I55" i="8"/>
  <c r="H55" i="8"/>
  <c r="G55" i="8"/>
  <c r="F55" i="8"/>
  <c r="E55" i="8"/>
  <c r="C55" i="8"/>
  <c r="D55" i="8" s="1"/>
  <c r="BA54" i="8"/>
  <c r="AZ54" i="8"/>
  <c r="AO54" i="8"/>
  <c r="AL54" i="8"/>
  <c r="AK54" i="8"/>
  <c r="AI54" i="8"/>
  <c r="AH54" i="8"/>
  <c r="AP54" i="8"/>
  <c r="P54" i="8"/>
  <c r="T54" i="8"/>
  <c r="O54" i="8"/>
  <c r="N54" i="8"/>
  <c r="M54" i="8"/>
  <c r="L54" i="8"/>
  <c r="K54" i="8"/>
  <c r="J54" i="8"/>
  <c r="I54" i="8"/>
  <c r="H54" i="8"/>
  <c r="G54" i="8"/>
  <c r="F54" i="8"/>
  <c r="E54" i="8"/>
  <c r="C54" i="8"/>
  <c r="D54" i="8" s="1"/>
  <c r="BA53" i="8"/>
  <c r="AZ53" i="8"/>
  <c r="AO53" i="8"/>
  <c r="AL53" i="8"/>
  <c r="AK53" i="8"/>
  <c r="AI53" i="8"/>
  <c r="AH53" i="8"/>
  <c r="AP53" i="8"/>
  <c r="P53" i="8"/>
  <c r="T53" i="8"/>
  <c r="O53" i="8"/>
  <c r="N53" i="8"/>
  <c r="M53" i="8"/>
  <c r="L53" i="8"/>
  <c r="K53" i="8"/>
  <c r="J53" i="8"/>
  <c r="I53" i="8"/>
  <c r="H53" i="8"/>
  <c r="G53" i="8"/>
  <c r="F53" i="8"/>
  <c r="E53" i="8"/>
  <c r="C53" i="8"/>
  <c r="D53" i="8" s="1"/>
  <c r="BA52" i="8"/>
  <c r="AZ52" i="8"/>
  <c r="AO52" i="8"/>
  <c r="AL52" i="8"/>
  <c r="AK52" i="8"/>
  <c r="AI52" i="8"/>
  <c r="AH52" i="8"/>
  <c r="AP52" i="8"/>
  <c r="P52" i="8"/>
  <c r="T52" i="8"/>
  <c r="O52" i="8"/>
  <c r="N52" i="8"/>
  <c r="M52" i="8"/>
  <c r="L52" i="8"/>
  <c r="K52" i="8"/>
  <c r="J52" i="8"/>
  <c r="I52" i="8"/>
  <c r="H52" i="8"/>
  <c r="G52" i="8"/>
  <c r="F52" i="8"/>
  <c r="E52" i="8"/>
  <c r="C52" i="8"/>
  <c r="D52" i="8" s="1"/>
  <c r="BA51" i="8"/>
  <c r="AZ51" i="8"/>
  <c r="AO51" i="8"/>
  <c r="AL51" i="8"/>
  <c r="AK51" i="8"/>
  <c r="AI51" i="8"/>
  <c r="AH51" i="8"/>
  <c r="AP51" i="8"/>
  <c r="P51" i="8"/>
  <c r="T51" i="8"/>
  <c r="O51" i="8"/>
  <c r="N51" i="8"/>
  <c r="M51" i="8"/>
  <c r="L51" i="8"/>
  <c r="K51" i="8"/>
  <c r="J51" i="8"/>
  <c r="I51" i="8"/>
  <c r="H51" i="8"/>
  <c r="G51" i="8"/>
  <c r="F51" i="8"/>
  <c r="E51" i="8"/>
  <c r="C51" i="8"/>
  <c r="D51" i="8" s="1"/>
  <c r="BA50" i="8"/>
  <c r="AZ50" i="8"/>
  <c r="AO50" i="8"/>
  <c r="AL50" i="8"/>
  <c r="AK50" i="8"/>
  <c r="AI50" i="8"/>
  <c r="AH50" i="8"/>
  <c r="AP50" i="8"/>
  <c r="P50" i="8"/>
  <c r="T50" i="8"/>
  <c r="O50" i="8"/>
  <c r="N50" i="8"/>
  <c r="M50" i="8"/>
  <c r="L50" i="8"/>
  <c r="K50" i="8"/>
  <c r="J50" i="8"/>
  <c r="I50" i="8"/>
  <c r="H50" i="8"/>
  <c r="G50" i="8"/>
  <c r="F50" i="8"/>
  <c r="E50" i="8"/>
  <c r="C50" i="8"/>
  <c r="D50" i="8" s="1"/>
  <c r="BA49" i="8"/>
  <c r="AZ49" i="8"/>
  <c r="AO49" i="8"/>
  <c r="AL49" i="8"/>
  <c r="AK49" i="8"/>
  <c r="AI49" i="8"/>
  <c r="AH49" i="8"/>
  <c r="AP49" i="8"/>
  <c r="P49" i="8"/>
  <c r="T49" i="8"/>
  <c r="O49" i="8"/>
  <c r="N49" i="8"/>
  <c r="M49" i="8"/>
  <c r="L49" i="8"/>
  <c r="K49" i="8"/>
  <c r="J49" i="8"/>
  <c r="I49" i="8"/>
  <c r="H49" i="8"/>
  <c r="G49" i="8"/>
  <c r="F49" i="8"/>
  <c r="E49" i="8"/>
  <c r="C49" i="8"/>
  <c r="D49" i="8" s="1"/>
  <c r="BA48" i="8"/>
  <c r="AZ48" i="8"/>
  <c r="AO48" i="8"/>
  <c r="AL48" i="8"/>
  <c r="AK48" i="8"/>
  <c r="AI48" i="8"/>
  <c r="AH48" i="8"/>
  <c r="AP48" i="8"/>
  <c r="P48" i="8"/>
  <c r="T48" i="8"/>
  <c r="O48" i="8"/>
  <c r="N48" i="8"/>
  <c r="M48" i="8"/>
  <c r="L48" i="8"/>
  <c r="K48" i="8"/>
  <c r="J48" i="8"/>
  <c r="I48" i="8"/>
  <c r="H48" i="8"/>
  <c r="G48" i="8"/>
  <c r="F48" i="8"/>
  <c r="E48" i="8"/>
  <c r="C48" i="8"/>
  <c r="D48" i="8" s="1"/>
  <c r="BA47" i="8"/>
  <c r="AZ47" i="8"/>
  <c r="AO47" i="8"/>
  <c r="AL47" i="8"/>
  <c r="AK47" i="8"/>
  <c r="AI47" i="8"/>
  <c r="AH47" i="8"/>
  <c r="AP47" i="8"/>
  <c r="P47" i="8"/>
  <c r="T47" i="8"/>
  <c r="O47" i="8"/>
  <c r="N47" i="8"/>
  <c r="M47" i="8"/>
  <c r="L47" i="8"/>
  <c r="K47" i="8"/>
  <c r="J47" i="8"/>
  <c r="I47" i="8"/>
  <c r="H47" i="8"/>
  <c r="G47" i="8"/>
  <c r="F47" i="8"/>
  <c r="E47" i="8"/>
  <c r="C47" i="8"/>
  <c r="D47" i="8" s="1"/>
  <c r="BA46" i="8"/>
  <c r="AZ46" i="8"/>
  <c r="AO46" i="8"/>
  <c r="AL46" i="8"/>
  <c r="AK46" i="8"/>
  <c r="AI46" i="8"/>
  <c r="AH46" i="8"/>
  <c r="AP46" i="8"/>
  <c r="P46" i="8"/>
  <c r="T46" i="8"/>
  <c r="O46" i="8"/>
  <c r="N46" i="8"/>
  <c r="M46" i="8"/>
  <c r="L46" i="8"/>
  <c r="K46" i="8"/>
  <c r="J46" i="8"/>
  <c r="I46" i="8"/>
  <c r="H46" i="8"/>
  <c r="G46" i="8"/>
  <c r="F46" i="8"/>
  <c r="E46" i="8"/>
  <c r="C46" i="8"/>
  <c r="D46" i="8" s="1"/>
  <c r="BA45" i="8"/>
  <c r="AZ45" i="8"/>
  <c r="AO45" i="8"/>
  <c r="AL45" i="8"/>
  <c r="AK45" i="8"/>
  <c r="AI45" i="8"/>
  <c r="AH45" i="8"/>
  <c r="AP45" i="8"/>
  <c r="P45" i="8"/>
  <c r="T45" i="8"/>
  <c r="O45" i="8"/>
  <c r="N45" i="8"/>
  <c r="M45" i="8"/>
  <c r="L45" i="8"/>
  <c r="K45" i="8"/>
  <c r="J45" i="8"/>
  <c r="I45" i="8"/>
  <c r="H45" i="8"/>
  <c r="G45" i="8"/>
  <c r="F45" i="8"/>
  <c r="E45" i="8"/>
  <c r="C45" i="8"/>
  <c r="D45" i="8" s="1"/>
  <c r="BA44" i="8"/>
  <c r="AZ44" i="8"/>
  <c r="AO44" i="8"/>
  <c r="AL44" i="8"/>
  <c r="AK44" i="8"/>
  <c r="AI44" i="8"/>
  <c r="AH44" i="8"/>
  <c r="AP44" i="8"/>
  <c r="P44" i="8"/>
  <c r="T44" i="8"/>
  <c r="O44" i="8"/>
  <c r="N44" i="8"/>
  <c r="M44" i="8"/>
  <c r="L44" i="8"/>
  <c r="K44" i="8"/>
  <c r="J44" i="8"/>
  <c r="I44" i="8"/>
  <c r="H44" i="8"/>
  <c r="G44" i="8"/>
  <c r="F44" i="8"/>
  <c r="E44" i="8"/>
  <c r="C44" i="8"/>
  <c r="D44" i="8" s="1"/>
  <c r="BA43" i="8"/>
  <c r="AZ43" i="8"/>
  <c r="AO43" i="8"/>
  <c r="AL43" i="8"/>
  <c r="AK43" i="8"/>
  <c r="AI43" i="8"/>
  <c r="AH43" i="8"/>
  <c r="AP43" i="8"/>
  <c r="P43" i="8"/>
  <c r="T43" i="8"/>
  <c r="O43" i="8"/>
  <c r="N43" i="8"/>
  <c r="M43" i="8"/>
  <c r="L43" i="8"/>
  <c r="K43" i="8"/>
  <c r="J43" i="8"/>
  <c r="I43" i="8"/>
  <c r="H43" i="8"/>
  <c r="G43" i="8"/>
  <c r="F43" i="8"/>
  <c r="E43" i="8"/>
  <c r="C43" i="8"/>
  <c r="D43" i="8" s="1"/>
  <c r="BA42" i="8"/>
  <c r="AZ42" i="8"/>
  <c r="AO42" i="8"/>
  <c r="AL42" i="8"/>
  <c r="AK42" i="8"/>
  <c r="AI42" i="8"/>
  <c r="AH42" i="8"/>
  <c r="AP42" i="8"/>
  <c r="P42" i="8"/>
  <c r="T42" i="8"/>
  <c r="O42" i="8"/>
  <c r="N42" i="8"/>
  <c r="M42" i="8"/>
  <c r="L42" i="8"/>
  <c r="K42" i="8"/>
  <c r="J42" i="8"/>
  <c r="I42" i="8"/>
  <c r="H42" i="8"/>
  <c r="G42" i="8"/>
  <c r="F42" i="8"/>
  <c r="E42" i="8"/>
  <c r="C42" i="8"/>
  <c r="D42" i="8" s="1"/>
  <c r="BA41" i="8"/>
  <c r="AZ41" i="8"/>
  <c r="AO41" i="8"/>
  <c r="AL41" i="8"/>
  <c r="AK41" i="8"/>
  <c r="AI41" i="8"/>
  <c r="AH41" i="8"/>
  <c r="AP41" i="8"/>
  <c r="P41" i="8"/>
  <c r="T41" i="8"/>
  <c r="O41" i="8"/>
  <c r="N41" i="8"/>
  <c r="M41" i="8"/>
  <c r="L41" i="8"/>
  <c r="K41" i="8"/>
  <c r="J41" i="8"/>
  <c r="I41" i="8"/>
  <c r="H41" i="8"/>
  <c r="G41" i="8"/>
  <c r="F41" i="8"/>
  <c r="E41" i="8"/>
  <c r="C41" i="8"/>
  <c r="D41" i="8" s="1"/>
  <c r="BA40" i="8"/>
  <c r="AZ40" i="8"/>
  <c r="AO40" i="8"/>
  <c r="AL40" i="8"/>
  <c r="AK40" i="8"/>
  <c r="AI40" i="8"/>
  <c r="AH40" i="8"/>
  <c r="AP40" i="8"/>
  <c r="P40" i="8"/>
  <c r="T40" i="8"/>
  <c r="O40" i="8"/>
  <c r="N40" i="8"/>
  <c r="M40" i="8"/>
  <c r="L40" i="8"/>
  <c r="K40" i="8"/>
  <c r="J40" i="8"/>
  <c r="I40" i="8"/>
  <c r="H40" i="8"/>
  <c r="G40" i="8"/>
  <c r="F40" i="8"/>
  <c r="E40" i="8"/>
  <c r="C40" i="8"/>
  <c r="D40" i="8" s="1"/>
  <c r="BA39" i="8"/>
  <c r="AZ39" i="8"/>
  <c r="AO39" i="8"/>
  <c r="AL39" i="8"/>
  <c r="AK39" i="8"/>
  <c r="AI39" i="8"/>
  <c r="AH39" i="8"/>
  <c r="AP39" i="8"/>
  <c r="P39" i="8"/>
  <c r="T39" i="8"/>
  <c r="O39" i="8"/>
  <c r="N39" i="8"/>
  <c r="M39" i="8"/>
  <c r="L39" i="8"/>
  <c r="K39" i="8"/>
  <c r="J39" i="8"/>
  <c r="I39" i="8"/>
  <c r="H39" i="8"/>
  <c r="G39" i="8"/>
  <c r="F39" i="8"/>
  <c r="E39" i="8"/>
  <c r="C39" i="8"/>
  <c r="D39" i="8" s="1"/>
  <c r="BA38" i="8"/>
  <c r="AZ38" i="8"/>
  <c r="AO38" i="8"/>
  <c r="AL38" i="8"/>
  <c r="AK38" i="8"/>
  <c r="AI38" i="8"/>
  <c r="AH38" i="8"/>
  <c r="AP38" i="8"/>
  <c r="P38" i="8"/>
  <c r="T38" i="8"/>
  <c r="O38" i="8"/>
  <c r="N38" i="8"/>
  <c r="M38" i="8"/>
  <c r="L38" i="8"/>
  <c r="K38" i="8"/>
  <c r="J38" i="8"/>
  <c r="I38" i="8"/>
  <c r="H38" i="8"/>
  <c r="G38" i="8"/>
  <c r="F38" i="8"/>
  <c r="E38" i="8"/>
  <c r="C38" i="8"/>
  <c r="D38" i="8" s="1"/>
  <c r="BA37" i="8"/>
  <c r="AZ37" i="8"/>
  <c r="AO37" i="8"/>
  <c r="AL37" i="8"/>
  <c r="AK37" i="8"/>
  <c r="AI37" i="8"/>
  <c r="AH37" i="8"/>
  <c r="AP37" i="8"/>
  <c r="P37" i="8"/>
  <c r="T37" i="8"/>
  <c r="O37" i="8"/>
  <c r="N37" i="8"/>
  <c r="M37" i="8"/>
  <c r="L37" i="8"/>
  <c r="K37" i="8"/>
  <c r="J37" i="8"/>
  <c r="I37" i="8"/>
  <c r="H37" i="8"/>
  <c r="G37" i="8"/>
  <c r="F37" i="8"/>
  <c r="E37" i="8"/>
  <c r="C37" i="8"/>
  <c r="D37" i="8" s="1"/>
  <c r="BA36" i="8"/>
  <c r="AZ36" i="8"/>
  <c r="AO36" i="8"/>
  <c r="AL36" i="8"/>
  <c r="AK36" i="8"/>
  <c r="AI36" i="8"/>
  <c r="AH36" i="8"/>
  <c r="AP36" i="8"/>
  <c r="P36" i="8"/>
  <c r="T36" i="8"/>
  <c r="O36" i="8"/>
  <c r="N36" i="8"/>
  <c r="M36" i="8"/>
  <c r="L36" i="8"/>
  <c r="K36" i="8"/>
  <c r="J36" i="8"/>
  <c r="I36" i="8"/>
  <c r="H36" i="8"/>
  <c r="G36" i="8"/>
  <c r="F36" i="8"/>
  <c r="E36" i="8"/>
  <c r="C36" i="8"/>
  <c r="D36" i="8" s="1"/>
  <c r="BA35" i="8"/>
  <c r="AZ35" i="8"/>
  <c r="AO35" i="8"/>
  <c r="AL35" i="8"/>
  <c r="AK35" i="8"/>
  <c r="AI35" i="8"/>
  <c r="AH35" i="8"/>
  <c r="AP35" i="8"/>
  <c r="P35" i="8"/>
  <c r="T35" i="8"/>
  <c r="O35" i="8"/>
  <c r="N35" i="8"/>
  <c r="M35" i="8"/>
  <c r="L35" i="8"/>
  <c r="K35" i="8"/>
  <c r="J35" i="8"/>
  <c r="I35" i="8"/>
  <c r="H35" i="8"/>
  <c r="G35" i="8"/>
  <c r="F35" i="8"/>
  <c r="E35" i="8"/>
  <c r="C35" i="8"/>
  <c r="D35" i="8" s="1"/>
  <c r="BA34" i="8"/>
  <c r="AZ34" i="8"/>
  <c r="AO34" i="8"/>
  <c r="AL34" i="8"/>
  <c r="AK34" i="8"/>
  <c r="AI34" i="8"/>
  <c r="AH34" i="8"/>
  <c r="AP34" i="8"/>
  <c r="P34" i="8"/>
  <c r="T34" i="8"/>
  <c r="O34" i="8"/>
  <c r="N34" i="8"/>
  <c r="M34" i="8"/>
  <c r="L34" i="8"/>
  <c r="K34" i="8"/>
  <c r="J34" i="8"/>
  <c r="I34" i="8"/>
  <c r="H34" i="8"/>
  <c r="G34" i="8"/>
  <c r="F34" i="8"/>
  <c r="E34" i="8"/>
  <c r="C34" i="8"/>
  <c r="D34" i="8" s="1"/>
  <c r="BA33" i="8"/>
  <c r="AZ33" i="8"/>
  <c r="AO33" i="8"/>
  <c r="AL33" i="8"/>
  <c r="AK33" i="8"/>
  <c r="AI33" i="8"/>
  <c r="AH33" i="8"/>
  <c r="AP33" i="8"/>
  <c r="P33" i="8"/>
  <c r="T33" i="8"/>
  <c r="O33" i="8"/>
  <c r="N33" i="8"/>
  <c r="M33" i="8"/>
  <c r="L33" i="8"/>
  <c r="K33" i="8"/>
  <c r="J33" i="8"/>
  <c r="I33" i="8"/>
  <c r="H33" i="8"/>
  <c r="G33" i="8"/>
  <c r="F33" i="8"/>
  <c r="E33" i="8"/>
  <c r="C33" i="8"/>
  <c r="D33" i="8" s="1"/>
  <c r="BA32" i="8"/>
  <c r="AZ32" i="8"/>
  <c r="AO32" i="8"/>
  <c r="AL32" i="8"/>
  <c r="AK32" i="8"/>
  <c r="AI32" i="8"/>
  <c r="AH32" i="8"/>
  <c r="AP32" i="8"/>
  <c r="P32" i="8"/>
  <c r="T32" i="8"/>
  <c r="O32" i="8"/>
  <c r="N32" i="8"/>
  <c r="M32" i="8"/>
  <c r="L32" i="8"/>
  <c r="K32" i="8"/>
  <c r="J32" i="8"/>
  <c r="I32" i="8"/>
  <c r="H32" i="8"/>
  <c r="G32" i="8"/>
  <c r="F32" i="8"/>
  <c r="E32" i="8"/>
  <c r="C32" i="8"/>
  <c r="D32" i="8" s="1"/>
  <c r="BA31" i="8"/>
  <c r="AZ31" i="8"/>
  <c r="AO31" i="8"/>
  <c r="AL31" i="8"/>
  <c r="AK31" i="8"/>
  <c r="AI31" i="8"/>
  <c r="AH31" i="8"/>
  <c r="AP31" i="8"/>
  <c r="P31" i="8"/>
  <c r="T31" i="8"/>
  <c r="O31" i="8"/>
  <c r="N31" i="8"/>
  <c r="M31" i="8"/>
  <c r="L31" i="8"/>
  <c r="K31" i="8"/>
  <c r="J31" i="8"/>
  <c r="I31" i="8"/>
  <c r="H31" i="8"/>
  <c r="G31" i="8"/>
  <c r="F31" i="8"/>
  <c r="E31" i="8"/>
  <c r="C31" i="8"/>
  <c r="D31" i="8" s="1"/>
  <c r="BA30" i="8"/>
  <c r="AZ30" i="8"/>
  <c r="AO30" i="8"/>
  <c r="AL30" i="8"/>
  <c r="AK30" i="8"/>
  <c r="AI30" i="8"/>
  <c r="AH30" i="8"/>
  <c r="AP30" i="8"/>
  <c r="P30" i="8"/>
  <c r="T30" i="8"/>
  <c r="O30" i="8"/>
  <c r="N30" i="8"/>
  <c r="M30" i="8"/>
  <c r="L30" i="8"/>
  <c r="K30" i="8"/>
  <c r="J30" i="8"/>
  <c r="I30" i="8"/>
  <c r="H30" i="8"/>
  <c r="G30" i="8"/>
  <c r="F30" i="8"/>
  <c r="E30" i="8"/>
  <c r="C30" i="8"/>
  <c r="D30" i="8" s="1"/>
  <c r="BA29" i="8"/>
  <c r="AZ29" i="8"/>
  <c r="AO29" i="8"/>
  <c r="AL29" i="8"/>
  <c r="AK29" i="8"/>
  <c r="AI29" i="8"/>
  <c r="AH29" i="8"/>
  <c r="AP29" i="8"/>
  <c r="P29" i="8"/>
  <c r="T29" i="8"/>
  <c r="O29" i="8"/>
  <c r="N29" i="8"/>
  <c r="M29" i="8"/>
  <c r="L29" i="8"/>
  <c r="K29" i="8"/>
  <c r="J29" i="8"/>
  <c r="I29" i="8"/>
  <c r="H29" i="8"/>
  <c r="G29" i="8"/>
  <c r="F29" i="8"/>
  <c r="E29" i="8"/>
  <c r="C29" i="8"/>
  <c r="D29" i="8" s="1"/>
  <c r="BA28" i="8"/>
  <c r="AZ28" i="8"/>
  <c r="AO28" i="8"/>
  <c r="AL28" i="8"/>
  <c r="AK28" i="8"/>
  <c r="AI28" i="8"/>
  <c r="AH28" i="8"/>
  <c r="AP28" i="8"/>
  <c r="P28" i="8"/>
  <c r="T28" i="8"/>
  <c r="O28" i="8"/>
  <c r="N28" i="8"/>
  <c r="M28" i="8"/>
  <c r="L28" i="8"/>
  <c r="K28" i="8"/>
  <c r="J28" i="8"/>
  <c r="I28" i="8"/>
  <c r="H28" i="8"/>
  <c r="G28" i="8"/>
  <c r="F28" i="8"/>
  <c r="E28" i="8"/>
  <c r="C28" i="8"/>
  <c r="D28" i="8" s="1"/>
  <c r="BA27" i="8"/>
  <c r="AZ27" i="8"/>
  <c r="AO27" i="8"/>
  <c r="AL27" i="8"/>
  <c r="AK27" i="8"/>
  <c r="AI27" i="8"/>
  <c r="AH27" i="8"/>
  <c r="AP27" i="8"/>
  <c r="P27" i="8"/>
  <c r="T27" i="8"/>
  <c r="O27" i="8"/>
  <c r="N27" i="8"/>
  <c r="M27" i="8"/>
  <c r="L27" i="8"/>
  <c r="K27" i="8"/>
  <c r="J27" i="8"/>
  <c r="I27" i="8"/>
  <c r="H27" i="8"/>
  <c r="G27" i="8"/>
  <c r="F27" i="8"/>
  <c r="E27" i="8"/>
  <c r="C27" i="8"/>
  <c r="D27" i="8" s="1"/>
  <c r="BA26" i="8"/>
  <c r="AZ26" i="8"/>
  <c r="AO26" i="8"/>
  <c r="AL26" i="8"/>
  <c r="AK26" i="8"/>
  <c r="AI26" i="8"/>
  <c r="AH26" i="8"/>
  <c r="AP26" i="8"/>
  <c r="P26" i="8"/>
  <c r="T26" i="8"/>
  <c r="O26" i="8"/>
  <c r="N26" i="8"/>
  <c r="M26" i="8"/>
  <c r="L26" i="8"/>
  <c r="K26" i="8"/>
  <c r="J26" i="8"/>
  <c r="I26" i="8"/>
  <c r="H26" i="8"/>
  <c r="G26" i="8"/>
  <c r="F26" i="8"/>
  <c r="E26" i="8"/>
  <c r="C26" i="8"/>
  <c r="D26" i="8" s="1"/>
  <c r="BA25" i="8"/>
  <c r="AZ25" i="8"/>
  <c r="AO25" i="8"/>
  <c r="AL25" i="8"/>
  <c r="AK25" i="8"/>
  <c r="AI25" i="8"/>
  <c r="AH25" i="8"/>
  <c r="AP25" i="8"/>
  <c r="P25" i="8"/>
  <c r="T25" i="8"/>
  <c r="O25" i="8"/>
  <c r="N25" i="8"/>
  <c r="M25" i="8"/>
  <c r="L25" i="8"/>
  <c r="K25" i="8"/>
  <c r="J25" i="8"/>
  <c r="I25" i="8"/>
  <c r="H25" i="8"/>
  <c r="G25" i="8"/>
  <c r="F25" i="8"/>
  <c r="E25" i="8"/>
  <c r="C25" i="8"/>
  <c r="D25" i="8" s="1"/>
  <c r="BA24" i="8"/>
  <c r="AZ24" i="8"/>
  <c r="AO24" i="8"/>
  <c r="AL24" i="8"/>
  <c r="AK24" i="8"/>
  <c r="AI24" i="8"/>
  <c r="AH24" i="8"/>
  <c r="AP24" i="8"/>
  <c r="P24" i="8"/>
  <c r="T24" i="8"/>
  <c r="O24" i="8"/>
  <c r="N24" i="8"/>
  <c r="M24" i="8"/>
  <c r="L24" i="8"/>
  <c r="K24" i="8"/>
  <c r="J24" i="8"/>
  <c r="I24" i="8"/>
  <c r="H24" i="8"/>
  <c r="G24" i="8"/>
  <c r="F24" i="8"/>
  <c r="E24" i="8"/>
  <c r="C24" i="8"/>
  <c r="D24" i="8" s="1"/>
  <c r="BA23" i="8"/>
  <c r="AZ23" i="8"/>
  <c r="AO23" i="8"/>
  <c r="AL23" i="8"/>
  <c r="AK23" i="8"/>
  <c r="AI23" i="8"/>
  <c r="AH23" i="8"/>
  <c r="AP23" i="8"/>
  <c r="P23" i="8"/>
  <c r="T23" i="8"/>
  <c r="O23" i="8"/>
  <c r="N23" i="8"/>
  <c r="M23" i="8"/>
  <c r="L23" i="8"/>
  <c r="K23" i="8"/>
  <c r="J23" i="8"/>
  <c r="I23" i="8"/>
  <c r="H23" i="8"/>
  <c r="G23" i="8"/>
  <c r="F23" i="8"/>
  <c r="E23" i="8"/>
  <c r="C23" i="8"/>
  <c r="D23" i="8" s="1"/>
  <c r="BA22" i="8"/>
  <c r="AZ22" i="8"/>
  <c r="AO22" i="8"/>
  <c r="AL22" i="8"/>
  <c r="AK22" i="8"/>
  <c r="AI22" i="8"/>
  <c r="AH22" i="8"/>
  <c r="AP22" i="8"/>
  <c r="P22" i="8"/>
  <c r="T22" i="8"/>
  <c r="O22" i="8"/>
  <c r="N22" i="8"/>
  <c r="M22" i="8"/>
  <c r="L22" i="8"/>
  <c r="K22" i="8"/>
  <c r="J22" i="8"/>
  <c r="I22" i="8"/>
  <c r="H22" i="8"/>
  <c r="G22" i="8"/>
  <c r="F22" i="8"/>
  <c r="E22" i="8"/>
  <c r="C22" i="8"/>
  <c r="D22" i="8" s="1"/>
  <c r="BA21" i="8"/>
  <c r="AZ21" i="8"/>
  <c r="AO21" i="8"/>
  <c r="AL21" i="8"/>
  <c r="AK21" i="8"/>
  <c r="AI21" i="8"/>
  <c r="AH21" i="8"/>
  <c r="AP21" i="8"/>
  <c r="P21" i="8"/>
  <c r="T21" i="8"/>
  <c r="O21" i="8"/>
  <c r="N21" i="8"/>
  <c r="M21" i="8"/>
  <c r="L21" i="8"/>
  <c r="K21" i="8"/>
  <c r="J21" i="8"/>
  <c r="I21" i="8"/>
  <c r="H21" i="8"/>
  <c r="G21" i="8"/>
  <c r="F21" i="8"/>
  <c r="E21" i="8"/>
  <c r="C21" i="8"/>
  <c r="D21" i="8" s="1"/>
  <c r="BA20" i="8"/>
  <c r="AZ20" i="8"/>
  <c r="AO20" i="8"/>
  <c r="AL20" i="8"/>
  <c r="AK20" i="8"/>
  <c r="AI20" i="8"/>
  <c r="AH20" i="8"/>
  <c r="AP20" i="8"/>
  <c r="P20" i="8"/>
  <c r="T20" i="8"/>
  <c r="O20" i="8"/>
  <c r="N20" i="8"/>
  <c r="M20" i="8"/>
  <c r="L20" i="8"/>
  <c r="K20" i="8"/>
  <c r="J20" i="8"/>
  <c r="I20" i="8"/>
  <c r="H20" i="8"/>
  <c r="G20" i="8"/>
  <c r="F20" i="8"/>
  <c r="E20" i="8"/>
  <c r="C20" i="8"/>
  <c r="D20" i="8" s="1"/>
  <c r="BA19" i="8"/>
  <c r="AZ19" i="8"/>
  <c r="AO19" i="8"/>
  <c r="AL19" i="8"/>
  <c r="AK19" i="8"/>
  <c r="AI19" i="8"/>
  <c r="AH19" i="8"/>
  <c r="AP19" i="8"/>
  <c r="P19" i="8"/>
  <c r="T19" i="8"/>
  <c r="O19" i="8"/>
  <c r="N19" i="8"/>
  <c r="M19" i="8"/>
  <c r="L19" i="8"/>
  <c r="K19" i="8"/>
  <c r="J19" i="8"/>
  <c r="I19" i="8"/>
  <c r="H19" i="8"/>
  <c r="G19" i="8"/>
  <c r="F19" i="8"/>
  <c r="E19" i="8"/>
  <c r="C19" i="8"/>
  <c r="D19" i="8" s="1"/>
  <c r="BA18" i="8"/>
  <c r="AZ18" i="8"/>
  <c r="AO18" i="8"/>
  <c r="AL18" i="8"/>
  <c r="AK18" i="8"/>
  <c r="AI18" i="8"/>
  <c r="AH18" i="8"/>
  <c r="AP18" i="8"/>
  <c r="P18" i="8"/>
  <c r="T18" i="8"/>
  <c r="O18" i="8"/>
  <c r="N18" i="8"/>
  <c r="M18" i="8"/>
  <c r="L18" i="8"/>
  <c r="K18" i="8"/>
  <c r="J18" i="8"/>
  <c r="I18" i="8"/>
  <c r="H18" i="8"/>
  <c r="G18" i="8"/>
  <c r="F18" i="8"/>
  <c r="E18" i="8"/>
  <c r="C18" i="8"/>
  <c r="D18" i="8" s="1"/>
  <c r="BA17" i="8"/>
  <c r="AZ17" i="8"/>
  <c r="AO17" i="8"/>
  <c r="AL17" i="8"/>
  <c r="AK17" i="8"/>
  <c r="AI17" i="8"/>
  <c r="AH17" i="8"/>
  <c r="AP17" i="8"/>
  <c r="P17" i="8"/>
  <c r="T17" i="8"/>
  <c r="O17" i="8"/>
  <c r="N17" i="8"/>
  <c r="M17" i="8"/>
  <c r="L17" i="8"/>
  <c r="K17" i="8"/>
  <c r="J17" i="8"/>
  <c r="I17" i="8"/>
  <c r="H17" i="8"/>
  <c r="G17" i="8"/>
  <c r="F17" i="8"/>
  <c r="E17" i="8"/>
  <c r="C17" i="8"/>
  <c r="D17" i="8" s="1"/>
  <c r="BA16" i="8"/>
  <c r="AZ16" i="8"/>
  <c r="AO16" i="8"/>
  <c r="AL16" i="8"/>
  <c r="AK16" i="8"/>
  <c r="AI16" i="8"/>
  <c r="AH16" i="8"/>
  <c r="AP16" i="8"/>
  <c r="P16" i="8"/>
  <c r="T16" i="8"/>
  <c r="O16" i="8"/>
  <c r="N16" i="8"/>
  <c r="M16" i="8"/>
  <c r="L16" i="8"/>
  <c r="K16" i="8"/>
  <c r="J16" i="8"/>
  <c r="I16" i="8"/>
  <c r="H16" i="8"/>
  <c r="G16" i="8"/>
  <c r="F16" i="8"/>
  <c r="E16" i="8"/>
  <c r="C16" i="8"/>
  <c r="D16" i="8" s="1"/>
  <c r="BA15" i="8"/>
  <c r="AZ15" i="8"/>
  <c r="AO15" i="8"/>
  <c r="AL15" i="8"/>
  <c r="AK15" i="8"/>
  <c r="AI15" i="8"/>
  <c r="AH15" i="8"/>
  <c r="AP15" i="8"/>
  <c r="P15" i="8"/>
  <c r="T15" i="8"/>
  <c r="O15" i="8"/>
  <c r="N15" i="8"/>
  <c r="M15" i="8"/>
  <c r="L15" i="8"/>
  <c r="K15" i="8"/>
  <c r="J15" i="8"/>
  <c r="I15" i="8"/>
  <c r="H15" i="8"/>
  <c r="G15" i="8"/>
  <c r="F15" i="8"/>
  <c r="E15" i="8"/>
  <c r="C15" i="8"/>
  <c r="BA14" i="8"/>
  <c r="AZ14" i="8"/>
  <c r="AO14" i="8"/>
  <c r="AL14" i="8"/>
  <c r="AK14" i="8"/>
  <c r="AI14" i="8"/>
  <c r="AH14" i="8"/>
  <c r="AP14" i="8"/>
  <c r="P14" i="8"/>
  <c r="T14" i="8"/>
  <c r="O14" i="8"/>
  <c r="N14" i="8"/>
  <c r="M14" i="8"/>
  <c r="L14" i="8"/>
  <c r="K14" i="8"/>
  <c r="J14" i="8"/>
  <c r="I14" i="8"/>
  <c r="H14" i="8"/>
  <c r="G14" i="8"/>
  <c r="F14" i="8"/>
  <c r="E14" i="8"/>
  <c r="C14" i="8"/>
  <c r="BA13" i="8"/>
  <c r="AZ13" i="8"/>
  <c r="AO13" i="8"/>
  <c r="AL13" i="8"/>
  <c r="AK13" i="8"/>
  <c r="AI13" i="8"/>
  <c r="AH13" i="8"/>
  <c r="AP13" i="8"/>
  <c r="P13" i="8"/>
  <c r="T13" i="8"/>
  <c r="O13" i="8"/>
  <c r="N13" i="8"/>
  <c r="M13" i="8"/>
  <c r="L13" i="8"/>
  <c r="K13" i="8"/>
  <c r="J13" i="8"/>
  <c r="I13" i="8"/>
  <c r="H13" i="8"/>
  <c r="G13" i="8"/>
  <c r="F13" i="8"/>
  <c r="E13" i="8"/>
  <c r="C13" i="8"/>
  <c r="BA12" i="8"/>
  <c r="AZ12" i="8"/>
  <c r="AO12" i="8"/>
  <c r="AL12" i="8"/>
  <c r="AK12" i="8"/>
  <c r="AI12" i="8"/>
  <c r="AH12" i="8"/>
  <c r="AP12" i="8"/>
  <c r="P12" i="8"/>
  <c r="T12" i="8"/>
  <c r="O12" i="8"/>
  <c r="N12" i="8"/>
  <c r="M12" i="8"/>
  <c r="L12" i="8"/>
  <c r="K12" i="8"/>
  <c r="J12" i="8"/>
  <c r="I12" i="8"/>
  <c r="H12" i="8"/>
  <c r="G12" i="8"/>
  <c r="F12" i="8"/>
  <c r="E12" i="8"/>
  <c r="C12" i="8"/>
  <c r="BA11" i="8"/>
  <c r="AZ11" i="8"/>
  <c r="AO11" i="8"/>
  <c r="AL11" i="8"/>
  <c r="AK11" i="8"/>
  <c r="AI11" i="8"/>
  <c r="AH11" i="8"/>
  <c r="AP11" i="8"/>
  <c r="P11" i="8"/>
  <c r="T11" i="8"/>
  <c r="O11" i="8"/>
  <c r="N11" i="8"/>
  <c r="M11" i="8"/>
  <c r="L11" i="8"/>
  <c r="K11" i="8"/>
  <c r="J11" i="8"/>
  <c r="I11" i="8"/>
  <c r="H11" i="8"/>
  <c r="G11" i="8"/>
  <c r="F11" i="8"/>
  <c r="E11" i="8"/>
  <c r="C11" i="8"/>
  <c r="D11" i="8" s="1"/>
  <c r="BA10" i="8"/>
  <c r="AZ10" i="8"/>
  <c r="AO10" i="8"/>
  <c r="AL10" i="8"/>
  <c r="AK10" i="8"/>
  <c r="AI10" i="8"/>
  <c r="AH10" i="8"/>
  <c r="AP10" i="8"/>
  <c r="P10" i="8"/>
  <c r="T10" i="8"/>
  <c r="O10" i="8"/>
  <c r="N10" i="8"/>
  <c r="M10" i="8"/>
  <c r="L10" i="8"/>
  <c r="K10" i="8"/>
  <c r="J10" i="8"/>
  <c r="I10" i="8"/>
  <c r="H10" i="8"/>
  <c r="G10" i="8"/>
  <c r="F10" i="8"/>
  <c r="E10" i="8"/>
  <c r="C10" i="8"/>
  <c r="D10" i="8" s="1"/>
  <c r="BA9" i="8"/>
  <c r="AZ9" i="8"/>
  <c r="AO9" i="8"/>
  <c r="AL9" i="8"/>
  <c r="AK9" i="8"/>
  <c r="AI9" i="8"/>
  <c r="AH9" i="8"/>
  <c r="AP9" i="8"/>
  <c r="P9" i="8"/>
  <c r="T9" i="8"/>
  <c r="O9" i="8"/>
  <c r="N9" i="8"/>
  <c r="M9" i="8"/>
  <c r="L9" i="8"/>
  <c r="K9" i="8"/>
  <c r="J9" i="8"/>
  <c r="I9" i="8"/>
  <c r="H9" i="8"/>
  <c r="G9" i="8"/>
  <c r="F9" i="8"/>
  <c r="E9" i="8"/>
  <c r="C9" i="8"/>
  <c r="D9" i="8" s="1"/>
  <c r="BA8" i="8"/>
  <c r="AZ8" i="8"/>
  <c r="AO8" i="8"/>
  <c r="AL8" i="8"/>
  <c r="AK8" i="8"/>
  <c r="AI8" i="8"/>
  <c r="AH8" i="8"/>
  <c r="AP8" i="8"/>
  <c r="P8" i="8"/>
  <c r="T8" i="8"/>
  <c r="O8" i="8"/>
  <c r="N8" i="8"/>
  <c r="M8" i="8"/>
  <c r="L8" i="8"/>
  <c r="K8" i="8"/>
  <c r="J8" i="8"/>
  <c r="I8" i="8"/>
  <c r="H8" i="8"/>
  <c r="G8" i="8"/>
  <c r="F8" i="8"/>
  <c r="E8" i="8"/>
  <c r="C8" i="8"/>
  <c r="D8" i="8" s="1"/>
  <c r="BA7" i="8"/>
  <c r="AZ7" i="8"/>
  <c r="AO7" i="8"/>
  <c r="AL7" i="8"/>
  <c r="AK7" i="8"/>
  <c r="AI7" i="8"/>
  <c r="AH7" i="8"/>
  <c r="AP7" i="8"/>
  <c r="P7" i="8"/>
  <c r="T7" i="8"/>
  <c r="O7" i="8"/>
  <c r="N7" i="8"/>
  <c r="M7" i="8"/>
  <c r="L7" i="8"/>
  <c r="K7" i="8"/>
  <c r="J7" i="8"/>
  <c r="I7" i="8"/>
  <c r="H7" i="8"/>
  <c r="G7" i="8"/>
  <c r="F7" i="8"/>
  <c r="E7" i="8"/>
  <c r="C7" i="8"/>
  <c r="D7" i="8" s="1"/>
  <c r="BA6" i="8"/>
  <c r="AZ6" i="8"/>
  <c r="AO6" i="8"/>
  <c r="AL6" i="8"/>
  <c r="AK6" i="8"/>
  <c r="AI6" i="8"/>
  <c r="AH6" i="8"/>
  <c r="AP6" i="8"/>
  <c r="P6" i="8"/>
  <c r="T6" i="8"/>
  <c r="O6" i="8"/>
  <c r="N6" i="8"/>
  <c r="M6" i="8"/>
  <c r="L6" i="8"/>
  <c r="K6" i="8"/>
  <c r="J6" i="8"/>
  <c r="I6" i="8"/>
  <c r="H6" i="8"/>
  <c r="G6" i="8"/>
  <c r="F6" i="8"/>
  <c r="E6" i="8"/>
  <c r="C6" i="8"/>
  <c r="D6" i="8" s="1"/>
  <c r="BA5" i="8"/>
  <c r="AZ5" i="8"/>
  <c r="AO5" i="8"/>
  <c r="AL5" i="8"/>
  <c r="AK5" i="8"/>
  <c r="AI5" i="8"/>
  <c r="AH5" i="8"/>
  <c r="AP5" i="8"/>
  <c r="P5" i="8"/>
  <c r="T5" i="8"/>
  <c r="O5" i="8"/>
  <c r="N5" i="8"/>
  <c r="M5" i="8"/>
  <c r="L5" i="8"/>
  <c r="K5" i="8"/>
  <c r="J5" i="8"/>
  <c r="I5" i="8"/>
  <c r="H5" i="8"/>
  <c r="G5" i="8"/>
  <c r="F5" i="8"/>
  <c r="E5" i="8"/>
  <c r="C5" i="8"/>
  <c r="D5" i="8" s="1"/>
  <c r="BA4" i="8"/>
  <c r="AZ4" i="8"/>
  <c r="AO4" i="8"/>
  <c r="AL4" i="8"/>
  <c r="AK4" i="8"/>
  <c r="AI4" i="8"/>
  <c r="AH4" i="8"/>
  <c r="AP4" i="8"/>
  <c r="P4" i="8"/>
  <c r="T4" i="8"/>
  <c r="O4" i="8"/>
  <c r="N4" i="8"/>
  <c r="M4" i="8"/>
  <c r="L4" i="8"/>
  <c r="K4" i="8"/>
  <c r="J4" i="8"/>
  <c r="I4" i="8"/>
  <c r="H4" i="8"/>
  <c r="G4" i="8"/>
  <c r="F4" i="8"/>
  <c r="E4" i="8"/>
  <c r="C4" i="8"/>
  <c r="D4" i="8" s="1"/>
  <c r="BA3" i="8"/>
  <c r="AZ3" i="8"/>
  <c r="AO3" i="8"/>
  <c r="AL3" i="8"/>
  <c r="AK3" i="8"/>
  <c r="AI3" i="8"/>
  <c r="AH3" i="8"/>
  <c r="AP3" i="8"/>
  <c r="P3" i="8"/>
  <c r="T3" i="8"/>
  <c r="O3" i="8"/>
  <c r="N3" i="8"/>
  <c r="M3" i="8"/>
  <c r="L3" i="8"/>
  <c r="K3" i="8"/>
  <c r="J3" i="8"/>
  <c r="I3" i="8"/>
  <c r="H3" i="8"/>
  <c r="G3" i="8"/>
  <c r="F3" i="8"/>
  <c r="E3" i="8"/>
  <c r="C3" i="8"/>
  <c r="D3" i="8" s="1"/>
  <c r="BA2" i="8"/>
  <c r="AZ2" i="8"/>
  <c r="AO2" i="8"/>
  <c r="AL2" i="8"/>
  <c r="AK2" i="8"/>
  <c r="AI2" i="8"/>
  <c r="AP2" i="8"/>
  <c r="P2" i="8"/>
  <c r="T2" i="8"/>
  <c r="O2" i="8"/>
  <c r="N2" i="8"/>
  <c r="M2" i="8"/>
  <c r="L2" i="8"/>
  <c r="K2" i="8"/>
  <c r="J2" i="8"/>
  <c r="I2" i="8"/>
  <c r="H2" i="8"/>
  <c r="G2" i="8"/>
  <c r="F2" i="8"/>
  <c r="E2" i="8"/>
  <c r="C2" i="8"/>
  <c r="D2" i="8" s="1"/>
  <c r="Y16" i="3"/>
  <c r="AJ4" i="8" s="1"/>
  <c r="BE5" i="4"/>
  <c r="BE6" i="4"/>
  <c r="BE7" i="4"/>
  <c r="BE8" i="4"/>
  <c r="BE9" i="4"/>
  <c r="BE10" i="4"/>
  <c r="BR15" i="3"/>
  <c r="BT15" i="3" s="1"/>
  <c r="BR16" i="3"/>
  <c r="BT16" i="3" s="1"/>
  <c r="BR17" i="3"/>
  <c r="BT17" i="3" s="1"/>
  <c r="BR18" i="3"/>
  <c r="BT18" i="3" s="1"/>
  <c r="BR19" i="3"/>
  <c r="BT19" i="3" s="1"/>
  <c r="BR20" i="3"/>
  <c r="BT20" i="3" s="1"/>
  <c r="BR21" i="3"/>
  <c r="BT21" i="3" s="1"/>
  <c r="BR22" i="3"/>
  <c r="BT22" i="3" s="1"/>
  <c r="BR23" i="3"/>
  <c r="BT23" i="3" s="1"/>
  <c r="BR24" i="3"/>
  <c r="BT24" i="3" s="1"/>
  <c r="BR25" i="3"/>
  <c r="BT25" i="3" s="1"/>
  <c r="BR26" i="3"/>
  <c r="BT26" i="3" s="1"/>
  <c r="BR27" i="3"/>
  <c r="BT27" i="3" s="1"/>
  <c r="BR28" i="3"/>
  <c r="BT28" i="3" s="1"/>
  <c r="BR29" i="3"/>
  <c r="BT29" i="3" s="1"/>
  <c r="BR30" i="3"/>
  <c r="BT30" i="3" s="1"/>
  <c r="BR31" i="3"/>
  <c r="BT31" i="3" s="1"/>
  <c r="BR32" i="3"/>
  <c r="BT32" i="3" s="1"/>
  <c r="BR33" i="3"/>
  <c r="BT33" i="3" s="1"/>
  <c r="BR34" i="3"/>
  <c r="BT34" i="3" s="1"/>
  <c r="BR35" i="3"/>
  <c r="BT35" i="3" s="1"/>
  <c r="BR36" i="3"/>
  <c r="BT36" i="3" s="1"/>
  <c r="BR37" i="3"/>
  <c r="BT37" i="3" s="1"/>
  <c r="BR38" i="3"/>
  <c r="BT38" i="3" s="1"/>
  <c r="BR39" i="3"/>
  <c r="BT39" i="3" s="1"/>
  <c r="BR40" i="3"/>
  <c r="BT40" i="3" s="1"/>
  <c r="BR41" i="3"/>
  <c r="BT41" i="3" s="1"/>
  <c r="BR42" i="3"/>
  <c r="BT42" i="3" s="1"/>
  <c r="BR43" i="3"/>
  <c r="BT43" i="3" s="1"/>
  <c r="BR44" i="3"/>
  <c r="BT44" i="3" s="1"/>
  <c r="BR45" i="3"/>
  <c r="BT45" i="3" s="1"/>
  <c r="BR46" i="3"/>
  <c r="BT46" i="3" s="1"/>
  <c r="BR47" i="3"/>
  <c r="BT47" i="3" s="1"/>
  <c r="BR48" i="3"/>
  <c r="BT48" i="3" s="1"/>
  <c r="BR49" i="3"/>
  <c r="BT49" i="3" s="1"/>
  <c r="BR50" i="3"/>
  <c r="BT50" i="3" s="1"/>
  <c r="BR51" i="3"/>
  <c r="BT51" i="3" s="1"/>
  <c r="BR52" i="3"/>
  <c r="BT52" i="3" s="1"/>
  <c r="BR53" i="3"/>
  <c r="BT53" i="3" s="1"/>
  <c r="BR54" i="3"/>
  <c r="BT54" i="3" s="1"/>
  <c r="BR55" i="3"/>
  <c r="BT55" i="3" s="1"/>
  <c r="BR56" i="3"/>
  <c r="BT56" i="3" s="1"/>
  <c r="BR57" i="3"/>
  <c r="BT57" i="3" s="1"/>
  <c r="BR58" i="3"/>
  <c r="BT58" i="3" s="1"/>
  <c r="BR59" i="3"/>
  <c r="BT59" i="3" s="1"/>
  <c r="BR60" i="3"/>
  <c r="BT60" i="3" s="1"/>
  <c r="BR61" i="3"/>
  <c r="BT61" i="3" s="1"/>
  <c r="BR62" i="3"/>
  <c r="BT62" i="3" s="1"/>
  <c r="BR63" i="3"/>
  <c r="BT63" i="3" s="1"/>
  <c r="BR64" i="3"/>
  <c r="BT64" i="3" s="1"/>
  <c r="BR65" i="3"/>
  <c r="BT65" i="3" s="1"/>
  <c r="BR66" i="3"/>
  <c r="BT66" i="3" s="1"/>
  <c r="BR67" i="3"/>
  <c r="BT67" i="3" s="1"/>
  <c r="BR68" i="3"/>
  <c r="BT68" i="3" s="1"/>
  <c r="BR69" i="3"/>
  <c r="BT69" i="3" s="1"/>
  <c r="BR70" i="3"/>
  <c r="BT70" i="3" s="1"/>
  <c r="BR71" i="3"/>
  <c r="BT71" i="3" s="1"/>
  <c r="BR72" i="3"/>
  <c r="BT72" i="3" s="1"/>
  <c r="BR73" i="3"/>
  <c r="BT73" i="3" s="1"/>
  <c r="BR74" i="3"/>
  <c r="BT74" i="3" s="1"/>
  <c r="BR75" i="3"/>
  <c r="BT75" i="3" s="1"/>
  <c r="BR76" i="3"/>
  <c r="BT76" i="3" s="1"/>
  <c r="BR77" i="3"/>
  <c r="BT77" i="3" s="1"/>
  <c r="BR78" i="3"/>
  <c r="BT78" i="3" s="1"/>
  <c r="BR79" i="3"/>
  <c r="BT79" i="3" s="1"/>
  <c r="BR80" i="3"/>
  <c r="BT80" i="3" s="1"/>
  <c r="BR81" i="3"/>
  <c r="BT81" i="3" s="1"/>
  <c r="BR82" i="3"/>
  <c r="BT82" i="3" s="1"/>
  <c r="BR83" i="3"/>
  <c r="BT83" i="3" s="1"/>
  <c r="BR84" i="3"/>
  <c r="BT84" i="3" s="1"/>
  <c r="BR85" i="3"/>
  <c r="BT85" i="3" s="1"/>
  <c r="BR86" i="3"/>
  <c r="BT86" i="3" s="1"/>
  <c r="BR87" i="3"/>
  <c r="BT87" i="3" s="1"/>
  <c r="BR88" i="3"/>
  <c r="BT88" i="3" s="1"/>
  <c r="BR89" i="3"/>
  <c r="BT89" i="3" s="1"/>
  <c r="BR90" i="3"/>
  <c r="BT90" i="3" s="1"/>
  <c r="BR91" i="3"/>
  <c r="BT91" i="3" s="1"/>
  <c r="BR92" i="3"/>
  <c r="BT92" i="3" s="1"/>
  <c r="BR93" i="3"/>
  <c r="BT93" i="3" s="1"/>
  <c r="BR94" i="3"/>
  <c r="BT94" i="3" s="1"/>
  <c r="BR95" i="3"/>
  <c r="BT95" i="3" s="1"/>
  <c r="BR96" i="3"/>
  <c r="BT96" i="3" s="1"/>
  <c r="BR97" i="3"/>
  <c r="BT97" i="3" s="1"/>
  <c r="BR98" i="3"/>
  <c r="BT98" i="3" s="1"/>
  <c r="BR99" i="3"/>
  <c r="BT99" i="3" s="1"/>
  <c r="BR100" i="3"/>
  <c r="BT100" i="3" s="1"/>
  <c r="BR101" i="3"/>
  <c r="BT101" i="3" s="1"/>
  <c r="BR102" i="3"/>
  <c r="BT102" i="3" s="1"/>
  <c r="BR103" i="3"/>
  <c r="BT103" i="3" s="1"/>
  <c r="BR104" i="3"/>
  <c r="BT104" i="3" s="1"/>
  <c r="BR105" i="3"/>
  <c r="BT105" i="3" s="1"/>
  <c r="BR106" i="3"/>
  <c r="BT106" i="3" s="1"/>
  <c r="BR107" i="3"/>
  <c r="BT107" i="3" s="1"/>
  <c r="BR108" i="3"/>
  <c r="BT108" i="3" s="1"/>
  <c r="BR109" i="3"/>
  <c r="BT109" i="3" s="1"/>
  <c r="BR110" i="3"/>
  <c r="BT110" i="3" s="1"/>
  <c r="BR111" i="3"/>
  <c r="BT111" i="3" s="1"/>
  <c r="BR112" i="3"/>
  <c r="BT112" i="3" s="1"/>
  <c r="BR113" i="3"/>
  <c r="BT113" i="3" s="1"/>
  <c r="BR114" i="3"/>
  <c r="BT114" i="3" s="1"/>
  <c r="BR115" i="3"/>
  <c r="BT115" i="3" s="1"/>
  <c r="BR116" i="3"/>
  <c r="BT116" i="3" s="1"/>
  <c r="BR117" i="3"/>
  <c r="BT117" i="3" s="1"/>
  <c r="BR118" i="3"/>
  <c r="BT118" i="3" s="1"/>
  <c r="BR119" i="3"/>
  <c r="BT119" i="3" s="1"/>
  <c r="BR120" i="3"/>
  <c r="BT120" i="3" s="1"/>
  <c r="BR121" i="3"/>
  <c r="BT121" i="3" s="1"/>
  <c r="BR122" i="3"/>
  <c r="BT122" i="3" s="1"/>
  <c r="BR123" i="3"/>
  <c r="BT123" i="3" s="1"/>
  <c r="BR124" i="3"/>
  <c r="BT124" i="3" s="1"/>
  <c r="BR125" i="3"/>
  <c r="BT125" i="3" s="1"/>
  <c r="BR126" i="3"/>
  <c r="BT126" i="3" s="1"/>
  <c r="BR127" i="3"/>
  <c r="BT127" i="3" s="1"/>
  <c r="BR128" i="3"/>
  <c r="BT128" i="3" s="1"/>
  <c r="BR129" i="3"/>
  <c r="BT129" i="3" s="1"/>
  <c r="BR130" i="3"/>
  <c r="BT130" i="3" s="1"/>
  <c r="BR131" i="3"/>
  <c r="BT131" i="3" s="1"/>
  <c r="BR132" i="3"/>
  <c r="BT132" i="3" s="1"/>
  <c r="BR133" i="3"/>
  <c r="BT133" i="3" s="1"/>
  <c r="BR134" i="3"/>
  <c r="BT134" i="3" s="1"/>
  <c r="BR135" i="3"/>
  <c r="BT135" i="3" s="1"/>
  <c r="BR136" i="3"/>
  <c r="BT136" i="3" s="1"/>
  <c r="BR137" i="3"/>
  <c r="BT137" i="3" s="1"/>
  <c r="BR138" i="3"/>
  <c r="BT138" i="3" s="1"/>
  <c r="BR139" i="3"/>
  <c r="BT139" i="3" s="1"/>
  <c r="BR140" i="3"/>
  <c r="BT140" i="3" s="1"/>
  <c r="BR141" i="3"/>
  <c r="BT141" i="3" s="1"/>
  <c r="BR142" i="3"/>
  <c r="BT142" i="3" s="1"/>
  <c r="BR143" i="3"/>
  <c r="BT143" i="3" s="1"/>
  <c r="BR144" i="3"/>
  <c r="BT144" i="3" s="1"/>
  <c r="BR145" i="3"/>
  <c r="BT145" i="3" s="1"/>
  <c r="BR146" i="3"/>
  <c r="BT146" i="3" s="1"/>
  <c r="BR147" i="3"/>
  <c r="BT147" i="3" s="1"/>
  <c r="BR148" i="3"/>
  <c r="BT148" i="3" s="1"/>
  <c r="BR149" i="3"/>
  <c r="BT149" i="3" s="1"/>
  <c r="BR150" i="3"/>
  <c r="BT150" i="3" s="1"/>
  <c r="BR151" i="3"/>
  <c r="BT151" i="3" s="1"/>
  <c r="BR152" i="3"/>
  <c r="BT152" i="3" s="1"/>
  <c r="BR153" i="3"/>
  <c r="BT153" i="3" s="1"/>
  <c r="BR154" i="3"/>
  <c r="BT154" i="3" s="1"/>
  <c r="BR155" i="3"/>
  <c r="BT155" i="3" s="1"/>
  <c r="BQ15" i="3"/>
  <c r="BS15" i="3" s="1"/>
  <c r="BQ16" i="3"/>
  <c r="BS16" i="3" s="1"/>
  <c r="BQ17" i="3"/>
  <c r="BS17" i="3" s="1"/>
  <c r="BQ18" i="3"/>
  <c r="BS18" i="3" s="1"/>
  <c r="BQ19" i="3"/>
  <c r="BS19" i="3" s="1"/>
  <c r="BQ20" i="3"/>
  <c r="BS20" i="3" s="1"/>
  <c r="BQ21" i="3"/>
  <c r="BS21" i="3" s="1"/>
  <c r="BQ22" i="3"/>
  <c r="BS22" i="3" s="1"/>
  <c r="BQ23" i="3"/>
  <c r="BS23" i="3" s="1"/>
  <c r="BQ24" i="3"/>
  <c r="BS24" i="3" s="1"/>
  <c r="BQ25" i="3"/>
  <c r="BS25" i="3" s="1"/>
  <c r="BQ26" i="3"/>
  <c r="BS26" i="3" s="1"/>
  <c r="BQ27" i="3"/>
  <c r="BS27" i="3" s="1"/>
  <c r="BQ28" i="3"/>
  <c r="BS28" i="3" s="1"/>
  <c r="BQ29" i="3"/>
  <c r="BS29" i="3" s="1"/>
  <c r="BQ30" i="3"/>
  <c r="BS30" i="3" s="1"/>
  <c r="BQ31" i="3"/>
  <c r="BS31" i="3" s="1"/>
  <c r="BQ32" i="3"/>
  <c r="BS32" i="3" s="1"/>
  <c r="BQ33" i="3"/>
  <c r="BS33" i="3" s="1"/>
  <c r="BQ34" i="3"/>
  <c r="BS34" i="3" s="1"/>
  <c r="BQ35" i="3"/>
  <c r="BS35" i="3" s="1"/>
  <c r="BQ36" i="3"/>
  <c r="BS36" i="3" s="1"/>
  <c r="BQ37" i="3"/>
  <c r="BS37" i="3" s="1"/>
  <c r="BQ38" i="3"/>
  <c r="BS38" i="3" s="1"/>
  <c r="BQ39" i="3"/>
  <c r="BS39" i="3" s="1"/>
  <c r="BQ40" i="3"/>
  <c r="BS40" i="3" s="1"/>
  <c r="BQ41" i="3"/>
  <c r="BS41" i="3" s="1"/>
  <c r="BQ42" i="3"/>
  <c r="BS42" i="3" s="1"/>
  <c r="BQ43" i="3"/>
  <c r="BS43" i="3" s="1"/>
  <c r="BQ44" i="3"/>
  <c r="BS44" i="3" s="1"/>
  <c r="BQ45" i="3"/>
  <c r="BS45" i="3" s="1"/>
  <c r="BQ46" i="3"/>
  <c r="BS46" i="3" s="1"/>
  <c r="BQ47" i="3"/>
  <c r="BS47" i="3" s="1"/>
  <c r="BQ48" i="3"/>
  <c r="BS48" i="3" s="1"/>
  <c r="BQ49" i="3"/>
  <c r="BS49" i="3" s="1"/>
  <c r="BQ50" i="3"/>
  <c r="BS50" i="3" s="1"/>
  <c r="BQ51" i="3"/>
  <c r="BS51" i="3" s="1"/>
  <c r="BQ52" i="3"/>
  <c r="BS52" i="3" s="1"/>
  <c r="BQ53" i="3"/>
  <c r="BS53" i="3" s="1"/>
  <c r="BQ54" i="3"/>
  <c r="BS54" i="3" s="1"/>
  <c r="BQ55" i="3"/>
  <c r="BS55" i="3" s="1"/>
  <c r="BQ56" i="3"/>
  <c r="BS56" i="3" s="1"/>
  <c r="BQ57" i="3"/>
  <c r="BS57" i="3" s="1"/>
  <c r="BQ58" i="3"/>
  <c r="BS58" i="3" s="1"/>
  <c r="BQ59" i="3"/>
  <c r="BS59" i="3" s="1"/>
  <c r="BQ60" i="3"/>
  <c r="BS60" i="3" s="1"/>
  <c r="BQ61" i="3"/>
  <c r="BS61" i="3" s="1"/>
  <c r="BQ62" i="3"/>
  <c r="BS62" i="3" s="1"/>
  <c r="BQ63" i="3"/>
  <c r="BS63" i="3" s="1"/>
  <c r="BQ64" i="3"/>
  <c r="BS64" i="3" s="1"/>
  <c r="BQ65" i="3"/>
  <c r="BS65" i="3" s="1"/>
  <c r="BQ66" i="3"/>
  <c r="BS66" i="3" s="1"/>
  <c r="BQ67" i="3"/>
  <c r="BS67" i="3" s="1"/>
  <c r="BQ68" i="3"/>
  <c r="BS68" i="3" s="1"/>
  <c r="BQ69" i="3"/>
  <c r="BS69" i="3" s="1"/>
  <c r="BQ70" i="3"/>
  <c r="BS70" i="3" s="1"/>
  <c r="BQ71" i="3"/>
  <c r="BS71" i="3" s="1"/>
  <c r="BQ72" i="3"/>
  <c r="BS72" i="3" s="1"/>
  <c r="BQ73" i="3"/>
  <c r="BS73" i="3" s="1"/>
  <c r="BQ74" i="3"/>
  <c r="BS74" i="3" s="1"/>
  <c r="BQ75" i="3"/>
  <c r="BS75" i="3" s="1"/>
  <c r="BQ76" i="3"/>
  <c r="BS76" i="3" s="1"/>
  <c r="BQ77" i="3"/>
  <c r="BS77" i="3" s="1"/>
  <c r="BQ78" i="3"/>
  <c r="BS78" i="3" s="1"/>
  <c r="BQ79" i="3"/>
  <c r="BS79" i="3" s="1"/>
  <c r="BQ80" i="3"/>
  <c r="BS80" i="3" s="1"/>
  <c r="BQ81" i="3"/>
  <c r="BS81" i="3" s="1"/>
  <c r="BQ82" i="3"/>
  <c r="BS82" i="3" s="1"/>
  <c r="BQ83" i="3"/>
  <c r="BS83" i="3" s="1"/>
  <c r="BQ84" i="3"/>
  <c r="BS84" i="3" s="1"/>
  <c r="BQ85" i="3"/>
  <c r="BS85" i="3" s="1"/>
  <c r="BQ86" i="3"/>
  <c r="BS86" i="3" s="1"/>
  <c r="BQ87" i="3"/>
  <c r="BS87" i="3" s="1"/>
  <c r="BQ88" i="3"/>
  <c r="BS88" i="3" s="1"/>
  <c r="BQ89" i="3"/>
  <c r="BS89" i="3" s="1"/>
  <c r="BQ90" i="3"/>
  <c r="BS90" i="3" s="1"/>
  <c r="BQ91" i="3"/>
  <c r="BS91" i="3" s="1"/>
  <c r="BQ92" i="3"/>
  <c r="BS92" i="3" s="1"/>
  <c r="BQ93" i="3"/>
  <c r="BS93" i="3" s="1"/>
  <c r="BQ94" i="3"/>
  <c r="BS94" i="3" s="1"/>
  <c r="BQ95" i="3"/>
  <c r="BS95" i="3" s="1"/>
  <c r="BQ96" i="3"/>
  <c r="BS96" i="3" s="1"/>
  <c r="BQ97" i="3"/>
  <c r="BS97" i="3" s="1"/>
  <c r="BQ98" i="3"/>
  <c r="BS98" i="3" s="1"/>
  <c r="BQ99" i="3"/>
  <c r="BS99" i="3" s="1"/>
  <c r="BQ100" i="3"/>
  <c r="BS100" i="3" s="1"/>
  <c r="BQ101" i="3"/>
  <c r="BS101" i="3" s="1"/>
  <c r="BQ102" i="3"/>
  <c r="BS102" i="3" s="1"/>
  <c r="BQ103" i="3"/>
  <c r="BS103" i="3" s="1"/>
  <c r="BQ104" i="3"/>
  <c r="BS104" i="3" s="1"/>
  <c r="BQ105" i="3"/>
  <c r="BS105" i="3" s="1"/>
  <c r="BQ106" i="3"/>
  <c r="BS106" i="3" s="1"/>
  <c r="BQ107" i="3"/>
  <c r="BS107" i="3" s="1"/>
  <c r="BQ108" i="3"/>
  <c r="BS108" i="3" s="1"/>
  <c r="BQ109" i="3"/>
  <c r="BS109" i="3" s="1"/>
  <c r="BQ110" i="3"/>
  <c r="BS110" i="3" s="1"/>
  <c r="BQ111" i="3"/>
  <c r="BS111" i="3" s="1"/>
  <c r="BQ112" i="3"/>
  <c r="BS112" i="3" s="1"/>
  <c r="BQ113" i="3"/>
  <c r="BS113" i="3" s="1"/>
  <c r="BQ114" i="3"/>
  <c r="BS114" i="3" s="1"/>
  <c r="BQ115" i="3"/>
  <c r="BS115" i="3" s="1"/>
  <c r="BQ116" i="3"/>
  <c r="BS116" i="3" s="1"/>
  <c r="BQ117" i="3"/>
  <c r="BS117" i="3" s="1"/>
  <c r="BQ118" i="3"/>
  <c r="BS118" i="3" s="1"/>
  <c r="BQ119" i="3"/>
  <c r="BS119" i="3" s="1"/>
  <c r="BQ120" i="3"/>
  <c r="BS120" i="3" s="1"/>
  <c r="BQ121" i="3"/>
  <c r="BS121" i="3" s="1"/>
  <c r="BQ122" i="3"/>
  <c r="BS122" i="3" s="1"/>
  <c r="BQ123" i="3"/>
  <c r="BS123" i="3" s="1"/>
  <c r="BQ124" i="3"/>
  <c r="BS124" i="3" s="1"/>
  <c r="BQ125" i="3"/>
  <c r="BS125" i="3" s="1"/>
  <c r="BQ126" i="3"/>
  <c r="BS126" i="3" s="1"/>
  <c r="BQ127" i="3"/>
  <c r="BS127" i="3" s="1"/>
  <c r="BQ128" i="3"/>
  <c r="BS128" i="3" s="1"/>
  <c r="BQ129" i="3"/>
  <c r="BS129" i="3" s="1"/>
  <c r="BQ130" i="3"/>
  <c r="BS130" i="3" s="1"/>
  <c r="BQ131" i="3"/>
  <c r="BS131" i="3" s="1"/>
  <c r="BQ132" i="3"/>
  <c r="BS132" i="3" s="1"/>
  <c r="BQ133" i="3"/>
  <c r="BS133" i="3" s="1"/>
  <c r="BQ134" i="3"/>
  <c r="BS134" i="3" s="1"/>
  <c r="BQ135" i="3"/>
  <c r="BS135" i="3" s="1"/>
  <c r="BQ136" i="3"/>
  <c r="BS136" i="3" s="1"/>
  <c r="BQ137" i="3"/>
  <c r="BS137" i="3" s="1"/>
  <c r="BQ138" i="3"/>
  <c r="BS138" i="3" s="1"/>
  <c r="BQ139" i="3"/>
  <c r="BS139" i="3" s="1"/>
  <c r="BQ140" i="3"/>
  <c r="BS140" i="3" s="1"/>
  <c r="BQ141" i="3"/>
  <c r="BS141" i="3" s="1"/>
  <c r="BQ142" i="3"/>
  <c r="BS142" i="3" s="1"/>
  <c r="BQ143" i="3"/>
  <c r="BS143" i="3" s="1"/>
  <c r="BQ144" i="3"/>
  <c r="BS144" i="3" s="1"/>
  <c r="BQ145" i="3"/>
  <c r="BS145" i="3" s="1"/>
  <c r="BQ146" i="3"/>
  <c r="BS146" i="3" s="1"/>
  <c r="BQ147" i="3"/>
  <c r="BS147" i="3" s="1"/>
  <c r="BQ148" i="3"/>
  <c r="BS148" i="3" s="1"/>
  <c r="BQ149" i="3"/>
  <c r="BS149" i="3" s="1"/>
  <c r="BQ150" i="3"/>
  <c r="BS150" i="3" s="1"/>
  <c r="BQ151" i="3"/>
  <c r="BS151" i="3" s="1"/>
  <c r="BQ152" i="3"/>
  <c r="BS152" i="3" s="1"/>
  <c r="BQ153" i="3"/>
  <c r="BS153" i="3" s="1"/>
  <c r="BQ154" i="3"/>
  <c r="BS154" i="3" s="1"/>
  <c r="BQ155" i="3"/>
  <c r="BS155" i="3" s="1"/>
  <c r="BR14" i="3"/>
  <c r="BT14" i="3" s="1"/>
  <c r="BQ14" i="3"/>
  <c r="BS14" i="3" s="1"/>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61" i="5"/>
  <c r="E16" i="5"/>
  <c r="E17" i="5"/>
  <c r="E18" i="5"/>
  <c r="E19" i="5"/>
  <c r="E20" i="5"/>
  <c r="E21" i="5"/>
  <c r="E22" i="5"/>
  <c r="E23" i="5"/>
  <c r="E24" i="5"/>
  <c r="E25" i="5"/>
  <c r="E26" i="5"/>
  <c r="E27" i="5"/>
  <c r="E28" i="5"/>
  <c r="E29" i="5"/>
  <c r="E30" i="5"/>
  <c r="E31" i="5"/>
  <c r="E32" i="5"/>
  <c r="E33" i="5"/>
  <c r="E34" i="5"/>
  <c r="E35" i="5"/>
  <c r="E36" i="5"/>
  <c r="E37" i="5"/>
  <c r="E38" i="5"/>
  <c r="E39" i="5"/>
  <c r="E40" i="5"/>
  <c r="E41" i="5"/>
  <c r="E15" i="5"/>
  <c r="E14" i="5"/>
  <c r="E13" i="5"/>
  <c r="E12" i="5"/>
  <c r="E11" i="5"/>
  <c r="E10"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12" i="5"/>
  <c r="C11" i="5"/>
  <c r="C10" i="5"/>
  <c r="Y92" i="5"/>
  <c r="Z92" i="5" s="1"/>
  <c r="AA92" i="5" s="1"/>
  <c r="V92" i="5"/>
  <c r="W92" i="5" s="1"/>
  <c r="X92" i="5" s="1"/>
  <c r="Y91" i="5"/>
  <c r="Z91" i="5" s="1"/>
  <c r="AA91" i="5" s="1"/>
  <c r="V91" i="5"/>
  <c r="W91" i="5" s="1"/>
  <c r="X91" i="5" s="1"/>
  <c r="Y90" i="5"/>
  <c r="Z90" i="5" s="1"/>
  <c r="AA90" i="5" s="1"/>
  <c r="V90" i="5"/>
  <c r="W90" i="5" s="1"/>
  <c r="X90" i="5" s="1"/>
  <c r="Y89" i="5"/>
  <c r="Z89" i="5" s="1"/>
  <c r="AA89" i="5" s="1"/>
  <c r="V89" i="5"/>
  <c r="W89" i="5" s="1"/>
  <c r="X89" i="5" s="1"/>
  <c r="Y88" i="5"/>
  <c r="Z88" i="5" s="1"/>
  <c r="AA88" i="5" s="1"/>
  <c r="V88" i="5"/>
  <c r="W88" i="5" s="1"/>
  <c r="X88" i="5" s="1"/>
  <c r="Y87" i="5"/>
  <c r="Z87" i="5" s="1"/>
  <c r="AA87" i="5" s="1"/>
  <c r="V87" i="5"/>
  <c r="W87" i="5" s="1"/>
  <c r="X87" i="5" s="1"/>
  <c r="Y86" i="5"/>
  <c r="Z86" i="5" s="1"/>
  <c r="AA86" i="5" s="1"/>
  <c r="V86" i="5"/>
  <c r="W86" i="5" s="1"/>
  <c r="X86" i="5" s="1"/>
  <c r="Y85" i="5"/>
  <c r="Z85" i="5" s="1"/>
  <c r="AA85" i="5" s="1"/>
  <c r="V85" i="5"/>
  <c r="W85" i="5" s="1"/>
  <c r="X85" i="5" s="1"/>
  <c r="Y84" i="5"/>
  <c r="Z84" i="5" s="1"/>
  <c r="AA84" i="5" s="1"/>
  <c r="V84" i="5"/>
  <c r="W84" i="5" s="1"/>
  <c r="X84" i="5" s="1"/>
  <c r="Y83" i="5"/>
  <c r="Z83" i="5" s="1"/>
  <c r="AA83" i="5" s="1"/>
  <c r="V83" i="5"/>
  <c r="W83" i="5" s="1"/>
  <c r="X83" i="5" s="1"/>
  <c r="Y82" i="5"/>
  <c r="Z82" i="5" s="1"/>
  <c r="AA82" i="5" s="1"/>
  <c r="V82" i="5"/>
  <c r="W82" i="5" s="1"/>
  <c r="X82" i="5" s="1"/>
  <c r="Y81" i="5"/>
  <c r="Z81" i="5" s="1"/>
  <c r="AA81" i="5" s="1"/>
  <c r="V81" i="5"/>
  <c r="W81" i="5" s="1"/>
  <c r="X81" i="5" s="1"/>
  <c r="Y80" i="5"/>
  <c r="Z80" i="5" s="1"/>
  <c r="AA80" i="5" s="1"/>
  <c r="V80" i="5"/>
  <c r="W80" i="5" s="1"/>
  <c r="X80" i="5" s="1"/>
  <c r="Y79" i="5"/>
  <c r="Z79" i="5" s="1"/>
  <c r="AA79" i="5" s="1"/>
  <c r="W79" i="5"/>
  <c r="X79" i="5" s="1"/>
  <c r="Y78" i="5"/>
  <c r="Z78" i="5" s="1"/>
  <c r="AA78" i="5" s="1"/>
  <c r="W78" i="5"/>
  <c r="X78" i="5" s="1"/>
  <c r="V78" i="5"/>
  <c r="Y77" i="5"/>
  <c r="Z77" i="5" s="1"/>
  <c r="AA77" i="5" s="1"/>
  <c r="V77" i="5"/>
  <c r="W77" i="5" s="1"/>
  <c r="X77" i="5" s="1"/>
  <c r="Y76" i="5"/>
  <c r="Z76" i="5" s="1"/>
  <c r="AA76" i="5" s="1"/>
  <c r="V76" i="5"/>
  <c r="W76" i="5" s="1"/>
  <c r="X76" i="5" s="1"/>
  <c r="Y75" i="5"/>
  <c r="Z75" i="5" s="1"/>
  <c r="AA75" i="5" s="1"/>
  <c r="V75" i="5"/>
  <c r="W75" i="5" s="1"/>
  <c r="X75" i="5" s="1"/>
  <c r="Y74" i="5"/>
  <c r="Z74" i="5" s="1"/>
  <c r="AA74" i="5" s="1"/>
  <c r="V74" i="5"/>
  <c r="W74" i="5" s="1"/>
  <c r="X74" i="5" s="1"/>
  <c r="Y73" i="5"/>
  <c r="Z73" i="5" s="1"/>
  <c r="AA73" i="5" s="1"/>
  <c r="V73" i="5"/>
  <c r="W73" i="5" s="1"/>
  <c r="X73" i="5" s="1"/>
  <c r="Y72" i="5"/>
  <c r="Z72" i="5" s="1"/>
  <c r="AA72" i="5" s="1"/>
  <c r="V72" i="5"/>
  <c r="W72" i="5" s="1"/>
  <c r="X72" i="5" s="1"/>
  <c r="Y71" i="5"/>
  <c r="Z71" i="5" s="1"/>
  <c r="AA71" i="5" s="1"/>
  <c r="V71" i="5"/>
  <c r="W71" i="5" s="1"/>
  <c r="X71" i="5" s="1"/>
  <c r="Y70" i="5"/>
  <c r="Z70" i="5" s="1"/>
  <c r="AA70" i="5" s="1"/>
  <c r="V70" i="5"/>
  <c r="W70" i="5" s="1"/>
  <c r="X70" i="5" s="1"/>
  <c r="Y69" i="5"/>
  <c r="Z69" i="5" s="1"/>
  <c r="AA69" i="5" s="1"/>
  <c r="V69" i="5"/>
  <c r="W69" i="5" s="1"/>
  <c r="X69" i="5" s="1"/>
  <c r="Y68" i="5"/>
  <c r="Z68" i="5" s="1"/>
  <c r="AA68" i="5" s="1"/>
  <c r="V68" i="5"/>
  <c r="W68" i="5" s="1"/>
  <c r="X68" i="5" s="1"/>
  <c r="Y67" i="5"/>
  <c r="Z67" i="5" s="1"/>
  <c r="AA67" i="5" s="1"/>
  <c r="V67" i="5"/>
  <c r="W67" i="5" s="1"/>
  <c r="X67" i="5" s="1"/>
  <c r="Y66" i="5"/>
  <c r="Z66" i="5" s="1"/>
  <c r="AA66" i="5" s="1"/>
  <c r="V66" i="5"/>
  <c r="W66" i="5" s="1"/>
  <c r="X66" i="5" s="1"/>
  <c r="Y65" i="5"/>
  <c r="Z65" i="5" s="1"/>
  <c r="AA65" i="5" s="1"/>
  <c r="V65" i="5"/>
  <c r="W65" i="5" s="1"/>
  <c r="X65" i="5" s="1"/>
  <c r="Y64" i="5"/>
  <c r="Z64" i="5" s="1"/>
  <c r="AA64" i="5" s="1"/>
  <c r="V64" i="5"/>
  <c r="W64" i="5" s="1"/>
  <c r="X64" i="5" s="1"/>
  <c r="Y63" i="5"/>
  <c r="Z63" i="5" s="1"/>
  <c r="AA63" i="5" s="1"/>
  <c r="V63" i="5"/>
  <c r="W63" i="5" s="1"/>
  <c r="X63" i="5" s="1"/>
  <c r="Y62" i="5"/>
  <c r="Z62" i="5" s="1"/>
  <c r="AA62" i="5" s="1"/>
  <c r="V62" i="5"/>
  <c r="W62" i="5" s="1"/>
  <c r="X62" i="5" s="1"/>
  <c r="Y61" i="5"/>
  <c r="Z61" i="5" s="1"/>
  <c r="AA61" i="5" s="1"/>
  <c r="V61" i="5"/>
  <c r="W61" i="5" s="1"/>
  <c r="X61" i="5" s="1"/>
  <c r="BG3" i="4"/>
  <c r="BG4" i="4"/>
  <c r="BG5" i="4"/>
  <c r="BG6" i="4"/>
  <c r="BG7" i="4"/>
  <c r="BG8" i="4"/>
  <c r="BG9" i="4"/>
  <c r="BG10" i="4"/>
  <c r="BG11" i="4"/>
  <c r="BG12" i="4"/>
  <c r="BG13" i="4"/>
  <c r="BG14" i="4"/>
  <c r="BG15" i="4"/>
  <c r="BG16" i="4"/>
  <c r="BG17" i="4"/>
  <c r="BG18" i="4"/>
  <c r="BG19" i="4"/>
  <c r="BG20" i="4"/>
  <c r="BG21" i="4"/>
  <c r="BG22" i="4"/>
  <c r="BG23" i="4"/>
  <c r="BG24" i="4"/>
  <c r="BG25" i="4"/>
  <c r="BG26" i="4"/>
  <c r="BG27" i="4"/>
  <c r="BG28" i="4"/>
  <c r="BG29" i="4"/>
  <c r="BG30" i="4"/>
  <c r="BG31" i="4"/>
  <c r="BG32" i="4"/>
  <c r="BG33" i="4"/>
  <c r="BG34" i="4"/>
  <c r="BG35" i="4"/>
  <c r="BG36" i="4"/>
  <c r="BG37" i="4"/>
  <c r="BG38" i="4"/>
  <c r="BG39" i="4"/>
  <c r="BG40" i="4"/>
  <c r="BG41" i="4"/>
  <c r="BG42" i="4"/>
  <c r="BG43" i="4"/>
  <c r="BG44" i="4"/>
  <c r="BG45" i="4"/>
  <c r="BG46" i="4"/>
  <c r="BG47" i="4"/>
  <c r="BG48" i="4"/>
  <c r="BG49" i="4"/>
  <c r="BG50" i="4"/>
  <c r="BG51" i="4"/>
  <c r="BG52" i="4"/>
  <c r="BG53" i="4"/>
  <c r="BG54" i="4"/>
  <c r="BG55" i="4"/>
  <c r="BG56" i="4"/>
  <c r="BG57" i="4"/>
  <c r="BG58" i="4"/>
  <c r="BG59" i="4"/>
  <c r="BG60" i="4"/>
  <c r="BG61" i="4"/>
  <c r="BG62" i="4"/>
  <c r="BG63" i="4"/>
  <c r="BG64" i="4"/>
  <c r="BG65" i="4"/>
  <c r="BG66" i="4"/>
  <c r="BG67" i="4"/>
  <c r="BG68" i="4"/>
  <c r="BG69" i="4"/>
  <c r="BG70" i="4"/>
  <c r="BG71" i="4"/>
  <c r="BG72" i="4"/>
  <c r="BG73" i="4"/>
  <c r="BG74" i="4"/>
  <c r="BG75" i="4"/>
  <c r="BG76" i="4"/>
  <c r="BG77" i="4"/>
  <c r="BG78" i="4"/>
  <c r="BG79" i="4"/>
  <c r="BG80" i="4"/>
  <c r="BG81" i="4"/>
  <c r="BG82" i="4"/>
  <c r="BG83" i="4"/>
  <c r="BG84" i="4"/>
  <c r="BG85" i="4"/>
  <c r="BG86" i="4"/>
  <c r="BG87" i="4"/>
  <c r="BG88" i="4"/>
  <c r="BG89" i="4"/>
  <c r="BG90" i="4"/>
  <c r="BG91" i="4"/>
  <c r="BG92" i="4"/>
  <c r="BG93" i="4"/>
  <c r="BG94" i="4"/>
  <c r="BG95" i="4"/>
  <c r="BG96" i="4"/>
  <c r="BG97" i="4"/>
  <c r="BG98" i="4"/>
  <c r="BG99" i="4"/>
  <c r="BG100" i="4"/>
  <c r="BG101" i="4"/>
  <c r="BG102" i="4"/>
  <c r="BG103" i="4"/>
  <c r="BG104" i="4"/>
  <c r="BG105" i="4"/>
  <c r="BG106" i="4"/>
  <c r="BG107" i="4"/>
  <c r="BG108" i="4"/>
  <c r="BG109" i="4"/>
  <c r="BG110" i="4"/>
  <c r="BG111" i="4"/>
  <c r="BG112" i="4"/>
  <c r="BG113" i="4"/>
  <c r="BG114" i="4"/>
  <c r="BG115" i="4"/>
  <c r="BG116" i="4"/>
  <c r="BG117" i="4"/>
  <c r="BG118" i="4"/>
  <c r="BG119" i="4"/>
  <c r="BG120" i="4"/>
  <c r="BG121" i="4"/>
  <c r="BG122" i="4"/>
  <c r="BG123" i="4"/>
  <c r="BG124" i="4"/>
  <c r="BG125" i="4"/>
  <c r="BG126" i="4"/>
  <c r="BG127" i="4"/>
  <c r="BG128" i="4"/>
  <c r="BG129" i="4"/>
  <c r="BG130" i="4"/>
  <c r="BG131" i="4"/>
  <c r="BG132" i="4"/>
  <c r="BG133" i="4"/>
  <c r="BG134" i="4"/>
  <c r="BG135" i="4"/>
  <c r="BG136" i="4"/>
  <c r="BG137" i="4"/>
  <c r="BG138" i="4"/>
  <c r="BG139" i="4"/>
  <c r="BG140" i="4"/>
  <c r="BG141" i="4"/>
  <c r="BG142" i="4"/>
  <c r="BG143" i="4"/>
  <c r="BG2" i="4"/>
  <c r="BE28" i="4"/>
  <c r="BE29" i="4"/>
  <c r="BE30" i="4"/>
  <c r="BE31" i="4"/>
  <c r="BE32" i="4"/>
  <c r="BE33" i="4"/>
  <c r="BE34" i="4"/>
  <c r="BE35" i="4"/>
  <c r="BE36" i="4"/>
  <c r="BE37" i="4"/>
  <c r="BE38" i="4"/>
  <c r="BE39" i="4"/>
  <c r="BE40" i="4"/>
  <c r="BE41" i="4"/>
  <c r="BE42" i="4"/>
  <c r="BE43" i="4"/>
  <c r="BE44" i="4"/>
  <c r="BE45" i="4"/>
  <c r="BE46" i="4"/>
  <c r="BE47" i="4"/>
  <c r="BE48" i="4"/>
  <c r="BE49" i="4"/>
  <c r="BE50" i="4"/>
  <c r="BE51" i="4"/>
  <c r="BE52" i="4"/>
  <c r="BE53" i="4"/>
  <c r="BE54" i="4"/>
  <c r="BE55" i="4"/>
  <c r="BE56" i="4"/>
  <c r="BE57" i="4"/>
  <c r="BE58" i="4"/>
  <c r="BE59" i="4"/>
  <c r="BE60" i="4"/>
  <c r="BE61" i="4"/>
  <c r="BE62" i="4"/>
  <c r="BE63" i="4"/>
  <c r="BE64" i="4"/>
  <c r="BE65" i="4"/>
  <c r="BE66" i="4"/>
  <c r="BE67" i="4"/>
  <c r="BE68" i="4"/>
  <c r="BE69" i="4"/>
  <c r="BE70" i="4"/>
  <c r="BE71" i="4"/>
  <c r="BE72" i="4"/>
  <c r="BE73" i="4"/>
  <c r="BE74" i="4"/>
  <c r="BE75" i="4"/>
  <c r="BE76" i="4"/>
  <c r="BE77" i="4"/>
  <c r="BE78" i="4"/>
  <c r="BE79" i="4"/>
  <c r="BE80" i="4"/>
  <c r="BE81" i="4"/>
  <c r="BE82" i="4"/>
  <c r="BE83" i="4"/>
  <c r="BE84" i="4"/>
  <c r="BE85" i="4"/>
  <c r="BE86" i="4"/>
  <c r="BE87" i="4"/>
  <c r="BE88" i="4"/>
  <c r="BE89" i="4"/>
  <c r="BE90" i="4"/>
  <c r="BE91" i="4"/>
  <c r="BE92" i="4"/>
  <c r="BE93" i="4"/>
  <c r="BE94" i="4"/>
  <c r="BE95" i="4"/>
  <c r="BE96" i="4"/>
  <c r="BE97" i="4"/>
  <c r="BE98" i="4"/>
  <c r="BE99" i="4"/>
  <c r="BE100" i="4"/>
  <c r="BE101" i="4"/>
  <c r="BE102" i="4"/>
  <c r="BE103" i="4"/>
  <c r="BE104" i="4"/>
  <c r="BE105" i="4"/>
  <c r="BE106" i="4"/>
  <c r="BE107" i="4"/>
  <c r="BE108" i="4"/>
  <c r="BE109" i="4"/>
  <c r="BE110" i="4"/>
  <c r="BE111" i="4"/>
  <c r="BE112" i="4"/>
  <c r="BE113" i="4"/>
  <c r="BE114" i="4"/>
  <c r="BE115" i="4"/>
  <c r="BE116" i="4"/>
  <c r="BE117" i="4"/>
  <c r="BE118" i="4"/>
  <c r="BE119" i="4"/>
  <c r="BE120" i="4"/>
  <c r="BE121" i="4"/>
  <c r="BE122" i="4"/>
  <c r="BE123" i="4"/>
  <c r="BE124" i="4"/>
  <c r="BE125" i="4"/>
  <c r="BE126" i="4"/>
  <c r="BE127" i="4"/>
  <c r="BE128" i="4"/>
  <c r="BE129" i="4"/>
  <c r="BE130" i="4"/>
  <c r="BE131" i="4"/>
  <c r="BE132" i="4"/>
  <c r="BE133" i="4"/>
  <c r="BE134" i="4"/>
  <c r="BE135" i="4"/>
  <c r="BE136" i="4"/>
  <c r="BE137" i="4"/>
  <c r="BE138" i="4"/>
  <c r="BE139" i="4"/>
  <c r="BE140" i="4"/>
  <c r="BE141" i="4"/>
  <c r="BE142" i="4"/>
  <c r="BE143" i="4"/>
  <c r="BE3" i="4"/>
  <c r="BE4" i="4"/>
  <c r="BE11" i="4"/>
  <c r="BE12" i="4"/>
  <c r="BE13" i="4"/>
  <c r="BE14" i="4"/>
  <c r="BE15" i="4"/>
  <c r="BE16" i="4"/>
  <c r="BE17" i="4"/>
  <c r="BE18" i="4"/>
  <c r="BE19" i="4"/>
  <c r="BE20" i="4"/>
  <c r="BE21" i="4"/>
  <c r="BE22" i="4"/>
  <c r="BE23" i="4"/>
  <c r="BE24" i="4"/>
  <c r="BE25" i="4"/>
  <c r="BE26" i="4"/>
  <c r="BE27" i="4"/>
  <c r="BE2" i="4"/>
  <c r="B121" i="4"/>
  <c r="D121" i="4"/>
  <c r="E121" i="4"/>
  <c r="F121" i="4"/>
  <c r="G121" i="4"/>
  <c r="H121" i="4"/>
  <c r="I121" i="4"/>
  <c r="J121" i="4"/>
  <c r="K121" i="4"/>
  <c r="L121" i="4"/>
  <c r="M121" i="4"/>
  <c r="N121" i="4"/>
  <c r="O121" i="4"/>
  <c r="P121" i="4"/>
  <c r="Q121" i="4"/>
  <c r="R121" i="4"/>
  <c r="S121" i="4"/>
  <c r="T121" i="4"/>
  <c r="U121" i="4"/>
  <c r="V121" i="4"/>
  <c r="W121" i="4"/>
  <c r="X121" i="4"/>
  <c r="Y121" i="4"/>
  <c r="AA121" i="4"/>
  <c r="AC121" i="4"/>
  <c r="BW121" i="4" s="1"/>
  <c r="AD121" i="4"/>
  <c r="AE121" i="4"/>
  <c r="AF121" i="4"/>
  <c r="AH121" i="4"/>
  <c r="B122" i="4"/>
  <c r="D122" i="4"/>
  <c r="E122" i="4"/>
  <c r="F122" i="4"/>
  <c r="G122" i="4"/>
  <c r="H122" i="4"/>
  <c r="I122" i="4"/>
  <c r="J122" i="4"/>
  <c r="K122" i="4"/>
  <c r="L122" i="4"/>
  <c r="M122" i="4"/>
  <c r="N122" i="4"/>
  <c r="O122" i="4"/>
  <c r="P122" i="4"/>
  <c r="Q122" i="4"/>
  <c r="R122" i="4"/>
  <c r="S122" i="4"/>
  <c r="T122" i="4"/>
  <c r="U122" i="4"/>
  <c r="V122" i="4"/>
  <c r="W122" i="4"/>
  <c r="X122" i="4"/>
  <c r="Y122" i="4"/>
  <c r="AA122" i="4"/>
  <c r="AC122" i="4"/>
  <c r="BW122" i="4" s="1"/>
  <c r="AD122" i="4"/>
  <c r="AE122" i="4"/>
  <c r="AF122" i="4"/>
  <c r="AH122" i="4"/>
  <c r="B123" i="4"/>
  <c r="D123" i="4"/>
  <c r="E123" i="4"/>
  <c r="F123" i="4"/>
  <c r="G123" i="4"/>
  <c r="H123" i="4"/>
  <c r="I123" i="4"/>
  <c r="J123" i="4"/>
  <c r="K123" i="4"/>
  <c r="L123" i="4"/>
  <c r="M123" i="4"/>
  <c r="N123" i="4"/>
  <c r="O123" i="4"/>
  <c r="P123" i="4"/>
  <c r="Q123" i="4"/>
  <c r="R123" i="4"/>
  <c r="S123" i="4"/>
  <c r="T123" i="4"/>
  <c r="U123" i="4"/>
  <c r="V123" i="4"/>
  <c r="W123" i="4"/>
  <c r="X123" i="4"/>
  <c r="Y123" i="4"/>
  <c r="AA123" i="4"/>
  <c r="AC123" i="4"/>
  <c r="BW123" i="4" s="1"/>
  <c r="AD123" i="4"/>
  <c r="AE123" i="4"/>
  <c r="AF123" i="4"/>
  <c r="AH123" i="4"/>
  <c r="B124" i="4"/>
  <c r="D124" i="4"/>
  <c r="E124" i="4"/>
  <c r="F124" i="4"/>
  <c r="G124" i="4"/>
  <c r="H124" i="4"/>
  <c r="I124" i="4"/>
  <c r="J124" i="4"/>
  <c r="K124" i="4"/>
  <c r="L124" i="4"/>
  <c r="M124" i="4"/>
  <c r="N124" i="4"/>
  <c r="O124" i="4"/>
  <c r="P124" i="4"/>
  <c r="Q124" i="4"/>
  <c r="R124" i="4"/>
  <c r="S124" i="4"/>
  <c r="T124" i="4"/>
  <c r="U124" i="4"/>
  <c r="V124" i="4"/>
  <c r="W124" i="4"/>
  <c r="X124" i="4"/>
  <c r="Y124" i="4"/>
  <c r="AA124" i="4"/>
  <c r="AC124" i="4"/>
  <c r="BW124" i="4" s="1"/>
  <c r="AD124" i="4"/>
  <c r="AE124" i="4"/>
  <c r="AF124" i="4"/>
  <c r="AH124" i="4"/>
  <c r="B125" i="4"/>
  <c r="D125" i="4"/>
  <c r="E125" i="4"/>
  <c r="F125" i="4"/>
  <c r="G125" i="4"/>
  <c r="H125" i="4"/>
  <c r="I125" i="4"/>
  <c r="J125" i="4"/>
  <c r="K125" i="4"/>
  <c r="L125" i="4"/>
  <c r="M125" i="4"/>
  <c r="N125" i="4"/>
  <c r="O125" i="4"/>
  <c r="P125" i="4"/>
  <c r="Q125" i="4"/>
  <c r="R125" i="4"/>
  <c r="S125" i="4"/>
  <c r="T125" i="4"/>
  <c r="U125" i="4"/>
  <c r="V125" i="4"/>
  <c r="W125" i="4"/>
  <c r="X125" i="4"/>
  <c r="Y125" i="4"/>
  <c r="AA125" i="4"/>
  <c r="AC125" i="4"/>
  <c r="BW125" i="4" s="1"/>
  <c r="AD125" i="4"/>
  <c r="AE125" i="4"/>
  <c r="AF125" i="4"/>
  <c r="AH125" i="4"/>
  <c r="B126" i="4"/>
  <c r="D126" i="4"/>
  <c r="E126" i="4"/>
  <c r="F126" i="4"/>
  <c r="G126" i="4"/>
  <c r="H126" i="4"/>
  <c r="I126" i="4"/>
  <c r="J126" i="4"/>
  <c r="K126" i="4"/>
  <c r="L126" i="4"/>
  <c r="M126" i="4"/>
  <c r="N126" i="4"/>
  <c r="O126" i="4"/>
  <c r="P126" i="4"/>
  <c r="Q126" i="4"/>
  <c r="R126" i="4"/>
  <c r="S126" i="4"/>
  <c r="T126" i="4"/>
  <c r="U126" i="4"/>
  <c r="V126" i="4"/>
  <c r="W126" i="4"/>
  <c r="X126" i="4"/>
  <c r="Y126" i="4"/>
  <c r="AA126" i="4"/>
  <c r="AC126" i="4"/>
  <c r="BW126" i="4" s="1"/>
  <c r="AD126" i="4"/>
  <c r="AE126" i="4"/>
  <c r="AF126" i="4"/>
  <c r="AH126" i="4"/>
  <c r="B127" i="4"/>
  <c r="D127" i="4"/>
  <c r="E127" i="4"/>
  <c r="F127" i="4"/>
  <c r="G127" i="4"/>
  <c r="H127" i="4"/>
  <c r="I127" i="4"/>
  <c r="J127" i="4"/>
  <c r="K127" i="4"/>
  <c r="L127" i="4"/>
  <c r="M127" i="4"/>
  <c r="N127" i="4"/>
  <c r="O127" i="4"/>
  <c r="P127" i="4"/>
  <c r="Q127" i="4"/>
  <c r="R127" i="4"/>
  <c r="S127" i="4"/>
  <c r="T127" i="4"/>
  <c r="U127" i="4"/>
  <c r="V127" i="4"/>
  <c r="W127" i="4"/>
  <c r="X127" i="4"/>
  <c r="Y127" i="4"/>
  <c r="AA127" i="4"/>
  <c r="AC127" i="4"/>
  <c r="BW127" i="4" s="1"/>
  <c r="AD127" i="4"/>
  <c r="AE127" i="4"/>
  <c r="AF127" i="4"/>
  <c r="AH127" i="4"/>
  <c r="B128" i="4"/>
  <c r="D128" i="4"/>
  <c r="E128" i="4"/>
  <c r="F128" i="4"/>
  <c r="G128" i="4"/>
  <c r="H128" i="4"/>
  <c r="I128" i="4"/>
  <c r="J128" i="4"/>
  <c r="K128" i="4"/>
  <c r="L128" i="4"/>
  <c r="M128" i="4"/>
  <c r="N128" i="4"/>
  <c r="O128" i="4"/>
  <c r="P128" i="4"/>
  <c r="Q128" i="4"/>
  <c r="R128" i="4"/>
  <c r="S128" i="4"/>
  <c r="T128" i="4"/>
  <c r="U128" i="4"/>
  <c r="V128" i="4"/>
  <c r="W128" i="4"/>
  <c r="X128" i="4"/>
  <c r="Y128" i="4"/>
  <c r="AA128" i="4"/>
  <c r="AC128" i="4"/>
  <c r="BW128" i="4" s="1"/>
  <c r="AD128" i="4"/>
  <c r="AE128" i="4"/>
  <c r="AF128" i="4"/>
  <c r="AH128" i="4"/>
  <c r="B129" i="4"/>
  <c r="D129" i="4"/>
  <c r="E129" i="4"/>
  <c r="F129" i="4"/>
  <c r="G129" i="4"/>
  <c r="H129" i="4"/>
  <c r="I129" i="4"/>
  <c r="J129" i="4"/>
  <c r="K129" i="4"/>
  <c r="L129" i="4"/>
  <c r="M129" i="4"/>
  <c r="N129" i="4"/>
  <c r="O129" i="4"/>
  <c r="P129" i="4"/>
  <c r="Q129" i="4"/>
  <c r="R129" i="4"/>
  <c r="S129" i="4"/>
  <c r="T129" i="4"/>
  <c r="U129" i="4"/>
  <c r="V129" i="4"/>
  <c r="W129" i="4"/>
  <c r="X129" i="4"/>
  <c r="Y129" i="4"/>
  <c r="AA129" i="4"/>
  <c r="AC129" i="4"/>
  <c r="BW129" i="4" s="1"/>
  <c r="AD129" i="4"/>
  <c r="AE129" i="4"/>
  <c r="AF129" i="4"/>
  <c r="AH129" i="4"/>
  <c r="B130" i="4"/>
  <c r="D130" i="4"/>
  <c r="E130" i="4"/>
  <c r="F130" i="4"/>
  <c r="G130" i="4"/>
  <c r="H130" i="4"/>
  <c r="I130" i="4"/>
  <c r="J130" i="4"/>
  <c r="K130" i="4"/>
  <c r="L130" i="4"/>
  <c r="M130" i="4"/>
  <c r="N130" i="4"/>
  <c r="O130" i="4"/>
  <c r="P130" i="4"/>
  <c r="Q130" i="4"/>
  <c r="R130" i="4"/>
  <c r="S130" i="4"/>
  <c r="T130" i="4"/>
  <c r="U130" i="4"/>
  <c r="V130" i="4"/>
  <c r="W130" i="4"/>
  <c r="X130" i="4"/>
  <c r="Y130" i="4"/>
  <c r="AA130" i="4"/>
  <c r="AC130" i="4"/>
  <c r="BW130" i="4" s="1"/>
  <c r="AD130" i="4"/>
  <c r="AE130" i="4"/>
  <c r="AF130" i="4"/>
  <c r="AH130" i="4"/>
  <c r="B131" i="4"/>
  <c r="D131" i="4"/>
  <c r="E131" i="4"/>
  <c r="F131" i="4"/>
  <c r="G131" i="4"/>
  <c r="H131" i="4"/>
  <c r="I131" i="4"/>
  <c r="J131" i="4"/>
  <c r="K131" i="4"/>
  <c r="L131" i="4"/>
  <c r="M131" i="4"/>
  <c r="N131" i="4"/>
  <c r="O131" i="4"/>
  <c r="P131" i="4"/>
  <c r="Q131" i="4"/>
  <c r="R131" i="4"/>
  <c r="S131" i="4"/>
  <c r="T131" i="4"/>
  <c r="U131" i="4"/>
  <c r="V131" i="4"/>
  <c r="W131" i="4"/>
  <c r="X131" i="4"/>
  <c r="Y131" i="4"/>
  <c r="AA131" i="4"/>
  <c r="AC131" i="4"/>
  <c r="BW131" i="4" s="1"/>
  <c r="AD131" i="4"/>
  <c r="AE131" i="4"/>
  <c r="AF131" i="4"/>
  <c r="AH131" i="4"/>
  <c r="B132" i="4"/>
  <c r="D132" i="4"/>
  <c r="E132" i="4"/>
  <c r="F132" i="4"/>
  <c r="G132" i="4"/>
  <c r="H132" i="4"/>
  <c r="I132" i="4"/>
  <c r="J132" i="4"/>
  <c r="K132" i="4"/>
  <c r="L132" i="4"/>
  <c r="M132" i="4"/>
  <c r="N132" i="4"/>
  <c r="O132" i="4"/>
  <c r="P132" i="4"/>
  <c r="Q132" i="4"/>
  <c r="R132" i="4"/>
  <c r="S132" i="4"/>
  <c r="T132" i="4"/>
  <c r="U132" i="4"/>
  <c r="V132" i="4"/>
  <c r="W132" i="4"/>
  <c r="X132" i="4"/>
  <c r="Y132" i="4"/>
  <c r="AA132" i="4"/>
  <c r="AC132" i="4"/>
  <c r="BW132" i="4" s="1"/>
  <c r="AD132" i="4"/>
  <c r="AE132" i="4"/>
  <c r="AF132" i="4"/>
  <c r="AH132" i="4"/>
  <c r="B133" i="4"/>
  <c r="D133" i="4"/>
  <c r="E133" i="4"/>
  <c r="F133" i="4"/>
  <c r="G133" i="4"/>
  <c r="H133" i="4"/>
  <c r="I133" i="4"/>
  <c r="J133" i="4"/>
  <c r="K133" i="4"/>
  <c r="L133" i="4"/>
  <c r="M133" i="4"/>
  <c r="N133" i="4"/>
  <c r="O133" i="4"/>
  <c r="P133" i="4"/>
  <c r="Q133" i="4"/>
  <c r="R133" i="4"/>
  <c r="S133" i="4"/>
  <c r="T133" i="4"/>
  <c r="U133" i="4"/>
  <c r="V133" i="4"/>
  <c r="W133" i="4"/>
  <c r="X133" i="4"/>
  <c r="Y133" i="4"/>
  <c r="AA133" i="4"/>
  <c r="AC133" i="4"/>
  <c r="BW133" i="4" s="1"/>
  <c r="AD133" i="4"/>
  <c r="AE133" i="4"/>
  <c r="AF133" i="4"/>
  <c r="AH133" i="4"/>
  <c r="B134" i="4"/>
  <c r="D134" i="4"/>
  <c r="E134" i="4"/>
  <c r="F134" i="4"/>
  <c r="G134" i="4"/>
  <c r="H134" i="4"/>
  <c r="I134" i="4"/>
  <c r="J134" i="4"/>
  <c r="K134" i="4"/>
  <c r="L134" i="4"/>
  <c r="M134" i="4"/>
  <c r="N134" i="4"/>
  <c r="O134" i="4"/>
  <c r="P134" i="4"/>
  <c r="Q134" i="4"/>
  <c r="R134" i="4"/>
  <c r="S134" i="4"/>
  <c r="T134" i="4"/>
  <c r="U134" i="4"/>
  <c r="V134" i="4"/>
  <c r="W134" i="4"/>
  <c r="X134" i="4"/>
  <c r="Y134" i="4"/>
  <c r="AA134" i="4"/>
  <c r="AC134" i="4"/>
  <c r="BW134" i="4" s="1"/>
  <c r="AD134" i="4"/>
  <c r="AE134" i="4"/>
  <c r="AF134" i="4"/>
  <c r="AH134" i="4"/>
  <c r="B135" i="4"/>
  <c r="D135" i="4"/>
  <c r="E135" i="4"/>
  <c r="F135" i="4"/>
  <c r="G135" i="4"/>
  <c r="H135" i="4"/>
  <c r="I135" i="4"/>
  <c r="J135" i="4"/>
  <c r="K135" i="4"/>
  <c r="L135" i="4"/>
  <c r="M135" i="4"/>
  <c r="N135" i="4"/>
  <c r="O135" i="4"/>
  <c r="P135" i="4"/>
  <c r="Q135" i="4"/>
  <c r="R135" i="4"/>
  <c r="S135" i="4"/>
  <c r="T135" i="4"/>
  <c r="U135" i="4"/>
  <c r="V135" i="4"/>
  <c r="W135" i="4"/>
  <c r="X135" i="4"/>
  <c r="Y135" i="4"/>
  <c r="AA135" i="4"/>
  <c r="AC135" i="4"/>
  <c r="BW135" i="4" s="1"/>
  <c r="AD135" i="4"/>
  <c r="AE135" i="4"/>
  <c r="AF135" i="4"/>
  <c r="AH135" i="4"/>
  <c r="B136" i="4"/>
  <c r="D136" i="4"/>
  <c r="E136" i="4"/>
  <c r="F136" i="4"/>
  <c r="G136" i="4"/>
  <c r="H136" i="4"/>
  <c r="I136" i="4"/>
  <c r="J136" i="4"/>
  <c r="K136" i="4"/>
  <c r="L136" i="4"/>
  <c r="M136" i="4"/>
  <c r="N136" i="4"/>
  <c r="O136" i="4"/>
  <c r="P136" i="4"/>
  <c r="Q136" i="4"/>
  <c r="R136" i="4"/>
  <c r="S136" i="4"/>
  <c r="T136" i="4"/>
  <c r="U136" i="4"/>
  <c r="V136" i="4"/>
  <c r="W136" i="4"/>
  <c r="X136" i="4"/>
  <c r="Y136" i="4"/>
  <c r="AA136" i="4"/>
  <c r="AC136" i="4"/>
  <c r="BW136" i="4" s="1"/>
  <c r="AD136" i="4"/>
  <c r="AE136" i="4"/>
  <c r="AF136" i="4"/>
  <c r="AH136" i="4"/>
  <c r="B137" i="4"/>
  <c r="D137" i="4"/>
  <c r="E137" i="4"/>
  <c r="F137" i="4"/>
  <c r="G137" i="4"/>
  <c r="H137" i="4"/>
  <c r="I137" i="4"/>
  <c r="J137" i="4"/>
  <c r="K137" i="4"/>
  <c r="L137" i="4"/>
  <c r="M137" i="4"/>
  <c r="N137" i="4"/>
  <c r="O137" i="4"/>
  <c r="P137" i="4"/>
  <c r="Q137" i="4"/>
  <c r="R137" i="4"/>
  <c r="S137" i="4"/>
  <c r="T137" i="4"/>
  <c r="U137" i="4"/>
  <c r="V137" i="4"/>
  <c r="W137" i="4"/>
  <c r="X137" i="4"/>
  <c r="Y137" i="4"/>
  <c r="AA137" i="4"/>
  <c r="AC137" i="4"/>
  <c r="BW137" i="4" s="1"/>
  <c r="AD137" i="4"/>
  <c r="AE137" i="4"/>
  <c r="AF137" i="4"/>
  <c r="AH137" i="4"/>
  <c r="B138" i="4"/>
  <c r="D138" i="4"/>
  <c r="E138" i="4"/>
  <c r="F138" i="4"/>
  <c r="G138" i="4"/>
  <c r="H138" i="4"/>
  <c r="I138" i="4"/>
  <c r="J138" i="4"/>
  <c r="K138" i="4"/>
  <c r="L138" i="4"/>
  <c r="M138" i="4"/>
  <c r="N138" i="4"/>
  <c r="O138" i="4"/>
  <c r="P138" i="4"/>
  <c r="Q138" i="4"/>
  <c r="R138" i="4"/>
  <c r="S138" i="4"/>
  <c r="T138" i="4"/>
  <c r="U138" i="4"/>
  <c r="V138" i="4"/>
  <c r="W138" i="4"/>
  <c r="X138" i="4"/>
  <c r="Y138" i="4"/>
  <c r="AA138" i="4"/>
  <c r="AC138" i="4"/>
  <c r="BW138" i="4" s="1"/>
  <c r="AD138" i="4"/>
  <c r="AE138" i="4"/>
  <c r="AF138" i="4"/>
  <c r="AH138" i="4"/>
  <c r="B139" i="4"/>
  <c r="D139" i="4"/>
  <c r="E139" i="4"/>
  <c r="F139" i="4"/>
  <c r="G139" i="4"/>
  <c r="H139" i="4"/>
  <c r="I139" i="4"/>
  <c r="J139" i="4"/>
  <c r="K139" i="4"/>
  <c r="L139" i="4"/>
  <c r="M139" i="4"/>
  <c r="N139" i="4"/>
  <c r="O139" i="4"/>
  <c r="P139" i="4"/>
  <c r="Q139" i="4"/>
  <c r="R139" i="4"/>
  <c r="S139" i="4"/>
  <c r="T139" i="4"/>
  <c r="U139" i="4"/>
  <c r="V139" i="4"/>
  <c r="W139" i="4"/>
  <c r="X139" i="4"/>
  <c r="Y139" i="4"/>
  <c r="AA139" i="4"/>
  <c r="AC139" i="4"/>
  <c r="BW139" i="4" s="1"/>
  <c r="AD139" i="4"/>
  <c r="AE139" i="4"/>
  <c r="AF139" i="4"/>
  <c r="AH139" i="4"/>
  <c r="B140" i="4"/>
  <c r="D140" i="4"/>
  <c r="E140" i="4"/>
  <c r="F140" i="4"/>
  <c r="G140" i="4"/>
  <c r="H140" i="4"/>
  <c r="I140" i="4"/>
  <c r="J140" i="4"/>
  <c r="K140" i="4"/>
  <c r="L140" i="4"/>
  <c r="M140" i="4"/>
  <c r="N140" i="4"/>
  <c r="O140" i="4"/>
  <c r="P140" i="4"/>
  <c r="Q140" i="4"/>
  <c r="R140" i="4"/>
  <c r="S140" i="4"/>
  <c r="T140" i="4"/>
  <c r="U140" i="4"/>
  <c r="V140" i="4"/>
  <c r="W140" i="4"/>
  <c r="X140" i="4"/>
  <c r="Y140" i="4"/>
  <c r="AA140" i="4"/>
  <c r="AC140" i="4"/>
  <c r="BW140" i="4" s="1"/>
  <c r="AD140" i="4"/>
  <c r="AE140" i="4"/>
  <c r="AF140" i="4"/>
  <c r="AH140" i="4"/>
  <c r="B141" i="4"/>
  <c r="D141" i="4"/>
  <c r="E141" i="4"/>
  <c r="F141" i="4"/>
  <c r="G141" i="4"/>
  <c r="H141" i="4"/>
  <c r="I141" i="4"/>
  <c r="J141" i="4"/>
  <c r="K141" i="4"/>
  <c r="L141" i="4"/>
  <c r="M141" i="4"/>
  <c r="N141" i="4"/>
  <c r="O141" i="4"/>
  <c r="P141" i="4"/>
  <c r="Q141" i="4"/>
  <c r="R141" i="4"/>
  <c r="S141" i="4"/>
  <c r="T141" i="4"/>
  <c r="U141" i="4"/>
  <c r="V141" i="4"/>
  <c r="W141" i="4"/>
  <c r="X141" i="4"/>
  <c r="Y141" i="4"/>
  <c r="AA141" i="4"/>
  <c r="AC141" i="4"/>
  <c r="BW141" i="4" s="1"/>
  <c r="AD141" i="4"/>
  <c r="AE141" i="4"/>
  <c r="AF141" i="4"/>
  <c r="AH141" i="4"/>
  <c r="B142" i="4"/>
  <c r="D142" i="4"/>
  <c r="E142" i="4"/>
  <c r="F142" i="4"/>
  <c r="G142" i="4"/>
  <c r="H142" i="4"/>
  <c r="I142" i="4"/>
  <c r="J142" i="4"/>
  <c r="K142" i="4"/>
  <c r="L142" i="4"/>
  <c r="M142" i="4"/>
  <c r="N142" i="4"/>
  <c r="O142" i="4"/>
  <c r="P142" i="4"/>
  <c r="Q142" i="4"/>
  <c r="R142" i="4"/>
  <c r="S142" i="4"/>
  <c r="T142" i="4"/>
  <c r="U142" i="4"/>
  <c r="V142" i="4"/>
  <c r="W142" i="4"/>
  <c r="X142" i="4"/>
  <c r="Y142" i="4"/>
  <c r="AA142" i="4"/>
  <c r="AC142" i="4"/>
  <c r="BW142" i="4" s="1"/>
  <c r="AD142" i="4"/>
  <c r="AE142" i="4"/>
  <c r="AF142" i="4"/>
  <c r="AH142" i="4"/>
  <c r="B143" i="4"/>
  <c r="D143" i="4"/>
  <c r="E143" i="4"/>
  <c r="F143" i="4"/>
  <c r="G143" i="4"/>
  <c r="H143" i="4"/>
  <c r="I143" i="4"/>
  <c r="J143" i="4"/>
  <c r="K143" i="4"/>
  <c r="L143" i="4"/>
  <c r="M143" i="4"/>
  <c r="N143" i="4"/>
  <c r="O143" i="4"/>
  <c r="P143" i="4"/>
  <c r="Q143" i="4"/>
  <c r="R143" i="4"/>
  <c r="S143" i="4"/>
  <c r="T143" i="4"/>
  <c r="U143" i="4"/>
  <c r="V143" i="4"/>
  <c r="W143" i="4"/>
  <c r="X143" i="4"/>
  <c r="Y143" i="4"/>
  <c r="AA143" i="4"/>
  <c r="AC143" i="4"/>
  <c r="BW143" i="4" s="1"/>
  <c r="AD143" i="4"/>
  <c r="AE143" i="4"/>
  <c r="AF143" i="4"/>
  <c r="AH143" i="4"/>
  <c r="Y11" i="5"/>
  <c r="Z11" i="5" s="1"/>
  <c r="AA11" i="5" s="1"/>
  <c r="Y12" i="5"/>
  <c r="Z12" i="5" s="1"/>
  <c r="AA12" i="5" s="1"/>
  <c r="Y13" i="5"/>
  <c r="Z13" i="5" s="1"/>
  <c r="AA13" i="5" s="1"/>
  <c r="Y14" i="5"/>
  <c r="Z14" i="5" s="1"/>
  <c r="AA14" i="5" s="1"/>
  <c r="Y15" i="5"/>
  <c r="Z15" i="5" s="1"/>
  <c r="AA15" i="5" s="1"/>
  <c r="Y16" i="5"/>
  <c r="Z16" i="5" s="1"/>
  <c r="AA16" i="5" s="1"/>
  <c r="Y17" i="5"/>
  <c r="Z17" i="5" s="1"/>
  <c r="AA17" i="5" s="1"/>
  <c r="Y18" i="5"/>
  <c r="Z18" i="5" s="1"/>
  <c r="AA18" i="5" s="1"/>
  <c r="Y19" i="5"/>
  <c r="Z19" i="5" s="1"/>
  <c r="AA19" i="5" s="1"/>
  <c r="Y20" i="5"/>
  <c r="Z20" i="5" s="1"/>
  <c r="AA20" i="5" s="1"/>
  <c r="Y21" i="5"/>
  <c r="Z21" i="5" s="1"/>
  <c r="AA21" i="5" s="1"/>
  <c r="Y22" i="5"/>
  <c r="Z22" i="5" s="1"/>
  <c r="AA22" i="5" s="1"/>
  <c r="Y23" i="5"/>
  <c r="Z23" i="5" s="1"/>
  <c r="AA23" i="5" s="1"/>
  <c r="Y24" i="5"/>
  <c r="Z24" i="5" s="1"/>
  <c r="AA24" i="5" s="1"/>
  <c r="Y25" i="5"/>
  <c r="Z25" i="5" s="1"/>
  <c r="AA25" i="5" s="1"/>
  <c r="Y26" i="5"/>
  <c r="Z26" i="5" s="1"/>
  <c r="AA26" i="5" s="1"/>
  <c r="Y27" i="5"/>
  <c r="Z27" i="5" s="1"/>
  <c r="AA27" i="5" s="1"/>
  <c r="Y28" i="5"/>
  <c r="Z28" i="5" s="1"/>
  <c r="AA28" i="5" s="1"/>
  <c r="Y29" i="5"/>
  <c r="Z29" i="5" s="1"/>
  <c r="AA29" i="5" s="1"/>
  <c r="Y30" i="5"/>
  <c r="Z30" i="5" s="1"/>
  <c r="AA30" i="5" s="1"/>
  <c r="Y31" i="5"/>
  <c r="Z31" i="5" s="1"/>
  <c r="AA31" i="5" s="1"/>
  <c r="Y32" i="5"/>
  <c r="Z32" i="5" s="1"/>
  <c r="AA32" i="5" s="1"/>
  <c r="Y33" i="5"/>
  <c r="Z33" i="5" s="1"/>
  <c r="AA33" i="5" s="1"/>
  <c r="Y34" i="5"/>
  <c r="Z34" i="5" s="1"/>
  <c r="AA34" i="5" s="1"/>
  <c r="Y35" i="5"/>
  <c r="Z35" i="5" s="1"/>
  <c r="AA35" i="5" s="1"/>
  <c r="Y36" i="5"/>
  <c r="Z36" i="5" s="1"/>
  <c r="AA36" i="5" s="1"/>
  <c r="Y37" i="5"/>
  <c r="Z37" i="5" s="1"/>
  <c r="AA37" i="5" s="1"/>
  <c r="Y38" i="5"/>
  <c r="Z38" i="5" s="1"/>
  <c r="AA38" i="5" s="1"/>
  <c r="Y39" i="5"/>
  <c r="Z39" i="5" s="1"/>
  <c r="AA39" i="5" s="1"/>
  <c r="Y40" i="5"/>
  <c r="Z40" i="5" s="1"/>
  <c r="AA40" i="5" s="1"/>
  <c r="Y41" i="5"/>
  <c r="Z41" i="5" s="1"/>
  <c r="AA41" i="5" s="1"/>
  <c r="Y10" i="5"/>
  <c r="Z10" i="5" s="1"/>
  <c r="AA10" i="5" s="1"/>
  <c r="V11" i="5"/>
  <c r="V12" i="5"/>
  <c r="W12" i="5" s="1"/>
  <c r="X12" i="5" s="1"/>
  <c r="V13" i="5"/>
  <c r="W13" i="5" s="1"/>
  <c r="X13" i="5" s="1"/>
  <c r="V14" i="5"/>
  <c r="W14" i="5" s="1"/>
  <c r="X14" i="5" s="1"/>
  <c r="V15" i="5"/>
  <c r="W15" i="5" s="1"/>
  <c r="X15" i="5" s="1"/>
  <c r="V16" i="5"/>
  <c r="W16" i="5" s="1"/>
  <c r="X16" i="5" s="1"/>
  <c r="V17" i="5"/>
  <c r="W17" i="5" s="1"/>
  <c r="X17" i="5" s="1"/>
  <c r="V18" i="5"/>
  <c r="W18" i="5" s="1"/>
  <c r="X18" i="5" s="1"/>
  <c r="V19" i="5"/>
  <c r="W19" i="5" s="1"/>
  <c r="X19" i="5" s="1"/>
  <c r="V20" i="5"/>
  <c r="W20" i="5" s="1"/>
  <c r="X20" i="5" s="1"/>
  <c r="V21" i="5"/>
  <c r="W21" i="5" s="1"/>
  <c r="X21" i="5" s="1"/>
  <c r="V22" i="5"/>
  <c r="W22" i="5" s="1"/>
  <c r="X22" i="5" s="1"/>
  <c r="V23" i="5"/>
  <c r="W23" i="5" s="1"/>
  <c r="X23" i="5" s="1"/>
  <c r="V24" i="5"/>
  <c r="W24" i="5" s="1"/>
  <c r="X24" i="5" s="1"/>
  <c r="V25" i="5"/>
  <c r="W25" i="5" s="1"/>
  <c r="X25" i="5" s="1"/>
  <c r="V26" i="5"/>
  <c r="W26" i="5" s="1"/>
  <c r="X26" i="5" s="1"/>
  <c r="V27" i="5"/>
  <c r="W27" i="5" s="1"/>
  <c r="X27" i="5" s="1"/>
  <c r="W28" i="5"/>
  <c r="X28" i="5" s="1"/>
  <c r="V29" i="5"/>
  <c r="W29" i="5" s="1"/>
  <c r="X29" i="5" s="1"/>
  <c r="V30" i="5"/>
  <c r="W30" i="5" s="1"/>
  <c r="X30" i="5" s="1"/>
  <c r="V31" i="5"/>
  <c r="W31" i="5" s="1"/>
  <c r="X31" i="5" s="1"/>
  <c r="V32" i="5"/>
  <c r="W32" i="5" s="1"/>
  <c r="X32" i="5" s="1"/>
  <c r="V33" i="5"/>
  <c r="W33" i="5" s="1"/>
  <c r="X33" i="5" s="1"/>
  <c r="V34" i="5"/>
  <c r="W34" i="5" s="1"/>
  <c r="X34" i="5" s="1"/>
  <c r="V35" i="5"/>
  <c r="W35" i="5" s="1"/>
  <c r="X35" i="5" s="1"/>
  <c r="V36" i="5"/>
  <c r="W36" i="5" s="1"/>
  <c r="X36" i="5" s="1"/>
  <c r="V37" i="5"/>
  <c r="W37" i="5" s="1"/>
  <c r="X37" i="5" s="1"/>
  <c r="V38" i="5"/>
  <c r="W38" i="5" s="1"/>
  <c r="X38" i="5" s="1"/>
  <c r="V39" i="5"/>
  <c r="W39" i="5" s="1"/>
  <c r="X39" i="5" s="1"/>
  <c r="V40" i="5"/>
  <c r="W40" i="5" s="1"/>
  <c r="X40" i="5" s="1"/>
  <c r="V41" i="5"/>
  <c r="W41" i="5" s="1"/>
  <c r="X41" i="5" s="1"/>
  <c r="V10" i="5"/>
  <c r="W10" i="5" s="1"/>
  <c r="X10" i="5" s="1"/>
  <c r="W11" i="5"/>
  <c r="X11" i="5" s="1"/>
  <c r="C142" i="4" l="1"/>
  <c r="BZ142" i="4"/>
  <c r="C131" i="4"/>
  <c r="BZ131" i="4"/>
  <c r="C134" i="4"/>
  <c r="BZ134" i="4"/>
  <c r="C123" i="4"/>
  <c r="BZ123" i="4"/>
  <c r="C137" i="4"/>
  <c r="BZ137" i="4"/>
  <c r="C126" i="4"/>
  <c r="BZ126" i="4"/>
  <c r="C127" i="4"/>
  <c r="BZ127" i="4"/>
  <c r="C138" i="4"/>
  <c r="BZ138" i="4"/>
  <c r="C140" i="4"/>
  <c r="BZ140" i="4"/>
  <c r="C129" i="4"/>
  <c r="BZ129" i="4"/>
  <c r="C143" i="4"/>
  <c r="BZ143" i="4"/>
  <c r="C132" i="4"/>
  <c r="BZ132" i="4"/>
  <c r="C121" i="4"/>
  <c r="BZ121" i="4"/>
  <c r="C135" i="4"/>
  <c r="BZ135" i="4"/>
  <c r="C124" i="4"/>
  <c r="BZ124" i="4"/>
  <c r="C141" i="4"/>
  <c r="BZ141" i="4"/>
  <c r="C130" i="4"/>
  <c r="BZ130" i="4"/>
  <c r="C133" i="4"/>
  <c r="BZ133" i="4"/>
  <c r="C136" i="4"/>
  <c r="BZ136" i="4"/>
  <c r="C125" i="4"/>
  <c r="BZ125" i="4"/>
  <c r="C122" i="4"/>
  <c r="BZ122" i="4"/>
  <c r="C139" i="4"/>
  <c r="BZ139" i="4"/>
  <c r="C128" i="4"/>
  <c r="BZ128" i="4"/>
  <c r="BC5" i="8"/>
  <c r="BD4" i="8"/>
  <c r="AZ140" i="4"/>
  <c r="BA134" i="4"/>
  <c r="AZ129" i="4"/>
  <c r="BA123" i="4"/>
  <c r="AZ118" i="4"/>
  <c r="BA112" i="4"/>
  <c r="AZ107" i="4"/>
  <c r="BA101" i="4"/>
  <c r="AZ96" i="4"/>
  <c r="BA90" i="4"/>
  <c r="AZ85" i="4"/>
  <c r="BA79" i="4"/>
  <c r="AZ74" i="4"/>
  <c r="BA68" i="4"/>
  <c r="AZ63" i="4"/>
  <c r="BA57" i="4"/>
  <c r="AZ52" i="4"/>
  <c r="BA46" i="4"/>
  <c r="AZ41" i="4"/>
  <c r="BA35" i="4"/>
  <c r="AZ30" i="4"/>
  <c r="BA24" i="4"/>
  <c r="AZ19" i="4"/>
  <c r="BA13" i="4"/>
  <c r="AZ8" i="4"/>
  <c r="BA139" i="4"/>
  <c r="AZ134" i="4"/>
  <c r="BA128" i="4"/>
  <c r="AZ123" i="4"/>
  <c r="BA117" i="4"/>
  <c r="AZ112" i="4"/>
  <c r="BA106" i="4"/>
  <c r="AZ101" i="4"/>
  <c r="BA95" i="4"/>
  <c r="AZ90" i="4"/>
  <c r="BA84" i="4"/>
  <c r="AZ79" i="4"/>
  <c r="BA73" i="4"/>
  <c r="AZ68" i="4"/>
  <c r="BA62" i="4"/>
  <c r="AZ57" i="4"/>
  <c r="BA51" i="4"/>
  <c r="AZ46" i="4"/>
  <c r="BA40" i="4"/>
  <c r="AZ35" i="4"/>
  <c r="BA29" i="4"/>
  <c r="AZ24" i="4"/>
  <c r="BA18" i="4"/>
  <c r="AZ13" i="4"/>
  <c r="BA7" i="4"/>
  <c r="AZ2" i="4"/>
  <c r="AZ139" i="4"/>
  <c r="BA133" i="4"/>
  <c r="AZ128" i="4"/>
  <c r="BA122" i="4"/>
  <c r="AZ117" i="4"/>
  <c r="BA111" i="4"/>
  <c r="AZ106" i="4"/>
  <c r="BA100" i="4"/>
  <c r="AZ95" i="4"/>
  <c r="BA89" i="4"/>
  <c r="AZ84" i="4"/>
  <c r="BA78" i="4"/>
  <c r="AZ73" i="4"/>
  <c r="BA67" i="4"/>
  <c r="AZ62" i="4"/>
  <c r="BA56" i="4"/>
  <c r="AZ51" i="4"/>
  <c r="BA45" i="4"/>
  <c r="AZ40" i="4"/>
  <c r="BA34" i="4"/>
  <c r="AZ29" i="4"/>
  <c r="BA23" i="4"/>
  <c r="AZ18" i="4"/>
  <c r="BA12" i="4"/>
  <c r="AZ7" i="4"/>
  <c r="BA2" i="4"/>
  <c r="BA138" i="4"/>
  <c r="AZ133" i="4"/>
  <c r="BA127" i="4"/>
  <c r="AZ122" i="4"/>
  <c r="BA116" i="4"/>
  <c r="AZ111" i="4"/>
  <c r="BA105" i="4"/>
  <c r="AZ100" i="4"/>
  <c r="BA94" i="4"/>
  <c r="AZ89" i="4"/>
  <c r="BA83" i="4"/>
  <c r="AZ78" i="4"/>
  <c r="BA72" i="4"/>
  <c r="AZ67" i="4"/>
  <c r="BA61" i="4"/>
  <c r="AZ56" i="4"/>
  <c r="BA50" i="4"/>
  <c r="AZ45" i="4"/>
  <c r="BA39" i="4"/>
  <c r="AZ34" i="4"/>
  <c r="BA28" i="4"/>
  <c r="AZ23" i="4"/>
  <c r="BA17" i="4"/>
  <c r="AZ12" i="4"/>
  <c r="BA6" i="4"/>
  <c r="BA143" i="4"/>
  <c r="AZ138" i="4"/>
  <c r="BA132" i="4"/>
  <c r="AZ127" i="4"/>
  <c r="BA121" i="4"/>
  <c r="AZ116" i="4"/>
  <c r="BA110" i="4"/>
  <c r="AZ105" i="4"/>
  <c r="BA99" i="4"/>
  <c r="AZ94" i="4"/>
  <c r="BA88" i="4"/>
  <c r="AZ83" i="4"/>
  <c r="BA77" i="4"/>
  <c r="AZ72" i="4"/>
  <c r="BA66" i="4"/>
  <c r="AZ61" i="4"/>
  <c r="BA55" i="4"/>
  <c r="AZ50" i="4"/>
  <c r="BA44" i="4"/>
  <c r="AZ39" i="4"/>
  <c r="BA33" i="4"/>
  <c r="AZ28" i="4"/>
  <c r="BA22" i="4"/>
  <c r="AZ17" i="4"/>
  <c r="BA11" i="4"/>
  <c r="AZ6" i="4"/>
  <c r="AZ143" i="4"/>
  <c r="BA137" i="4"/>
  <c r="AZ132" i="4"/>
  <c r="BA126" i="4"/>
  <c r="AZ121" i="4"/>
  <c r="BA115" i="4"/>
  <c r="AZ110" i="4"/>
  <c r="BA104" i="4"/>
  <c r="AZ99" i="4"/>
  <c r="BA93" i="4"/>
  <c r="AZ88" i="4"/>
  <c r="BA82" i="4"/>
  <c r="AZ77" i="4"/>
  <c r="BA71" i="4"/>
  <c r="AZ66" i="4"/>
  <c r="BA60" i="4"/>
  <c r="AZ55" i="4"/>
  <c r="BA49" i="4"/>
  <c r="AZ44" i="4"/>
  <c r="BA38" i="4"/>
  <c r="AZ33" i="4"/>
  <c r="BA27" i="4"/>
  <c r="AZ22" i="4"/>
  <c r="BA16" i="4"/>
  <c r="AZ11" i="4"/>
  <c r="BA5" i="4"/>
  <c r="BA142" i="4"/>
  <c r="AZ137" i="4"/>
  <c r="BA131" i="4"/>
  <c r="AZ126" i="4"/>
  <c r="BA120" i="4"/>
  <c r="AZ115" i="4"/>
  <c r="BA109" i="4"/>
  <c r="AZ104" i="4"/>
  <c r="BA98" i="4"/>
  <c r="AZ93" i="4"/>
  <c r="BA87" i="4"/>
  <c r="AZ82" i="4"/>
  <c r="BA76" i="4"/>
  <c r="AZ71" i="4"/>
  <c r="BA65" i="4"/>
  <c r="AZ60" i="4"/>
  <c r="BA54" i="4"/>
  <c r="AZ49" i="4"/>
  <c r="BA43" i="4"/>
  <c r="AZ38" i="4"/>
  <c r="BA32" i="4"/>
  <c r="AZ27" i="4"/>
  <c r="BA21" i="4"/>
  <c r="AZ16" i="4"/>
  <c r="BA10" i="4"/>
  <c r="AZ5" i="4"/>
  <c r="AZ142" i="4"/>
  <c r="BA136" i="4"/>
  <c r="AZ131" i="4"/>
  <c r="BA125" i="4"/>
  <c r="AZ120" i="4"/>
  <c r="BA114" i="4"/>
  <c r="AZ109" i="4"/>
  <c r="BA103" i="4"/>
  <c r="AZ98" i="4"/>
  <c r="BA92" i="4"/>
  <c r="AZ87" i="4"/>
  <c r="BA81" i="4"/>
  <c r="AZ76" i="4"/>
  <c r="BA70" i="4"/>
  <c r="AZ65" i="4"/>
  <c r="BA59" i="4"/>
  <c r="AZ54" i="4"/>
  <c r="BA48" i="4"/>
  <c r="AZ43" i="4"/>
  <c r="BA37" i="4"/>
  <c r="AZ32" i="4"/>
  <c r="BA26" i="4"/>
  <c r="AZ21" i="4"/>
  <c r="BA15" i="4"/>
  <c r="AZ10" i="4"/>
  <c r="BA4" i="4"/>
  <c r="BA141" i="4"/>
  <c r="AZ136" i="4"/>
  <c r="BA130" i="4"/>
  <c r="AZ125" i="4"/>
  <c r="BA119" i="4"/>
  <c r="AZ114" i="4"/>
  <c r="BA108" i="4"/>
  <c r="AZ103" i="4"/>
  <c r="BA97" i="4"/>
  <c r="AZ92" i="4"/>
  <c r="BA86" i="4"/>
  <c r="AZ81" i="4"/>
  <c r="BA75" i="4"/>
  <c r="AZ70" i="4"/>
  <c r="BA64" i="4"/>
  <c r="AZ59" i="4"/>
  <c r="BA53" i="4"/>
  <c r="AZ48" i="4"/>
  <c r="BA42" i="4"/>
  <c r="AZ37" i="4"/>
  <c r="BA31" i="4"/>
  <c r="AZ26" i="4"/>
  <c r="BA20" i="4"/>
  <c r="AZ15" i="4"/>
  <c r="BA9" i="4"/>
  <c r="AZ4" i="4"/>
  <c r="AZ141" i="4"/>
  <c r="BA135" i="4"/>
  <c r="AZ130" i="4"/>
  <c r="BA124" i="4"/>
  <c r="AZ119" i="4"/>
  <c r="BA113" i="4"/>
  <c r="AZ108" i="4"/>
  <c r="BA102" i="4"/>
  <c r="AZ97" i="4"/>
  <c r="BA91" i="4"/>
  <c r="AZ86" i="4"/>
  <c r="BA80" i="4"/>
  <c r="AZ75" i="4"/>
  <c r="BA69" i="4"/>
  <c r="AZ64" i="4"/>
  <c r="BA58" i="4"/>
  <c r="AZ53" i="4"/>
  <c r="BA47" i="4"/>
  <c r="AZ42" i="4"/>
  <c r="BA36" i="4"/>
  <c r="AZ31" i="4"/>
  <c r="BA25" i="4"/>
  <c r="AZ20" i="4"/>
  <c r="BA14" i="4"/>
  <c r="AZ9" i="4"/>
  <c r="BA3" i="4"/>
  <c r="BA140" i="4"/>
  <c r="AZ135" i="4"/>
  <c r="BA129" i="4"/>
  <c r="AZ124" i="4"/>
  <c r="BA118" i="4"/>
  <c r="AZ113" i="4"/>
  <c r="BA107" i="4"/>
  <c r="AZ102" i="4"/>
  <c r="BA96" i="4"/>
  <c r="AZ91" i="4"/>
  <c r="BA85" i="4"/>
  <c r="AZ80" i="4"/>
  <c r="BA74" i="4"/>
  <c r="AZ69" i="4"/>
  <c r="BA63" i="4"/>
  <c r="AZ58" i="4"/>
  <c r="BA52" i="4"/>
  <c r="AZ47" i="4"/>
  <c r="BA41" i="4"/>
  <c r="AZ36" i="4"/>
  <c r="BA30" i="4"/>
  <c r="AZ25" i="4"/>
  <c r="BA19" i="4"/>
  <c r="AZ14" i="4"/>
  <c r="BB99" i="4"/>
  <c r="BB32" i="4"/>
  <c r="BD86" i="4"/>
  <c r="BC81" i="4"/>
  <c r="BD78" i="4"/>
  <c r="BB80" i="4"/>
  <c r="BB13" i="4"/>
  <c r="BD75" i="4"/>
  <c r="BB134" i="4"/>
  <c r="BB79" i="4"/>
  <c r="BB12" i="4"/>
  <c r="BD45" i="4"/>
  <c r="BB133" i="4"/>
  <c r="BB66" i="4"/>
  <c r="BB11" i="4"/>
  <c r="BD42" i="4"/>
  <c r="BB31" i="4"/>
  <c r="BB81" i="4"/>
  <c r="BB132" i="4"/>
  <c r="BB65" i="4"/>
  <c r="BC125" i="4"/>
  <c r="BC37" i="4"/>
  <c r="BB119" i="4"/>
  <c r="BB64" i="4"/>
  <c r="BD122" i="4"/>
  <c r="BD34" i="4"/>
  <c r="BB114" i="4"/>
  <c r="BB47" i="4"/>
  <c r="BD119" i="4"/>
  <c r="BD31" i="4"/>
  <c r="BB98" i="4"/>
  <c r="BB26" i="4"/>
  <c r="BB113" i="4"/>
  <c r="BB46" i="4"/>
  <c r="BC114" i="4"/>
  <c r="BB100" i="4"/>
  <c r="BB45" i="4"/>
  <c r="BD111" i="4"/>
  <c r="BB97" i="4"/>
  <c r="BB130" i="4"/>
  <c r="BB111" i="4"/>
  <c r="BB92" i="4"/>
  <c r="BB77" i="4"/>
  <c r="BB58" i="4"/>
  <c r="BB43" i="4"/>
  <c r="BB24" i="4"/>
  <c r="BB9" i="4"/>
  <c r="BC70" i="4"/>
  <c r="BB131" i="4"/>
  <c r="BB59" i="4"/>
  <c r="BB125" i="4"/>
  <c r="BB110" i="4"/>
  <c r="BB91" i="4"/>
  <c r="BB76" i="4"/>
  <c r="BB57" i="4"/>
  <c r="BB42" i="4"/>
  <c r="BB23" i="4"/>
  <c r="BB4" i="4"/>
  <c r="BD108" i="4"/>
  <c r="BD67" i="4"/>
  <c r="BC26" i="4"/>
  <c r="BB112" i="4"/>
  <c r="BB10" i="4"/>
  <c r="BB143" i="4"/>
  <c r="BB124" i="4"/>
  <c r="BB109" i="4"/>
  <c r="BB90" i="4"/>
  <c r="BB75" i="4"/>
  <c r="BB56" i="4"/>
  <c r="BB37" i="4"/>
  <c r="BB22" i="4"/>
  <c r="BB3" i="4"/>
  <c r="BC103" i="4"/>
  <c r="BD64" i="4"/>
  <c r="BD20" i="4"/>
  <c r="BB78" i="4"/>
  <c r="BB142" i="4"/>
  <c r="BB123" i="4"/>
  <c r="BB108" i="4"/>
  <c r="BB89" i="4"/>
  <c r="BB70" i="4"/>
  <c r="BB55" i="4"/>
  <c r="BB36" i="4"/>
  <c r="BB21" i="4"/>
  <c r="BD141" i="4"/>
  <c r="BD100" i="4"/>
  <c r="BC59" i="4"/>
  <c r="BC15" i="4"/>
  <c r="BB141" i="4"/>
  <c r="BB122" i="4"/>
  <c r="BB103" i="4"/>
  <c r="BB88" i="4"/>
  <c r="BB69" i="4"/>
  <c r="BB54" i="4"/>
  <c r="BB35" i="4"/>
  <c r="BB20" i="4"/>
  <c r="BC136" i="4"/>
  <c r="BD97" i="4"/>
  <c r="BD56" i="4"/>
  <c r="BD9" i="4"/>
  <c r="BB44" i="4"/>
  <c r="BB136" i="4"/>
  <c r="BB121" i="4"/>
  <c r="BB102" i="4"/>
  <c r="BB87" i="4"/>
  <c r="BB68" i="4"/>
  <c r="BB53" i="4"/>
  <c r="BB34" i="4"/>
  <c r="BB15" i="4"/>
  <c r="BD133" i="4"/>
  <c r="BC92" i="4"/>
  <c r="BD53" i="4"/>
  <c r="BC4" i="4"/>
  <c r="BB25" i="4"/>
  <c r="BB135" i="4"/>
  <c r="BB120" i="4"/>
  <c r="BB101" i="4"/>
  <c r="BB86" i="4"/>
  <c r="BB67" i="4"/>
  <c r="BB48" i="4"/>
  <c r="BB33" i="4"/>
  <c r="BB14" i="4"/>
  <c r="BD130" i="4"/>
  <c r="BD89" i="4"/>
  <c r="BC48" i="4"/>
  <c r="BC139" i="4"/>
  <c r="BC128" i="4"/>
  <c r="BC117" i="4"/>
  <c r="BC106" i="4"/>
  <c r="BC95" i="4"/>
  <c r="BC84" i="4"/>
  <c r="BC73" i="4"/>
  <c r="BC62" i="4"/>
  <c r="BC51" i="4"/>
  <c r="BC40" i="4"/>
  <c r="BC29" i="4"/>
  <c r="BD23" i="4"/>
  <c r="BC18" i="4"/>
  <c r="BD12" i="4"/>
  <c r="BC7" i="4"/>
  <c r="BD138" i="4"/>
  <c r="BC133" i="4"/>
  <c r="BD127" i="4"/>
  <c r="BC122" i="4"/>
  <c r="BD116" i="4"/>
  <c r="BC111" i="4"/>
  <c r="BD105" i="4"/>
  <c r="BC100" i="4"/>
  <c r="BD94" i="4"/>
  <c r="BC89" i="4"/>
  <c r="BD83" i="4"/>
  <c r="BC78" i="4"/>
  <c r="BD72" i="4"/>
  <c r="BC67" i="4"/>
  <c r="BD61" i="4"/>
  <c r="BC56" i="4"/>
  <c r="BD50" i="4"/>
  <c r="BC45" i="4"/>
  <c r="BD39" i="4"/>
  <c r="BC34" i="4"/>
  <c r="BD28" i="4"/>
  <c r="BC23" i="4"/>
  <c r="BD17" i="4"/>
  <c r="BC12" i="4"/>
  <c r="BD6" i="4"/>
  <c r="BD2" i="4"/>
  <c r="BD143" i="4"/>
  <c r="BC138" i="4"/>
  <c r="BD132" i="4"/>
  <c r="BC127" i="4"/>
  <c r="BD121" i="4"/>
  <c r="BC116" i="4"/>
  <c r="BD110" i="4"/>
  <c r="BC105" i="4"/>
  <c r="BD99" i="4"/>
  <c r="BC94" i="4"/>
  <c r="BD88" i="4"/>
  <c r="BC83" i="4"/>
  <c r="BD77" i="4"/>
  <c r="BC72" i="4"/>
  <c r="BD66" i="4"/>
  <c r="BC61" i="4"/>
  <c r="BD55" i="4"/>
  <c r="BC50" i="4"/>
  <c r="BD44" i="4"/>
  <c r="BC39" i="4"/>
  <c r="BD33" i="4"/>
  <c r="BC28" i="4"/>
  <c r="BD22" i="4"/>
  <c r="BC17" i="4"/>
  <c r="BD11" i="4"/>
  <c r="BC6" i="4"/>
  <c r="BC2" i="4"/>
  <c r="BC143" i="4"/>
  <c r="BD137" i="4"/>
  <c r="BC132" i="4"/>
  <c r="BD126" i="4"/>
  <c r="BC121" i="4"/>
  <c r="BD115" i="4"/>
  <c r="BC110" i="4"/>
  <c r="BD104" i="4"/>
  <c r="BC99" i="4"/>
  <c r="BD93" i="4"/>
  <c r="BC88" i="4"/>
  <c r="BD82" i="4"/>
  <c r="BC77" i="4"/>
  <c r="BD71" i="4"/>
  <c r="BC66" i="4"/>
  <c r="BD60" i="4"/>
  <c r="BC55" i="4"/>
  <c r="BD49" i="4"/>
  <c r="BC44" i="4"/>
  <c r="BD38" i="4"/>
  <c r="BC33" i="4"/>
  <c r="BD27" i="4"/>
  <c r="BC22" i="4"/>
  <c r="BD16" i="4"/>
  <c r="BC11" i="4"/>
  <c r="BD5" i="4"/>
  <c r="BD142" i="4"/>
  <c r="BC137" i="4"/>
  <c r="BD131" i="4"/>
  <c r="BC126" i="4"/>
  <c r="BD120" i="4"/>
  <c r="BC115" i="4"/>
  <c r="BD109" i="4"/>
  <c r="BC104" i="4"/>
  <c r="BD98" i="4"/>
  <c r="BC93" i="4"/>
  <c r="BD87" i="4"/>
  <c r="BC82" i="4"/>
  <c r="BD76" i="4"/>
  <c r="BC71" i="4"/>
  <c r="BD65" i="4"/>
  <c r="BC60" i="4"/>
  <c r="BD54" i="4"/>
  <c r="BC49" i="4"/>
  <c r="BD43" i="4"/>
  <c r="BC38" i="4"/>
  <c r="BD32" i="4"/>
  <c r="BC27" i="4"/>
  <c r="BD21" i="4"/>
  <c r="BC16" i="4"/>
  <c r="BD10" i="4"/>
  <c r="BC5" i="4"/>
  <c r="BC142" i="4"/>
  <c r="BD136" i="4"/>
  <c r="BC131" i="4"/>
  <c r="BD125" i="4"/>
  <c r="BC120" i="4"/>
  <c r="BD114" i="4"/>
  <c r="BC109" i="4"/>
  <c r="BD103" i="4"/>
  <c r="BC98" i="4"/>
  <c r="BD92" i="4"/>
  <c r="BC87" i="4"/>
  <c r="BD81" i="4"/>
  <c r="BC76" i="4"/>
  <c r="BD70" i="4"/>
  <c r="BC65" i="4"/>
  <c r="BD59" i="4"/>
  <c r="BC54" i="4"/>
  <c r="BD48" i="4"/>
  <c r="BC43" i="4"/>
  <c r="BD37" i="4"/>
  <c r="BC32" i="4"/>
  <c r="BD26" i="4"/>
  <c r="BC21" i="4"/>
  <c r="BD15" i="4"/>
  <c r="BC10" i="4"/>
  <c r="BD4" i="4"/>
  <c r="AX4" i="8"/>
  <c r="BB140" i="4"/>
  <c r="BB129" i="4"/>
  <c r="BB118" i="4"/>
  <c r="BB107" i="4"/>
  <c r="BB96" i="4"/>
  <c r="BB85" i="4"/>
  <c r="BB74" i="4"/>
  <c r="BB63" i="4"/>
  <c r="BB52" i="4"/>
  <c r="BB41" i="4"/>
  <c r="BB30" i="4"/>
  <c r="BB19" i="4"/>
  <c r="BB8" i="4"/>
  <c r="BC141" i="4"/>
  <c r="BD135" i="4"/>
  <c r="BC130" i="4"/>
  <c r="BD124" i="4"/>
  <c r="BC119" i="4"/>
  <c r="BD113" i="4"/>
  <c r="BC108" i="4"/>
  <c r="BD102" i="4"/>
  <c r="BC97" i="4"/>
  <c r="BD91" i="4"/>
  <c r="BC86" i="4"/>
  <c r="BD80" i="4"/>
  <c r="BC75" i="4"/>
  <c r="BD69" i="4"/>
  <c r="BC64" i="4"/>
  <c r="BD58" i="4"/>
  <c r="BC53" i="4"/>
  <c r="BD47" i="4"/>
  <c r="BC42" i="4"/>
  <c r="BD36" i="4"/>
  <c r="BC31" i="4"/>
  <c r="BD25" i="4"/>
  <c r="BC20" i="4"/>
  <c r="BD14" i="4"/>
  <c r="BC9" i="4"/>
  <c r="BD3" i="4"/>
  <c r="BB139" i="4"/>
  <c r="BB128" i="4"/>
  <c r="BB117" i="4"/>
  <c r="BB106" i="4"/>
  <c r="BB95" i="4"/>
  <c r="BB84" i="4"/>
  <c r="BB73" i="4"/>
  <c r="BB62" i="4"/>
  <c r="BB51" i="4"/>
  <c r="BB40" i="4"/>
  <c r="BB29" i="4"/>
  <c r="BB18" i="4"/>
  <c r="BB7" i="4"/>
  <c r="BD140" i="4"/>
  <c r="BC135" i="4"/>
  <c r="BD129" i="4"/>
  <c r="BC124" i="4"/>
  <c r="BD118" i="4"/>
  <c r="BC113" i="4"/>
  <c r="BD107" i="4"/>
  <c r="BC102" i="4"/>
  <c r="BD96" i="4"/>
  <c r="BC91" i="4"/>
  <c r="BD85" i="4"/>
  <c r="BC80" i="4"/>
  <c r="BD74" i="4"/>
  <c r="BC69" i="4"/>
  <c r="BD63" i="4"/>
  <c r="BC58" i="4"/>
  <c r="BD52" i="4"/>
  <c r="BC47" i="4"/>
  <c r="BD41" i="4"/>
  <c r="BC36" i="4"/>
  <c r="BD30" i="4"/>
  <c r="BC25" i="4"/>
  <c r="BD19" i="4"/>
  <c r="BC14" i="4"/>
  <c r="BD8" i="4"/>
  <c r="BC3" i="4"/>
  <c r="BB138" i="4"/>
  <c r="BB127" i="4"/>
  <c r="BB116" i="4"/>
  <c r="BB105" i="4"/>
  <c r="BB94" i="4"/>
  <c r="BB83" i="4"/>
  <c r="BB72" i="4"/>
  <c r="BB61" i="4"/>
  <c r="BB50" i="4"/>
  <c r="BB39" i="4"/>
  <c r="BB28" i="4"/>
  <c r="BB17" i="4"/>
  <c r="BB6" i="4"/>
  <c r="BC140" i="4"/>
  <c r="BD134" i="4"/>
  <c r="BC129" i="4"/>
  <c r="BD123" i="4"/>
  <c r="BC118" i="4"/>
  <c r="BD112" i="4"/>
  <c r="BC107" i="4"/>
  <c r="BD101" i="4"/>
  <c r="BC96" i="4"/>
  <c r="BD90" i="4"/>
  <c r="BC85" i="4"/>
  <c r="BD79" i="4"/>
  <c r="BC74" i="4"/>
  <c r="BD68" i="4"/>
  <c r="BC63" i="4"/>
  <c r="BD57" i="4"/>
  <c r="BC52" i="4"/>
  <c r="BD46" i="4"/>
  <c r="BC41" i="4"/>
  <c r="BD35" i="4"/>
  <c r="BC30" i="4"/>
  <c r="BD24" i="4"/>
  <c r="BC19" i="4"/>
  <c r="BD13" i="4"/>
  <c r="BC8" i="4"/>
  <c r="BB137" i="4"/>
  <c r="BB126" i="4"/>
  <c r="BB115" i="4"/>
  <c r="BB104" i="4"/>
  <c r="BB93" i="4"/>
  <c r="BB82" i="4"/>
  <c r="BB71" i="4"/>
  <c r="BB60" i="4"/>
  <c r="BB49" i="4"/>
  <c r="BB38" i="4"/>
  <c r="BB27" i="4"/>
  <c r="BB16" i="4"/>
  <c r="BD139" i="4"/>
  <c r="BC134" i="4"/>
  <c r="BD128" i="4"/>
  <c r="BC123" i="4"/>
  <c r="BD117" i="4"/>
  <c r="BC112" i="4"/>
  <c r="BD106" i="4"/>
  <c r="BC101" i="4"/>
  <c r="BD95" i="4"/>
  <c r="BC90" i="4"/>
  <c r="BD84" i="4"/>
  <c r="BC79" i="4"/>
  <c r="BD73" i="4"/>
  <c r="BC68" i="4"/>
  <c r="BD62" i="4"/>
  <c r="BC57" i="4"/>
  <c r="BD51" i="4"/>
  <c r="BC46" i="4"/>
  <c r="BD40" i="4"/>
  <c r="BC35" i="4"/>
  <c r="BD29" i="4"/>
  <c r="BC24" i="4"/>
  <c r="BD18" i="4"/>
  <c r="BB2" i="4"/>
  <c r="AX89" i="8"/>
  <c r="AX82" i="8"/>
  <c r="AX79" i="8"/>
  <c r="AX58" i="8"/>
  <c r="AX57" i="8"/>
  <c r="AX137" i="8"/>
  <c r="AX56" i="8"/>
  <c r="AX122" i="8"/>
  <c r="AX47" i="8"/>
  <c r="AX115" i="8"/>
  <c r="AX27" i="8"/>
  <c r="AX113" i="8"/>
  <c r="AX25" i="8"/>
  <c r="AX111" i="8"/>
  <c r="AX24" i="8"/>
  <c r="AX90" i="8"/>
  <c r="AX16" i="8"/>
  <c r="AX123" i="8"/>
  <c r="AX91" i="8"/>
  <c r="AX60" i="8"/>
  <c r="AX34" i="8"/>
  <c r="AX2" i="8"/>
  <c r="AX112" i="8"/>
  <c r="AX80" i="8"/>
  <c r="AX49" i="8"/>
  <c r="AX23" i="8"/>
  <c r="AX135" i="8"/>
  <c r="AX104" i="8"/>
  <c r="AX78" i="8"/>
  <c r="AX46" i="8"/>
  <c r="AX14" i="8"/>
  <c r="AX134" i="8"/>
  <c r="AX102" i="8"/>
  <c r="AX71" i="8"/>
  <c r="AX45" i="8"/>
  <c r="AX13" i="8"/>
  <c r="AX133" i="8"/>
  <c r="AX101" i="8"/>
  <c r="AX69" i="8"/>
  <c r="AX38" i="8"/>
  <c r="AX12" i="8"/>
  <c r="AX126" i="8"/>
  <c r="AX100" i="8"/>
  <c r="AX68" i="8"/>
  <c r="AX36" i="8"/>
  <c r="AX5" i="8"/>
  <c r="AX124" i="8"/>
  <c r="AX93" i="8"/>
  <c r="AX67" i="8"/>
  <c r="AX35" i="8"/>
  <c r="AX3" i="8"/>
  <c r="AW136" i="8"/>
  <c r="AW125" i="8"/>
  <c r="AW114" i="8"/>
  <c r="AW103" i="8"/>
  <c r="AW92" i="8"/>
  <c r="AW81" i="8"/>
  <c r="AW70" i="8"/>
  <c r="AW59" i="8"/>
  <c r="AW48" i="8"/>
  <c r="AW37" i="8"/>
  <c r="AW26" i="8"/>
  <c r="AW15" i="8"/>
  <c r="AW4" i="8"/>
  <c r="AY134" i="8"/>
  <c r="AY123" i="8"/>
  <c r="AY112" i="8"/>
  <c r="AY101" i="8"/>
  <c r="AY90" i="8"/>
  <c r="AY79" i="8"/>
  <c r="AY68" i="8"/>
  <c r="AY57" i="8"/>
  <c r="AY46" i="8"/>
  <c r="AY35" i="8"/>
  <c r="AY24" i="8"/>
  <c r="AY13" i="8"/>
  <c r="AW135" i="8"/>
  <c r="AW124" i="8"/>
  <c r="AW113" i="8"/>
  <c r="AW102" i="8"/>
  <c r="AW91" i="8"/>
  <c r="AW80" i="8"/>
  <c r="AW69" i="8"/>
  <c r="AW58" i="8"/>
  <c r="AW47" i="8"/>
  <c r="AW36" i="8"/>
  <c r="AW25" i="8"/>
  <c r="AW14" i="8"/>
  <c r="AW3" i="8"/>
  <c r="AY2" i="8"/>
  <c r="AY133" i="8"/>
  <c r="AY122" i="8"/>
  <c r="AY111" i="8"/>
  <c r="AY100" i="8"/>
  <c r="AY89" i="8"/>
  <c r="AY78" i="8"/>
  <c r="AY67" i="8"/>
  <c r="AY56" i="8"/>
  <c r="AY45" i="8"/>
  <c r="AY34" i="8"/>
  <c r="AY23" i="8"/>
  <c r="AY12" i="8"/>
  <c r="AW134" i="8"/>
  <c r="AW123" i="8"/>
  <c r="AW112" i="8"/>
  <c r="AW101" i="8"/>
  <c r="AW90" i="8"/>
  <c r="AW79" i="8"/>
  <c r="AW68" i="8"/>
  <c r="AW57" i="8"/>
  <c r="AW46" i="8"/>
  <c r="AW35" i="8"/>
  <c r="AW24" i="8"/>
  <c r="AW13" i="8"/>
  <c r="AY143" i="8"/>
  <c r="AY132" i="8"/>
  <c r="AY121" i="8"/>
  <c r="AY110" i="8"/>
  <c r="AY99" i="8"/>
  <c r="AY88" i="8"/>
  <c r="AY77" i="8"/>
  <c r="AY66" i="8"/>
  <c r="AY55" i="8"/>
  <c r="AY44" i="8"/>
  <c r="AY33" i="8"/>
  <c r="AY22" i="8"/>
  <c r="AY11" i="8"/>
  <c r="AW2" i="8"/>
  <c r="AW133" i="8"/>
  <c r="AW122" i="8"/>
  <c r="AW111" i="8"/>
  <c r="AW100" i="8"/>
  <c r="AW89" i="8"/>
  <c r="AW78" i="8"/>
  <c r="AW67" i="8"/>
  <c r="AW56" i="8"/>
  <c r="AW45" i="8"/>
  <c r="AW34" i="8"/>
  <c r="AW23" i="8"/>
  <c r="AW12" i="8"/>
  <c r="AX143" i="8"/>
  <c r="AX132" i="8"/>
  <c r="AX121" i="8"/>
  <c r="AX110" i="8"/>
  <c r="AX99" i="8"/>
  <c r="AX88" i="8"/>
  <c r="AX77" i="8"/>
  <c r="AX66" i="8"/>
  <c r="AX55" i="8"/>
  <c r="AX44" i="8"/>
  <c r="AX33" i="8"/>
  <c r="AX22" i="8"/>
  <c r="AX11" i="8"/>
  <c r="AY142" i="8"/>
  <c r="AY131" i="8"/>
  <c r="AY120" i="8"/>
  <c r="AY109" i="8"/>
  <c r="AY98" i="8"/>
  <c r="AY87" i="8"/>
  <c r="AY76" i="8"/>
  <c r="AY65" i="8"/>
  <c r="AY54" i="8"/>
  <c r="AY43" i="8"/>
  <c r="AY32" i="8"/>
  <c r="AY21" i="8"/>
  <c r="AY10" i="8"/>
  <c r="AW143" i="8"/>
  <c r="AW132" i="8"/>
  <c r="AW121" i="8"/>
  <c r="AW110" i="8"/>
  <c r="AW99" i="8"/>
  <c r="AW88" i="8"/>
  <c r="AW77" i="8"/>
  <c r="AW66" i="8"/>
  <c r="AW55" i="8"/>
  <c r="AW44" i="8"/>
  <c r="AW33" i="8"/>
  <c r="AW22" i="8"/>
  <c r="AW11" i="8"/>
  <c r="AX142" i="8"/>
  <c r="AX131" i="8"/>
  <c r="AX120" i="8"/>
  <c r="AX109" i="8"/>
  <c r="AX98" i="8"/>
  <c r="AX87" i="8"/>
  <c r="AX76" i="8"/>
  <c r="AX65" i="8"/>
  <c r="AX54" i="8"/>
  <c r="AX43" i="8"/>
  <c r="AX32" i="8"/>
  <c r="AX21" i="8"/>
  <c r="AX10" i="8"/>
  <c r="AY141" i="8"/>
  <c r="AY130" i="8"/>
  <c r="AY119" i="8"/>
  <c r="AY108" i="8"/>
  <c r="AY97" i="8"/>
  <c r="AY86" i="8"/>
  <c r="AY75" i="8"/>
  <c r="AY64" i="8"/>
  <c r="AY53" i="8"/>
  <c r="AY42" i="8"/>
  <c r="AY31" i="8"/>
  <c r="AY20" i="8"/>
  <c r="AY9" i="8"/>
  <c r="AW142" i="8"/>
  <c r="AW131" i="8"/>
  <c r="AW120" i="8"/>
  <c r="AW109" i="8"/>
  <c r="AW98" i="8"/>
  <c r="AW87" i="8"/>
  <c r="AW76" i="8"/>
  <c r="AW65" i="8"/>
  <c r="AW54" i="8"/>
  <c r="AW43" i="8"/>
  <c r="AW32" i="8"/>
  <c r="AW21" i="8"/>
  <c r="AW10" i="8"/>
  <c r="AX141" i="8"/>
  <c r="AX130" i="8"/>
  <c r="AX119" i="8"/>
  <c r="AX108" i="8"/>
  <c r="AX97" i="8"/>
  <c r="AX86" i="8"/>
  <c r="AX75" i="8"/>
  <c r="AX64" i="8"/>
  <c r="AX53" i="8"/>
  <c r="AX42" i="8"/>
  <c r="AX31" i="8"/>
  <c r="AX20" i="8"/>
  <c r="AX9" i="8"/>
  <c r="AY140" i="8"/>
  <c r="AY129" i="8"/>
  <c r="AY118" i="8"/>
  <c r="AY107" i="8"/>
  <c r="AY96" i="8"/>
  <c r="AY85" i="8"/>
  <c r="AY74" i="8"/>
  <c r="AY63" i="8"/>
  <c r="AY52" i="8"/>
  <c r="AY41" i="8"/>
  <c r="AY30" i="8"/>
  <c r="AY19" i="8"/>
  <c r="AY8" i="8"/>
  <c r="AW141" i="8"/>
  <c r="AW130" i="8"/>
  <c r="AW119" i="8"/>
  <c r="AW108" i="8"/>
  <c r="AW97" i="8"/>
  <c r="AW86" i="8"/>
  <c r="AW75" i="8"/>
  <c r="AW64" i="8"/>
  <c r="AW53" i="8"/>
  <c r="AW42" i="8"/>
  <c r="AW31" i="8"/>
  <c r="AW20" i="8"/>
  <c r="AW9" i="8"/>
  <c r="AX140" i="8"/>
  <c r="AX129" i="8"/>
  <c r="AX118" i="8"/>
  <c r="AX107" i="8"/>
  <c r="AX96" i="8"/>
  <c r="AX85" i="8"/>
  <c r="AX74" i="8"/>
  <c r="AX63" i="8"/>
  <c r="AX52" i="8"/>
  <c r="AX41" i="8"/>
  <c r="AX30" i="8"/>
  <c r="AX19" i="8"/>
  <c r="AX8" i="8"/>
  <c r="AY139" i="8"/>
  <c r="AY128" i="8"/>
  <c r="AY117" i="8"/>
  <c r="AY106" i="8"/>
  <c r="AY95" i="8"/>
  <c r="AY84" i="8"/>
  <c r="AY73" i="8"/>
  <c r="AY62" i="8"/>
  <c r="AY51" i="8"/>
  <c r="AY40" i="8"/>
  <c r="AY29" i="8"/>
  <c r="AY18" i="8"/>
  <c r="AY7" i="8"/>
  <c r="AW140" i="8"/>
  <c r="AW129" i="8"/>
  <c r="AW118" i="8"/>
  <c r="AW107" i="8"/>
  <c r="AW96" i="8"/>
  <c r="AW85" i="8"/>
  <c r="AW74" i="8"/>
  <c r="AW63" i="8"/>
  <c r="AW52" i="8"/>
  <c r="AW41" i="8"/>
  <c r="AW30" i="8"/>
  <c r="AW19" i="8"/>
  <c r="AW8" i="8"/>
  <c r="AX139" i="8"/>
  <c r="AX128" i="8"/>
  <c r="AX117" i="8"/>
  <c r="AX106" i="8"/>
  <c r="AX95" i="8"/>
  <c r="AX84" i="8"/>
  <c r="AX73" i="8"/>
  <c r="AX62" i="8"/>
  <c r="AX51" i="8"/>
  <c r="AX40" i="8"/>
  <c r="AX29" i="8"/>
  <c r="AX18" i="8"/>
  <c r="AX7" i="8"/>
  <c r="AY138" i="8"/>
  <c r="AY127" i="8"/>
  <c r="AY116" i="8"/>
  <c r="AY105" i="8"/>
  <c r="AY94" i="8"/>
  <c r="AY83" i="8"/>
  <c r="AY72" i="8"/>
  <c r="AY61" i="8"/>
  <c r="AY50" i="8"/>
  <c r="AY39" i="8"/>
  <c r="AY28" i="8"/>
  <c r="AY17" i="8"/>
  <c r="AY6" i="8"/>
  <c r="AW139" i="8"/>
  <c r="AW128" i="8"/>
  <c r="AW117" i="8"/>
  <c r="AW106" i="8"/>
  <c r="AW95" i="8"/>
  <c r="AW84" i="8"/>
  <c r="AW73" i="8"/>
  <c r="AW62" i="8"/>
  <c r="AW51" i="8"/>
  <c r="AW40" i="8"/>
  <c r="AW29" i="8"/>
  <c r="AW18" i="8"/>
  <c r="AW7" i="8"/>
  <c r="AX138" i="8"/>
  <c r="AX127" i="8"/>
  <c r="AX116" i="8"/>
  <c r="AX105" i="8"/>
  <c r="AX94" i="8"/>
  <c r="AX83" i="8"/>
  <c r="AX72" i="8"/>
  <c r="AX61" i="8"/>
  <c r="AX50" i="8"/>
  <c r="AX39" i="8"/>
  <c r="AX28" i="8"/>
  <c r="AX17" i="8"/>
  <c r="AX6" i="8"/>
  <c r="AY137" i="8"/>
  <c r="AY126" i="8"/>
  <c r="AY115" i="8"/>
  <c r="AY104" i="8"/>
  <c r="AY93" i="8"/>
  <c r="AY82" i="8"/>
  <c r="AY71" i="8"/>
  <c r="AY60" i="8"/>
  <c r="AY49" i="8"/>
  <c r="AY38" i="8"/>
  <c r="AY27" i="8"/>
  <c r="AY16" i="8"/>
  <c r="AY5" i="8"/>
  <c r="AW138" i="8"/>
  <c r="AW127" i="8"/>
  <c r="AW116" i="8"/>
  <c r="AW105" i="8"/>
  <c r="AW94" i="8"/>
  <c r="AW83" i="8"/>
  <c r="AW72" i="8"/>
  <c r="AW61" i="8"/>
  <c r="AW50" i="8"/>
  <c r="AW39" i="8"/>
  <c r="AW28" i="8"/>
  <c r="AW17" i="8"/>
  <c r="AW6" i="8"/>
  <c r="AY136" i="8"/>
  <c r="AY125" i="8"/>
  <c r="AY114" i="8"/>
  <c r="AY103" i="8"/>
  <c r="AY92" i="8"/>
  <c r="AY81" i="8"/>
  <c r="AY70" i="8"/>
  <c r="AY59" i="8"/>
  <c r="AY48" i="8"/>
  <c r="AY37" i="8"/>
  <c r="AY26" i="8"/>
  <c r="AY15" i="8"/>
  <c r="AY4" i="8"/>
  <c r="AW137" i="8"/>
  <c r="AW126" i="8"/>
  <c r="AW115" i="8"/>
  <c r="AW104" i="8"/>
  <c r="AW93" i="8"/>
  <c r="AW82" i="8"/>
  <c r="AW71" i="8"/>
  <c r="AW60" i="8"/>
  <c r="AW49" i="8"/>
  <c r="AW38" i="8"/>
  <c r="AW27" i="8"/>
  <c r="AW16" i="8"/>
  <c r="AW5" i="8"/>
  <c r="AX136" i="8"/>
  <c r="AX125" i="8"/>
  <c r="AX114" i="8"/>
  <c r="AX103" i="8"/>
  <c r="AX92" i="8"/>
  <c r="AX81" i="8"/>
  <c r="AX70" i="8"/>
  <c r="AX59" i="8"/>
  <c r="AX48" i="8"/>
  <c r="AX37" i="8"/>
  <c r="AX26" i="8"/>
  <c r="AX15" i="8"/>
  <c r="AY135" i="8"/>
  <c r="AY124" i="8"/>
  <c r="AY113" i="8"/>
  <c r="AY102" i="8"/>
  <c r="AY91" i="8"/>
  <c r="AY80" i="8"/>
  <c r="AY69" i="8"/>
  <c r="AY58" i="8"/>
  <c r="AY47" i="8"/>
  <c r="AY36" i="8"/>
  <c r="AY25" i="8"/>
  <c r="AY14" i="8"/>
  <c r="AY3" i="8"/>
  <c r="BF4" i="8"/>
  <c r="AU2" i="8"/>
  <c r="AU133" i="8"/>
  <c r="AU122" i="8"/>
  <c r="AU111" i="8"/>
  <c r="AU100" i="8"/>
  <c r="AU89" i="8"/>
  <c r="AU78" i="8"/>
  <c r="AU67" i="8"/>
  <c r="AU56" i="8"/>
  <c r="AU45" i="8"/>
  <c r="AU34" i="8"/>
  <c r="AU23" i="8"/>
  <c r="AU12" i="8"/>
  <c r="AU143" i="8"/>
  <c r="AU132" i="8"/>
  <c r="AU121" i="8"/>
  <c r="AU110" i="8"/>
  <c r="AU99" i="8"/>
  <c r="AU88" i="8"/>
  <c r="AU77" i="8"/>
  <c r="AU66" i="8"/>
  <c r="AU55" i="8"/>
  <c r="AU44" i="8"/>
  <c r="AU33" i="8"/>
  <c r="AU22" i="8"/>
  <c r="AU11" i="8"/>
  <c r="AU142" i="8"/>
  <c r="AU131" i="8"/>
  <c r="AU120" i="8"/>
  <c r="AU109" i="8"/>
  <c r="AU98" i="8"/>
  <c r="AU87" i="8"/>
  <c r="AU76" i="8"/>
  <c r="AU65" i="8"/>
  <c r="AU54" i="8"/>
  <c r="AU43" i="8"/>
  <c r="AU32" i="8"/>
  <c r="AU21" i="8"/>
  <c r="AU10" i="8"/>
  <c r="AU141" i="8"/>
  <c r="AU130" i="8"/>
  <c r="AU119" i="8"/>
  <c r="AU108" i="8"/>
  <c r="AU97" i="8"/>
  <c r="AU86" i="8"/>
  <c r="AU75" i="8"/>
  <c r="AU64" i="8"/>
  <c r="AU53" i="8"/>
  <c r="AU42" i="8"/>
  <c r="AU31" i="8"/>
  <c r="AU20" i="8"/>
  <c r="AU9" i="8"/>
  <c r="AU140" i="8"/>
  <c r="AU129" i="8"/>
  <c r="AU118" i="8"/>
  <c r="AU107" i="8"/>
  <c r="AU96" i="8"/>
  <c r="AU85" i="8"/>
  <c r="AU74" i="8"/>
  <c r="AU63" i="8"/>
  <c r="AU52" i="8"/>
  <c r="AU41" i="8"/>
  <c r="AU30" i="8"/>
  <c r="AU19" i="8"/>
  <c r="AU8" i="8"/>
  <c r="AU139" i="8"/>
  <c r="AU128" i="8"/>
  <c r="AU117" i="8"/>
  <c r="AU106" i="8"/>
  <c r="AU95" i="8"/>
  <c r="AU84" i="8"/>
  <c r="AU73" i="8"/>
  <c r="AU62" i="8"/>
  <c r="AU51" i="8"/>
  <c r="AU40" i="8"/>
  <c r="AU29" i="8"/>
  <c r="AU18" i="8"/>
  <c r="AU7" i="8"/>
  <c r="AU138" i="8"/>
  <c r="AU127" i="8"/>
  <c r="AU116" i="8"/>
  <c r="AU105" i="8"/>
  <c r="AU94" i="8"/>
  <c r="AU83" i="8"/>
  <c r="AU72" i="8"/>
  <c r="AU61" i="8"/>
  <c r="AU50" i="8"/>
  <c r="AU39" i="8"/>
  <c r="AU28" i="8"/>
  <c r="AU17" i="8"/>
  <c r="AU6" i="8"/>
  <c r="AU137" i="8"/>
  <c r="AU126" i="8"/>
  <c r="AU115" i="8"/>
  <c r="AU104" i="8"/>
  <c r="AU93" i="8"/>
  <c r="AU82" i="8"/>
  <c r="AU71" i="8"/>
  <c r="AU60" i="8"/>
  <c r="AU49" i="8"/>
  <c r="AU38" i="8"/>
  <c r="AU27" i="8"/>
  <c r="AU16" i="8"/>
  <c r="AU5" i="8"/>
  <c r="AU136" i="8"/>
  <c r="AU125" i="8"/>
  <c r="AU114" i="8"/>
  <c r="AU103" i="8"/>
  <c r="AU92" i="8"/>
  <c r="AU81" i="8"/>
  <c r="AU70" i="8"/>
  <c r="AU59" i="8"/>
  <c r="AU48" i="8"/>
  <c r="AU37" i="8"/>
  <c r="AU26" i="8"/>
  <c r="AU15" i="8"/>
  <c r="AU4" i="8"/>
  <c r="AU135" i="8"/>
  <c r="AU124" i="8"/>
  <c r="AU113" i="8"/>
  <c r="AU102" i="8"/>
  <c r="AU91" i="8"/>
  <c r="AU80" i="8"/>
  <c r="AU69" i="8"/>
  <c r="AU58" i="8"/>
  <c r="AU47" i="8"/>
  <c r="AU36" i="8"/>
  <c r="AU25" i="8"/>
  <c r="AU14" i="8"/>
  <c r="AU3" i="8"/>
  <c r="AU134" i="8"/>
  <c r="AU123" i="8"/>
  <c r="AU112" i="8"/>
  <c r="AU101" i="8"/>
  <c r="AU90" i="8"/>
  <c r="AU79" i="8"/>
  <c r="AU68" i="8"/>
  <c r="AU57" i="8"/>
  <c r="AU46" i="8"/>
  <c r="AU35" i="8"/>
  <c r="AU24" i="8"/>
  <c r="AU13" i="8"/>
  <c r="BC92" i="8"/>
  <c r="BC90" i="8"/>
  <c r="BC79" i="8"/>
  <c r="BC56" i="8"/>
  <c r="BC55" i="8"/>
  <c r="BC53" i="8"/>
  <c r="BC133" i="8"/>
  <c r="BC48" i="8"/>
  <c r="BC132" i="8"/>
  <c r="BC20" i="8"/>
  <c r="BC130" i="8"/>
  <c r="BC15" i="8"/>
  <c r="BC118" i="8"/>
  <c r="BC13" i="8"/>
  <c r="BC96" i="8"/>
  <c r="BC11" i="8"/>
  <c r="BC121" i="8"/>
  <c r="BC89" i="8"/>
  <c r="BC52" i="8"/>
  <c r="BC12" i="8"/>
  <c r="BC114" i="8"/>
  <c r="BC77" i="8"/>
  <c r="BC41" i="8"/>
  <c r="BC9" i="8"/>
  <c r="BC112" i="8"/>
  <c r="BC75" i="8"/>
  <c r="BC35" i="8"/>
  <c r="BD113" i="8"/>
  <c r="BC111" i="8"/>
  <c r="BC74" i="8"/>
  <c r="BC34" i="8"/>
  <c r="BD91" i="8"/>
  <c r="BC141" i="8"/>
  <c r="BC110" i="8"/>
  <c r="BC70" i="8"/>
  <c r="BC33" i="8"/>
  <c r="BD80" i="8"/>
  <c r="BC136" i="8"/>
  <c r="BC100" i="8"/>
  <c r="BC68" i="8"/>
  <c r="BC31" i="8"/>
  <c r="BD69" i="8"/>
  <c r="BC134" i="8"/>
  <c r="BC97" i="8"/>
  <c r="BC59" i="8"/>
  <c r="BC30" i="8"/>
  <c r="BD47" i="8"/>
  <c r="BC140" i="8"/>
  <c r="BC119" i="8"/>
  <c r="BC99" i="8"/>
  <c r="BC78" i="8"/>
  <c r="BC57" i="8"/>
  <c r="BC37" i="8"/>
  <c r="BC19" i="8"/>
  <c r="BD102" i="8"/>
  <c r="BD58" i="8"/>
  <c r="BC129" i="8"/>
  <c r="BC108" i="8"/>
  <c r="BC88" i="8"/>
  <c r="BC67" i="8"/>
  <c r="BC46" i="8"/>
  <c r="BC26" i="8"/>
  <c r="BC8" i="8"/>
  <c r="BD36" i="8"/>
  <c r="BC125" i="8"/>
  <c r="BC107" i="8"/>
  <c r="BC86" i="8"/>
  <c r="BC66" i="8"/>
  <c r="BC45" i="8"/>
  <c r="BC24" i="8"/>
  <c r="BC4" i="8"/>
  <c r="BD25" i="8"/>
  <c r="BC2" i="8"/>
  <c r="BC123" i="8"/>
  <c r="BC103" i="8"/>
  <c r="BC85" i="8"/>
  <c r="BC64" i="8"/>
  <c r="BC44" i="8"/>
  <c r="BC23" i="8"/>
  <c r="BD135" i="8"/>
  <c r="BD14" i="8"/>
  <c r="BC143" i="8"/>
  <c r="BC122" i="8"/>
  <c r="BC101" i="8"/>
  <c r="BC81" i="8"/>
  <c r="BC63" i="8"/>
  <c r="BC42" i="8"/>
  <c r="BC22" i="8"/>
  <c r="BD124" i="8"/>
  <c r="BD3" i="8"/>
  <c r="BC135" i="8"/>
  <c r="BC124" i="8"/>
  <c r="BC113" i="8"/>
  <c r="BC102" i="8"/>
  <c r="BC91" i="8"/>
  <c r="BC80" i="8"/>
  <c r="BC69" i="8"/>
  <c r="BC58" i="8"/>
  <c r="BC47" i="8"/>
  <c r="BC36" i="8"/>
  <c r="BC25" i="8"/>
  <c r="BC14" i="8"/>
  <c r="BC3" i="8"/>
  <c r="BD134" i="8"/>
  <c r="BD123" i="8"/>
  <c r="BD112" i="8"/>
  <c r="BD101" i="8"/>
  <c r="BD90" i="8"/>
  <c r="BD79" i="8"/>
  <c r="BD68" i="8"/>
  <c r="BD57" i="8"/>
  <c r="BD46" i="8"/>
  <c r="BD35" i="8"/>
  <c r="BD24" i="8"/>
  <c r="BD13" i="8"/>
  <c r="BD2" i="8"/>
  <c r="BD133" i="8"/>
  <c r="BD122" i="8"/>
  <c r="BD111" i="8"/>
  <c r="BD100" i="8"/>
  <c r="BD89" i="8"/>
  <c r="BD78" i="8"/>
  <c r="BD67" i="8"/>
  <c r="BD56" i="8"/>
  <c r="BD45" i="8"/>
  <c r="BD34" i="8"/>
  <c r="BD23" i="8"/>
  <c r="BD12" i="8"/>
  <c r="BD143" i="8"/>
  <c r="BD132" i="8"/>
  <c r="BD121" i="8"/>
  <c r="BD110" i="8"/>
  <c r="BD99" i="8"/>
  <c r="BD88" i="8"/>
  <c r="BD77" i="8"/>
  <c r="BD66" i="8"/>
  <c r="BD55" i="8"/>
  <c r="BD44" i="8"/>
  <c r="BD33" i="8"/>
  <c r="BD22" i="8"/>
  <c r="BD11" i="8"/>
  <c r="BD142" i="8"/>
  <c r="BD131" i="8"/>
  <c r="BD120" i="8"/>
  <c r="BD109" i="8"/>
  <c r="BD98" i="8"/>
  <c r="BD87" i="8"/>
  <c r="BD76" i="8"/>
  <c r="BD65" i="8"/>
  <c r="BD54" i="8"/>
  <c r="BD43" i="8"/>
  <c r="BD32" i="8"/>
  <c r="BD21" i="8"/>
  <c r="BD10" i="8"/>
  <c r="BC142" i="8"/>
  <c r="BC131" i="8"/>
  <c r="BC120" i="8"/>
  <c r="BC109" i="8"/>
  <c r="BC98" i="8"/>
  <c r="BC87" i="8"/>
  <c r="BC76" i="8"/>
  <c r="BC65" i="8"/>
  <c r="BC54" i="8"/>
  <c r="BC43" i="8"/>
  <c r="BC32" i="8"/>
  <c r="BC21" i="8"/>
  <c r="BC10" i="8"/>
  <c r="BD141" i="8"/>
  <c r="BD130" i="8"/>
  <c r="BD119" i="8"/>
  <c r="BD108" i="8"/>
  <c r="BD97" i="8"/>
  <c r="BD86" i="8"/>
  <c r="BD75" i="8"/>
  <c r="BD64" i="8"/>
  <c r="BD53" i="8"/>
  <c r="BD42" i="8"/>
  <c r="BD31" i="8"/>
  <c r="BD20" i="8"/>
  <c r="BD9" i="8"/>
  <c r="BD140" i="8"/>
  <c r="BD129" i="8"/>
  <c r="BD118" i="8"/>
  <c r="BD107" i="8"/>
  <c r="BD96" i="8"/>
  <c r="BD85" i="8"/>
  <c r="BD74" i="8"/>
  <c r="BD63" i="8"/>
  <c r="BD52" i="8"/>
  <c r="BD41" i="8"/>
  <c r="BD30" i="8"/>
  <c r="BD19" i="8"/>
  <c r="BD8" i="8"/>
  <c r="BD139" i="8"/>
  <c r="BD128" i="8"/>
  <c r="BD117" i="8"/>
  <c r="BD106" i="8"/>
  <c r="BD95" i="8"/>
  <c r="BD84" i="8"/>
  <c r="BD73" i="8"/>
  <c r="BD62" i="8"/>
  <c r="BD51" i="8"/>
  <c r="BD40" i="8"/>
  <c r="BD29" i="8"/>
  <c r="BD18" i="8"/>
  <c r="BD7" i="8"/>
  <c r="BC139" i="8"/>
  <c r="BC128" i="8"/>
  <c r="BC117" i="8"/>
  <c r="BC106" i="8"/>
  <c r="BC95" i="8"/>
  <c r="BC84" i="8"/>
  <c r="BC73" i="8"/>
  <c r="BC62" i="8"/>
  <c r="BC51" i="8"/>
  <c r="BC40" i="8"/>
  <c r="BC29" i="8"/>
  <c r="BC18" i="8"/>
  <c r="BC7" i="8"/>
  <c r="BD138" i="8"/>
  <c r="BD127" i="8"/>
  <c r="BD116" i="8"/>
  <c r="BD105" i="8"/>
  <c r="BD94" i="8"/>
  <c r="BD83" i="8"/>
  <c r="BD72" i="8"/>
  <c r="BD61" i="8"/>
  <c r="BD50" i="8"/>
  <c r="BD39" i="8"/>
  <c r="BD28" i="8"/>
  <c r="BD17" i="8"/>
  <c r="BD6" i="8"/>
  <c r="BC138" i="8"/>
  <c r="BC127" i="8"/>
  <c r="BC116" i="8"/>
  <c r="BC105" i="8"/>
  <c r="BC94" i="8"/>
  <c r="BC83" i="8"/>
  <c r="BC72" i="8"/>
  <c r="BC61" i="8"/>
  <c r="BC50" i="8"/>
  <c r="BC39" i="8"/>
  <c r="BC28" i="8"/>
  <c r="BC17" i="8"/>
  <c r="BC6" i="8"/>
  <c r="BD137" i="8"/>
  <c r="BD126" i="8"/>
  <c r="BD115" i="8"/>
  <c r="BD104" i="8"/>
  <c r="BD93" i="8"/>
  <c r="BD82" i="8"/>
  <c r="BD71" i="8"/>
  <c r="BD60" i="8"/>
  <c r="BD49" i="8"/>
  <c r="BD38" i="8"/>
  <c r="BD27" i="8"/>
  <c r="BD16" i="8"/>
  <c r="BD5" i="8"/>
  <c r="BC137" i="8"/>
  <c r="BC126" i="8"/>
  <c r="BC115" i="8"/>
  <c r="BC104" i="8"/>
  <c r="BC93" i="8"/>
  <c r="BC82" i="8"/>
  <c r="BC71" i="8"/>
  <c r="BC60" i="8"/>
  <c r="BC49" i="8"/>
  <c r="BC38" i="8"/>
  <c r="BC27" i="8"/>
  <c r="BC16" i="8"/>
  <c r="BD136" i="8"/>
  <c r="BD125" i="8"/>
  <c r="BD114" i="8"/>
  <c r="BD103" i="8"/>
  <c r="BD92" i="8"/>
  <c r="BD81" i="8"/>
  <c r="BD70" i="8"/>
  <c r="BD59" i="8"/>
  <c r="BD48" i="8"/>
  <c r="BD37" i="8"/>
  <c r="BD26" i="8"/>
  <c r="BD15" i="8"/>
  <c r="BB79" i="8"/>
  <c r="BB12" i="8"/>
  <c r="BB56" i="8"/>
  <c r="BB18" i="8"/>
  <c r="BB13" i="8"/>
  <c r="BB22" i="8"/>
  <c r="BB35" i="8"/>
  <c r="BB65" i="8"/>
  <c r="BB46" i="8"/>
  <c r="BB57" i="8"/>
  <c r="D14" i="8"/>
  <c r="BB44" i="8"/>
  <c r="BB55" i="8"/>
  <c r="BB76" i="8"/>
  <c r="BB2" i="8"/>
  <c r="BB4" i="8"/>
  <c r="BB5" i="8"/>
  <c r="BB7" i="8"/>
  <c r="BB21" i="8"/>
  <c r="BB32" i="8"/>
  <c r="BB43" i="8"/>
  <c r="BB54" i="8"/>
  <c r="BB70" i="8"/>
  <c r="BB81" i="8"/>
  <c r="BB24" i="8"/>
  <c r="BB77" i="8"/>
  <c r="D15" i="8"/>
  <c r="BB34" i="8"/>
  <c r="BB82" i="8"/>
  <c r="BB11" i="8"/>
  <c r="BB33" i="8"/>
  <c r="BB3" i="8"/>
  <c r="BB6" i="8"/>
  <c r="BB8" i="8"/>
  <c r="BB9" i="8"/>
  <c r="BB10" i="8"/>
  <c r="D13" i="8"/>
  <c r="D12" i="8"/>
  <c r="BB20" i="8"/>
  <c r="BB31" i="8"/>
  <c r="BB42" i="8"/>
  <c r="BB53" i="8"/>
  <c r="BB64" i="8"/>
  <c r="BB75" i="8"/>
  <c r="BB66" i="8"/>
  <c r="BB71" i="8"/>
  <c r="BB19" i="8"/>
  <c r="BB30" i="8"/>
  <c r="BB41" i="8"/>
  <c r="BB52" i="8"/>
  <c r="BB63" i="8"/>
  <c r="BB69" i="8"/>
  <c r="BB80" i="8"/>
  <c r="BB29" i="8"/>
  <c r="BB40" i="8"/>
  <c r="BB51" i="8"/>
  <c r="BB62" i="8"/>
  <c r="BB74" i="8"/>
  <c r="BB45" i="8"/>
  <c r="BB17" i="8"/>
  <c r="BB28" i="8"/>
  <c r="BB39" i="8"/>
  <c r="BB50" i="8"/>
  <c r="BB61" i="8"/>
  <c r="BB68" i="8"/>
  <c r="BB143" i="8"/>
  <c r="BB142" i="8"/>
  <c r="BB141" i="8"/>
  <c r="BB140" i="8"/>
  <c r="BB139" i="8"/>
  <c r="BB138" i="8"/>
  <c r="BB137" i="8"/>
  <c r="BB136" i="8"/>
  <c r="BB135" i="8"/>
  <c r="BB134" i="8"/>
  <c r="BB133" i="8"/>
  <c r="BB132" i="8"/>
  <c r="BB131" i="8"/>
  <c r="BB130" i="8"/>
  <c r="BB129" i="8"/>
  <c r="BB128" i="8"/>
  <c r="BB127" i="8"/>
  <c r="BB126" i="8"/>
  <c r="BB125" i="8"/>
  <c r="BB124" i="8"/>
  <c r="BB123" i="8"/>
  <c r="BB122" i="8"/>
  <c r="BB121" i="8"/>
  <c r="BB120" i="8"/>
  <c r="BB119" i="8"/>
  <c r="BB118" i="8"/>
  <c r="BB117" i="8"/>
  <c r="BB116" i="8"/>
  <c r="BB115" i="8"/>
  <c r="BB114" i="8"/>
  <c r="BB113" i="8"/>
  <c r="BB112" i="8"/>
  <c r="BB111" i="8"/>
  <c r="BB110" i="8"/>
  <c r="BB109" i="8"/>
  <c r="BB108" i="8"/>
  <c r="BB107" i="8"/>
  <c r="BB106" i="8"/>
  <c r="BB105" i="8"/>
  <c r="BB104" i="8"/>
  <c r="BB103" i="8"/>
  <c r="BB102" i="8"/>
  <c r="BB101" i="8"/>
  <c r="BB100" i="8"/>
  <c r="BB99" i="8"/>
  <c r="BB98" i="8"/>
  <c r="BB97" i="8"/>
  <c r="BB96" i="8"/>
  <c r="BB95" i="8"/>
  <c r="BB94" i="8"/>
  <c r="BB93" i="8"/>
  <c r="BB92" i="8"/>
  <c r="BB91" i="8"/>
  <c r="BB90" i="8"/>
  <c r="BB89" i="8"/>
  <c r="BB88" i="8"/>
  <c r="BB87" i="8"/>
  <c r="BB86" i="8"/>
  <c r="BB85" i="8"/>
  <c r="BB84" i="8"/>
  <c r="BB16" i="8"/>
  <c r="BB27" i="8"/>
  <c r="BB38" i="8"/>
  <c r="BB49" i="8"/>
  <c r="BB60" i="8"/>
  <c r="BB73" i="8"/>
  <c r="BB15" i="8"/>
  <c r="BB26" i="8"/>
  <c r="BB37" i="8"/>
  <c r="BB48" i="8"/>
  <c r="BB59" i="8"/>
  <c r="BB67" i="8"/>
  <c r="BB78" i="8"/>
  <c r="BB23" i="8"/>
  <c r="BB14" i="8"/>
  <c r="BB25" i="8"/>
  <c r="BB36" i="8"/>
  <c r="BB47" i="8"/>
  <c r="BB58" i="8"/>
  <c r="BB72" i="8"/>
  <c r="BB83" i="8"/>
  <c r="AF3" i="4"/>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C3" i="4"/>
  <c r="BW3" i="4" s="1"/>
  <c r="AC4" i="4"/>
  <c r="BW4" i="4" s="1"/>
  <c r="AC5" i="4"/>
  <c r="BW5" i="4" s="1"/>
  <c r="AC6" i="4"/>
  <c r="BW6" i="4" s="1"/>
  <c r="AC7" i="4"/>
  <c r="BW7" i="4" s="1"/>
  <c r="AC8" i="4"/>
  <c r="BW8" i="4" s="1"/>
  <c r="AC9" i="4"/>
  <c r="BW9" i="4" s="1"/>
  <c r="AC10" i="4"/>
  <c r="BW10" i="4" s="1"/>
  <c r="AC11" i="4"/>
  <c r="BW11" i="4" s="1"/>
  <c r="AC12" i="4"/>
  <c r="BW12" i="4" s="1"/>
  <c r="AC13" i="4"/>
  <c r="BW13" i="4" s="1"/>
  <c r="AC14" i="4"/>
  <c r="BW14" i="4" s="1"/>
  <c r="AC15" i="4"/>
  <c r="BW15" i="4" s="1"/>
  <c r="AC16" i="4"/>
  <c r="BW16" i="4" s="1"/>
  <c r="AC17" i="4"/>
  <c r="BW17" i="4" s="1"/>
  <c r="AC18" i="4"/>
  <c r="BW18" i="4" s="1"/>
  <c r="AC19" i="4"/>
  <c r="BW19" i="4" s="1"/>
  <c r="AC20" i="4"/>
  <c r="BW20" i="4" s="1"/>
  <c r="AC21" i="4"/>
  <c r="BW21" i="4" s="1"/>
  <c r="AC22" i="4"/>
  <c r="BW22" i="4" s="1"/>
  <c r="AC23" i="4"/>
  <c r="BW23" i="4" s="1"/>
  <c r="AC24" i="4"/>
  <c r="BW24" i="4" s="1"/>
  <c r="AC25" i="4"/>
  <c r="BW25" i="4" s="1"/>
  <c r="AC26" i="4"/>
  <c r="BW26" i="4" s="1"/>
  <c r="AC27" i="4"/>
  <c r="BW27" i="4" s="1"/>
  <c r="AC28" i="4"/>
  <c r="BW28" i="4" s="1"/>
  <c r="AC29" i="4"/>
  <c r="BW29" i="4" s="1"/>
  <c r="AC30" i="4"/>
  <c r="BW30" i="4" s="1"/>
  <c r="AC31" i="4"/>
  <c r="BW31" i="4" s="1"/>
  <c r="AC32" i="4"/>
  <c r="BW32" i="4" s="1"/>
  <c r="AC33" i="4"/>
  <c r="BW33" i="4" s="1"/>
  <c r="AC34" i="4"/>
  <c r="BW34" i="4" s="1"/>
  <c r="AC35" i="4"/>
  <c r="BW35" i="4" s="1"/>
  <c r="AC36" i="4"/>
  <c r="BW36" i="4" s="1"/>
  <c r="AC37" i="4"/>
  <c r="BW37" i="4" s="1"/>
  <c r="AC38" i="4"/>
  <c r="BW38" i="4" s="1"/>
  <c r="AC39" i="4"/>
  <c r="BW39" i="4" s="1"/>
  <c r="AC40" i="4"/>
  <c r="BW40" i="4" s="1"/>
  <c r="AC41" i="4"/>
  <c r="BW41" i="4" s="1"/>
  <c r="AC42" i="4"/>
  <c r="BW42" i="4" s="1"/>
  <c r="AC43" i="4"/>
  <c r="BW43" i="4" s="1"/>
  <c r="AC44" i="4"/>
  <c r="BW44" i="4" s="1"/>
  <c r="AC45" i="4"/>
  <c r="BW45" i="4" s="1"/>
  <c r="AC46" i="4"/>
  <c r="BW46" i="4" s="1"/>
  <c r="AC47" i="4"/>
  <c r="BW47" i="4" s="1"/>
  <c r="AC48" i="4"/>
  <c r="BW48" i="4" s="1"/>
  <c r="AC49" i="4"/>
  <c r="BW49" i="4" s="1"/>
  <c r="AC50" i="4"/>
  <c r="BW50" i="4" s="1"/>
  <c r="AC51" i="4"/>
  <c r="BW51" i="4" s="1"/>
  <c r="AC52" i="4"/>
  <c r="BW52" i="4" s="1"/>
  <c r="AC53" i="4"/>
  <c r="BW53" i="4" s="1"/>
  <c r="AC54" i="4"/>
  <c r="BW54" i="4" s="1"/>
  <c r="AC55" i="4"/>
  <c r="BW55" i="4" s="1"/>
  <c r="AC56" i="4"/>
  <c r="BW56" i="4" s="1"/>
  <c r="AC57" i="4"/>
  <c r="BW57" i="4" s="1"/>
  <c r="AC58" i="4"/>
  <c r="BW58" i="4" s="1"/>
  <c r="AC59" i="4"/>
  <c r="BW59" i="4" s="1"/>
  <c r="AC60" i="4"/>
  <c r="BW60" i="4" s="1"/>
  <c r="AC61" i="4"/>
  <c r="BW61" i="4" s="1"/>
  <c r="AC62" i="4"/>
  <c r="BW62" i="4" s="1"/>
  <c r="AC63" i="4"/>
  <c r="BW63" i="4" s="1"/>
  <c r="AC64" i="4"/>
  <c r="BW64" i="4" s="1"/>
  <c r="AC65" i="4"/>
  <c r="BW65" i="4" s="1"/>
  <c r="AC66" i="4"/>
  <c r="BW66" i="4" s="1"/>
  <c r="AC67" i="4"/>
  <c r="BW67" i="4" s="1"/>
  <c r="AC68" i="4"/>
  <c r="BW68" i="4" s="1"/>
  <c r="AC69" i="4"/>
  <c r="BW69" i="4" s="1"/>
  <c r="AC70" i="4"/>
  <c r="BW70" i="4" s="1"/>
  <c r="AC71" i="4"/>
  <c r="BW71" i="4" s="1"/>
  <c r="AC72" i="4"/>
  <c r="BW72" i="4" s="1"/>
  <c r="AC73" i="4"/>
  <c r="BW73" i="4" s="1"/>
  <c r="AC74" i="4"/>
  <c r="BW74" i="4" s="1"/>
  <c r="AC75" i="4"/>
  <c r="BW75" i="4" s="1"/>
  <c r="AC76" i="4"/>
  <c r="BW76" i="4" s="1"/>
  <c r="AC77" i="4"/>
  <c r="BW77" i="4" s="1"/>
  <c r="AC78" i="4"/>
  <c r="BW78" i="4" s="1"/>
  <c r="AC79" i="4"/>
  <c r="BW79" i="4" s="1"/>
  <c r="AC80" i="4"/>
  <c r="BW80" i="4" s="1"/>
  <c r="AC81" i="4"/>
  <c r="BW81" i="4" s="1"/>
  <c r="AC82" i="4"/>
  <c r="BW82" i="4" s="1"/>
  <c r="AC83" i="4"/>
  <c r="BW83" i="4" s="1"/>
  <c r="AC84" i="4"/>
  <c r="BW84" i="4" s="1"/>
  <c r="AC85" i="4"/>
  <c r="BW85" i="4" s="1"/>
  <c r="AC86" i="4"/>
  <c r="BW86" i="4" s="1"/>
  <c r="AC87" i="4"/>
  <c r="BW87" i="4" s="1"/>
  <c r="AC88" i="4"/>
  <c r="BW88" i="4" s="1"/>
  <c r="AC89" i="4"/>
  <c r="BW89" i="4" s="1"/>
  <c r="AC90" i="4"/>
  <c r="BW90" i="4" s="1"/>
  <c r="AC91" i="4"/>
  <c r="BW91" i="4" s="1"/>
  <c r="AC92" i="4"/>
  <c r="BW92" i="4" s="1"/>
  <c r="AC93" i="4"/>
  <c r="BW93" i="4" s="1"/>
  <c r="AC94" i="4"/>
  <c r="BW94" i="4" s="1"/>
  <c r="AC95" i="4"/>
  <c r="BW95" i="4" s="1"/>
  <c r="AC96" i="4"/>
  <c r="BW96" i="4" s="1"/>
  <c r="AC97" i="4"/>
  <c r="BW97" i="4" s="1"/>
  <c r="AC98" i="4"/>
  <c r="BW98" i="4" s="1"/>
  <c r="AC99" i="4"/>
  <c r="BW99" i="4" s="1"/>
  <c r="AC100" i="4"/>
  <c r="BW100" i="4" s="1"/>
  <c r="AC101" i="4"/>
  <c r="BW101" i="4" s="1"/>
  <c r="AC102" i="4"/>
  <c r="BW102" i="4" s="1"/>
  <c r="AC103" i="4"/>
  <c r="BW103" i="4" s="1"/>
  <c r="AC104" i="4"/>
  <c r="BW104" i="4" s="1"/>
  <c r="AC105" i="4"/>
  <c r="BW105" i="4" s="1"/>
  <c r="AC106" i="4"/>
  <c r="BW106" i="4" s="1"/>
  <c r="AC107" i="4"/>
  <c r="BW107" i="4" s="1"/>
  <c r="AC108" i="4"/>
  <c r="BW108" i="4" s="1"/>
  <c r="AC109" i="4"/>
  <c r="BW109" i="4" s="1"/>
  <c r="AC110" i="4"/>
  <c r="BW110" i="4" s="1"/>
  <c r="AC111" i="4"/>
  <c r="BW111" i="4" s="1"/>
  <c r="AC112" i="4"/>
  <c r="BW112" i="4" s="1"/>
  <c r="AC113" i="4"/>
  <c r="BW113" i="4" s="1"/>
  <c r="AC114" i="4"/>
  <c r="BW114" i="4" s="1"/>
  <c r="AC115" i="4"/>
  <c r="BW115" i="4" s="1"/>
  <c r="AC116" i="4"/>
  <c r="BW116" i="4" s="1"/>
  <c r="AC117" i="4"/>
  <c r="BW117" i="4" s="1"/>
  <c r="AC118" i="4"/>
  <c r="BW118" i="4" s="1"/>
  <c r="AC119" i="4"/>
  <c r="BW119" i="4" s="1"/>
  <c r="AC120" i="4"/>
  <c r="BW120" i="4" s="1"/>
  <c r="AF2" i="4"/>
  <c r="AC2" i="4"/>
  <c r="BW2" i="4" s="1"/>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4" i="3"/>
  <c r="B58" i="4"/>
  <c r="D58" i="4"/>
  <c r="E58" i="4"/>
  <c r="F58" i="4"/>
  <c r="G58" i="4"/>
  <c r="H58" i="4"/>
  <c r="I58" i="4"/>
  <c r="J58" i="4"/>
  <c r="K58" i="4"/>
  <c r="L58" i="4"/>
  <c r="M58" i="4"/>
  <c r="N58" i="4"/>
  <c r="O58" i="4"/>
  <c r="P58" i="4"/>
  <c r="Q58" i="4"/>
  <c r="R58" i="4"/>
  <c r="S58" i="4"/>
  <c r="T58" i="4"/>
  <c r="U58" i="4"/>
  <c r="V58" i="4"/>
  <c r="W58" i="4"/>
  <c r="X58" i="4"/>
  <c r="Y58" i="4"/>
  <c r="AA58" i="4"/>
  <c r="AD58" i="4"/>
  <c r="AE58" i="4"/>
  <c r="AH58" i="4"/>
  <c r="B59" i="4"/>
  <c r="D59" i="4"/>
  <c r="E59" i="4"/>
  <c r="F59" i="4"/>
  <c r="G59" i="4"/>
  <c r="H59" i="4"/>
  <c r="I59" i="4"/>
  <c r="J59" i="4"/>
  <c r="K59" i="4"/>
  <c r="L59" i="4"/>
  <c r="M59" i="4"/>
  <c r="N59" i="4"/>
  <c r="O59" i="4"/>
  <c r="P59" i="4"/>
  <c r="Q59" i="4"/>
  <c r="R59" i="4"/>
  <c r="S59" i="4"/>
  <c r="T59" i="4"/>
  <c r="U59" i="4"/>
  <c r="V59" i="4"/>
  <c r="W59" i="4"/>
  <c r="X59" i="4"/>
  <c r="Y59" i="4"/>
  <c r="AA59" i="4"/>
  <c r="AD59" i="4"/>
  <c r="AE59" i="4"/>
  <c r="AH59" i="4"/>
  <c r="B60" i="4"/>
  <c r="D60" i="4"/>
  <c r="E60" i="4"/>
  <c r="F60" i="4"/>
  <c r="G60" i="4"/>
  <c r="H60" i="4"/>
  <c r="I60" i="4"/>
  <c r="J60" i="4"/>
  <c r="K60" i="4"/>
  <c r="L60" i="4"/>
  <c r="M60" i="4"/>
  <c r="N60" i="4"/>
  <c r="O60" i="4"/>
  <c r="P60" i="4"/>
  <c r="Q60" i="4"/>
  <c r="R60" i="4"/>
  <c r="S60" i="4"/>
  <c r="T60" i="4"/>
  <c r="U60" i="4"/>
  <c r="V60" i="4"/>
  <c r="W60" i="4"/>
  <c r="X60" i="4"/>
  <c r="Y60" i="4"/>
  <c r="AA60" i="4"/>
  <c r="AD60" i="4"/>
  <c r="AE60" i="4"/>
  <c r="AH60" i="4"/>
  <c r="B61" i="4"/>
  <c r="D61" i="4"/>
  <c r="E61" i="4"/>
  <c r="F61" i="4"/>
  <c r="G61" i="4"/>
  <c r="H61" i="4"/>
  <c r="I61" i="4"/>
  <c r="J61" i="4"/>
  <c r="K61" i="4"/>
  <c r="L61" i="4"/>
  <c r="M61" i="4"/>
  <c r="N61" i="4"/>
  <c r="O61" i="4"/>
  <c r="P61" i="4"/>
  <c r="Q61" i="4"/>
  <c r="R61" i="4"/>
  <c r="S61" i="4"/>
  <c r="T61" i="4"/>
  <c r="U61" i="4"/>
  <c r="V61" i="4"/>
  <c r="W61" i="4"/>
  <c r="X61" i="4"/>
  <c r="Y61" i="4"/>
  <c r="AA61" i="4"/>
  <c r="AD61" i="4"/>
  <c r="AE61" i="4"/>
  <c r="AH61" i="4"/>
  <c r="B62" i="4"/>
  <c r="D62" i="4"/>
  <c r="E62" i="4"/>
  <c r="F62" i="4"/>
  <c r="G62" i="4"/>
  <c r="H62" i="4"/>
  <c r="I62" i="4"/>
  <c r="J62" i="4"/>
  <c r="K62" i="4"/>
  <c r="L62" i="4"/>
  <c r="M62" i="4"/>
  <c r="N62" i="4"/>
  <c r="O62" i="4"/>
  <c r="P62" i="4"/>
  <c r="Q62" i="4"/>
  <c r="R62" i="4"/>
  <c r="S62" i="4"/>
  <c r="T62" i="4"/>
  <c r="U62" i="4"/>
  <c r="V62" i="4"/>
  <c r="W62" i="4"/>
  <c r="X62" i="4"/>
  <c r="Y62" i="4"/>
  <c r="AA62" i="4"/>
  <c r="AD62" i="4"/>
  <c r="AE62" i="4"/>
  <c r="AH62" i="4"/>
  <c r="B63" i="4"/>
  <c r="D63" i="4"/>
  <c r="E63" i="4"/>
  <c r="F63" i="4"/>
  <c r="G63" i="4"/>
  <c r="H63" i="4"/>
  <c r="I63" i="4"/>
  <c r="J63" i="4"/>
  <c r="K63" i="4"/>
  <c r="L63" i="4"/>
  <c r="M63" i="4"/>
  <c r="N63" i="4"/>
  <c r="O63" i="4"/>
  <c r="P63" i="4"/>
  <c r="Q63" i="4"/>
  <c r="R63" i="4"/>
  <c r="S63" i="4"/>
  <c r="T63" i="4"/>
  <c r="U63" i="4"/>
  <c r="V63" i="4"/>
  <c r="W63" i="4"/>
  <c r="X63" i="4"/>
  <c r="Y63" i="4"/>
  <c r="AA63" i="4"/>
  <c r="AD63" i="4"/>
  <c r="AE63" i="4"/>
  <c r="AH63" i="4"/>
  <c r="B64" i="4"/>
  <c r="D64" i="4"/>
  <c r="E64" i="4"/>
  <c r="F64" i="4"/>
  <c r="G64" i="4"/>
  <c r="H64" i="4"/>
  <c r="I64" i="4"/>
  <c r="J64" i="4"/>
  <c r="K64" i="4"/>
  <c r="L64" i="4"/>
  <c r="M64" i="4"/>
  <c r="N64" i="4"/>
  <c r="O64" i="4"/>
  <c r="P64" i="4"/>
  <c r="Q64" i="4"/>
  <c r="R64" i="4"/>
  <c r="S64" i="4"/>
  <c r="T64" i="4"/>
  <c r="U64" i="4"/>
  <c r="V64" i="4"/>
  <c r="W64" i="4"/>
  <c r="X64" i="4"/>
  <c r="Y64" i="4"/>
  <c r="AA64" i="4"/>
  <c r="AD64" i="4"/>
  <c r="AE64" i="4"/>
  <c r="AH64" i="4"/>
  <c r="B65" i="4"/>
  <c r="D65" i="4"/>
  <c r="E65" i="4"/>
  <c r="F65" i="4"/>
  <c r="G65" i="4"/>
  <c r="H65" i="4"/>
  <c r="I65" i="4"/>
  <c r="J65" i="4"/>
  <c r="K65" i="4"/>
  <c r="L65" i="4"/>
  <c r="M65" i="4"/>
  <c r="N65" i="4"/>
  <c r="O65" i="4"/>
  <c r="P65" i="4"/>
  <c r="Q65" i="4"/>
  <c r="R65" i="4"/>
  <c r="S65" i="4"/>
  <c r="T65" i="4"/>
  <c r="U65" i="4"/>
  <c r="V65" i="4"/>
  <c r="W65" i="4"/>
  <c r="X65" i="4"/>
  <c r="Y65" i="4"/>
  <c r="AA65" i="4"/>
  <c r="AD65" i="4"/>
  <c r="AE65" i="4"/>
  <c r="AH65" i="4"/>
  <c r="B66" i="4"/>
  <c r="D66" i="4"/>
  <c r="E66" i="4"/>
  <c r="F66" i="4"/>
  <c r="G66" i="4"/>
  <c r="H66" i="4"/>
  <c r="I66" i="4"/>
  <c r="J66" i="4"/>
  <c r="K66" i="4"/>
  <c r="L66" i="4"/>
  <c r="M66" i="4"/>
  <c r="N66" i="4"/>
  <c r="O66" i="4"/>
  <c r="P66" i="4"/>
  <c r="Q66" i="4"/>
  <c r="R66" i="4"/>
  <c r="S66" i="4"/>
  <c r="T66" i="4"/>
  <c r="U66" i="4"/>
  <c r="V66" i="4"/>
  <c r="W66" i="4"/>
  <c r="X66" i="4"/>
  <c r="Y66" i="4"/>
  <c r="AA66" i="4"/>
  <c r="AD66" i="4"/>
  <c r="AE66" i="4"/>
  <c r="AH66" i="4"/>
  <c r="B67" i="4"/>
  <c r="D67" i="4"/>
  <c r="E67" i="4"/>
  <c r="F67" i="4"/>
  <c r="G67" i="4"/>
  <c r="H67" i="4"/>
  <c r="I67" i="4"/>
  <c r="J67" i="4"/>
  <c r="K67" i="4"/>
  <c r="L67" i="4"/>
  <c r="M67" i="4"/>
  <c r="N67" i="4"/>
  <c r="O67" i="4"/>
  <c r="P67" i="4"/>
  <c r="Q67" i="4"/>
  <c r="R67" i="4"/>
  <c r="S67" i="4"/>
  <c r="T67" i="4"/>
  <c r="U67" i="4"/>
  <c r="V67" i="4"/>
  <c r="W67" i="4"/>
  <c r="X67" i="4"/>
  <c r="Y67" i="4"/>
  <c r="AA67" i="4"/>
  <c r="AD67" i="4"/>
  <c r="AE67" i="4"/>
  <c r="AH67" i="4"/>
  <c r="B68" i="4"/>
  <c r="D68" i="4"/>
  <c r="E68" i="4"/>
  <c r="F68" i="4"/>
  <c r="G68" i="4"/>
  <c r="H68" i="4"/>
  <c r="I68" i="4"/>
  <c r="J68" i="4"/>
  <c r="K68" i="4"/>
  <c r="L68" i="4"/>
  <c r="M68" i="4"/>
  <c r="N68" i="4"/>
  <c r="O68" i="4"/>
  <c r="P68" i="4"/>
  <c r="Q68" i="4"/>
  <c r="R68" i="4"/>
  <c r="S68" i="4"/>
  <c r="T68" i="4"/>
  <c r="U68" i="4"/>
  <c r="V68" i="4"/>
  <c r="W68" i="4"/>
  <c r="X68" i="4"/>
  <c r="Y68" i="4"/>
  <c r="AA68" i="4"/>
  <c r="AD68" i="4"/>
  <c r="AE68" i="4"/>
  <c r="AH68" i="4"/>
  <c r="B69" i="4"/>
  <c r="D69" i="4"/>
  <c r="E69" i="4"/>
  <c r="F69" i="4"/>
  <c r="G69" i="4"/>
  <c r="H69" i="4"/>
  <c r="I69" i="4"/>
  <c r="J69" i="4"/>
  <c r="K69" i="4"/>
  <c r="L69" i="4"/>
  <c r="M69" i="4"/>
  <c r="N69" i="4"/>
  <c r="O69" i="4"/>
  <c r="P69" i="4"/>
  <c r="Q69" i="4"/>
  <c r="R69" i="4"/>
  <c r="S69" i="4"/>
  <c r="T69" i="4"/>
  <c r="U69" i="4"/>
  <c r="V69" i="4"/>
  <c r="W69" i="4"/>
  <c r="X69" i="4"/>
  <c r="Y69" i="4"/>
  <c r="AA69" i="4"/>
  <c r="AD69" i="4"/>
  <c r="AE69" i="4"/>
  <c r="AH69" i="4"/>
  <c r="B70" i="4"/>
  <c r="D70" i="4"/>
  <c r="E70" i="4"/>
  <c r="F70" i="4"/>
  <c r="G70" i="4"/>
  <c r="H70" i="4"/>
  <c r="I70" i="4"/>
  <c r="J70" i="4"/>
  <c r="K70" i="4"/>
  <c r="L70" i="4"/>
  <c r="M70" i="4"/>
  <c r="N70" i="4"/>
  <c r="O70" i="4"/>
  <c r="P70" i="4"/>
  <c r="Q70" i="4"/>
  <c r="R70" i="4"/>
  <c r="S70" i="4"/>
  <c r="T70" i="4"/>
  <c r="U70" i="4"/>
  <c r="V70" i="4"/>
  <c r="W70" i="4"/>
  <c r="X70" i="4"/>
  <c r="Y70" i="4"/>
  <c r="AA70" i="4"/>
  <c r="AD70" i="4"/>
  <c r="AE70" i="4"/>
  <c r="AH70" i="4"/>
  <c r="B71" i="4"/>
  <c r="D71" i="4"/>
  <c r="E71" i="4"/>
  <c r="F71" i="4"/>
  <c r="G71" i="4"/>
  <c r="H71" i="4"/>
  <c r="I71" i="4"/>
  <c r="J71" i="4"/>
  <c r="K71" i="4"/>
  <c r="L71" i="4"/>
  <c r="M71" i="4"/>
  <c r="N71" i="4"/>
  <c r="O71" i="4"/>
  <c r="P71" i="4"/>
  <c r="Q71" i="4"/>
  <c r="R71" i="4"/>
  <c r="S71" i="4"/>
  <c r="T71" i="4"/>
  <c r="U71" i="4"/>
  <c r="V71" i="4"/>
  <c r="W71" i="4"/>
  <c r="X71" i="4"/>
  <c r="Y71" i="4"/>
  <c r="AA71" i="4"/>
  <c r="AD71" i="4"/>
  <c r="AE71" i="4"/>
  <c r="AH71" i="4"/>
  <c r="B72" i="4"/>
  <c r="D72" i="4"/>
  <c r="E72" i="4"/>
  <c r="F72" i="4"/>
  <c r="G72" i="4"/>
  <c r="H72" i="4"/>
  <c r="I72" i="4"/>
  <c r="J72" i="4"/>
  <c r="K72" i="4"/>
  <c r="L72" i="4"/>
  <c r="M72" i="4"/>
  <c r="N72" i="4"/>
  <c r="O72" i="4"/>
  <c r="P72" i="4"/>
  <c r="Q72" i="4"/>
  <c r="R72" i="4"/>
  <c r="S72" i="4"/>
  <c r="T72" i="4"/>
  <c r="U72" i="4"/>
  <c r="V72" i="4"/>
  <c r="W72" i="4"/>
  <c r="X72" i="4"/>
  <c r="Y72" i="4"/>
  <c r="AA72" i="4"/>
  <c r="AD72" i="4"/>
  <c r="AE72" i="4"/>
  <c r="AH72" i="4"/>
  <c r="B73" i="4"/>
  <c r="D73" i="4"/>
  <c r="E73" i="4"/>
  <c r="F73" i="4"/>
  <c r="G73" i="4"/>
  <c r="H73" i="4"/>
  <c r="I73" i="4"/>
  <c r="J73" i="4"/>
  <c r="K73" i="4"/>
  <c r="L73" i="4"/>
  <c r="M73" i="4"/>
  <c r="N73" i="4"/>
  <c r="O73" i="4"/>
  <c r="P73" i="4"/>
  <c r="Q73" i="4"/>
  <c r="R73" i="4"/>
  <c r="S73" i="4"/>
  <c r="T73" i="4"/>
  <c r="U73" i="4"/>
  <c r="V73" i="4"/>
  <c r="W73" i="4"/>
  <c r="X73" i="4"/>
  <c r="Y73" i="4"/>
  <c r="AA73" i="4"/>
  <c r="AD73" i="4"/>
  <c r="AE73" i="4"/>
  <c r="AH73" i="4"/>
  <c r="B74" i="4"/>
  <c r="D74" i="4"/>
  <c r="E74" i="4"/>
  <c r="F74" i="4"/>
  <c r="G74" i="4"/>
  <c r="H74" i="4"/>
  <c r="I74" i="4"/>
  <c r="J74" i="4"/>
  <c r="K74" i="4"/>
  <c r="L74" i="4"/>
  <c r="M74" i="4"/>
  <c r="N74" i="4"/>
  <c r="O74" i="4"/>
  <c r="P74" i="4"/>
  <c r="Q74" i="4"/>
  <c r="R74" i="4"/>
  <c r="S74" i="4"/>
  <c r="T74" i="4"/>
  <c r="U74" i="4"/>
  <c r="V74" i="4"/>
  <c r="W74" i="4"/>
  <c r="X74" i="4"/>
  <c r="Y74" i="4"/>
  <c r="AA74" i="4"/>
  <c r="AD74" i="4"/>
  <c r="AE74" i="4"/>
  <c r="AH74" i="4"/>
  <c r="B75" i="4"/>
  <c r="D75" i="4"/>
  <c r="E75" i="4"/>
  <c r="F75" i="4"/>
  <c r="G75" i="4"/>
  <c r="H75" i="4"/>
  <c r="I75" i="4"/>
  <c r="J75" i="4"/>
  <c r="K75" i="4"/>
  <c r="L75" i="4"/>
  <c r="M75" i="4"/>
  <c r="N75" i="4"/>
  <c r="O75" i="4"/>
  <c r="P75" i="4"/>
  <c r="Q75" i="4"/>
  <c r="R75" i="4"/>
  <c r="S75" i="4"/>
  <c r="T75" i="4"/>
  <c r="U75" i="4"/>
  <c r="V75" i="4"/>
  <c r="W75" i="4"/>
  <c r="X75" i="4"/>
  <c r="Y75" i="4"/>
  <c r="AA75" i="4"/>
  <c r="AD75" i="4"/>
  <c r="AE75" i="4"/>
  <c r="AH75" i="4"/>
  <c r="B76" i="4"/>
  <c r="D76" i="4"/>
  <c r="E76" i="4"/>
  <c r="F76" i="4"/>
  <c r="G76" i="4"/>
  <c r="H76" i="4"/>
  <c r="I76" i="4"/>
  <c r="J76" i="4"/>
  <c r="K76" i="4"/>
  <c r="L76" i="4"/>
  <c r="M76" i="4"/>
  <c r="N76" i="4"/>
  <c r="O76" i="4"/>
  <c r="P76" i="4"/>
  <c r="Q76" i="4"/>
  <c r="R76" i="4"/>
  <c r="S76" i="4"/>
  <c r="T76" i="4"/>
  <c r="U76" i="4"/>
  <c r="V76" i="4"/>
  <c r="W76" i="4"/>
  <c r="X76" i="4"/>
  <c r="Y76" i="4"/>
  <c r="AA76" i="4"/>
  <c r="AD76" i="4"/>
  <c r="AE76" i="4"/>
  <c r="AH76" i="4"/>
  <c r="B77" i="4"/>
  <c r="D77" i="4"/>
  <c r="E77" i="4"/>
  <c r="F77" i="4"/>
  <c r="G77" i="4"/>
  <c r="H77" i="4"/>
  <c r="I77" i="4"/>
  <c r="J77" i="4"/>
  <c r="K77" i="4"/>
  <c r="L77" i="4"/>
  <c r="M77" i="4"/>
  <c r="N77" i="4"/>
  <c r="O77" i="4"/>
  <c r="P77" i="4"/>
  <c r="Q77" i="4"/>
  <c r="R77" i="4"/>
  <c r="S77" i="4"/>
  <c r="T77" i="4"/>
  <c r="U77" i="4"/>
  <c r="V77" i="4"/>
  <c r="W77" i="4"/>
  <c r="X77" i="4"/>
  <c r="Y77" i="4"/>
  <c r="AA77" i="4"/>
  <c r="AD77" i="4"/>
  <c r="AE77" i="4"/>
  <c r="AH77" i="4"/>
  <c r="B78" i="4"/>
  <c r="D78" i="4"/>
  <c r="E78" i="4"/>
  <c r="F78" i="4"/>
  <c r="G78" i="4"/>
  <c r="H78" i="4"/>
  <c r="I78" i="4"/>
  <c r="J78" i="4"/>
  <c r="K78" i="4"/>
  <c r="L78" i="4"/>
  <c r="M78" i="4"/>
  <c r="N78" i="4"/>
  <c r="O78" i="4"/>
  <c r="P78" i="4"/>
  <c r="Q78" i="4"/>
  <c r="R78" i="4"/>
  <c r="S78" i="4"/>
  <c r="T78" i="4"/>
  <c r="U78" i="4"/>
  <c r="V78" i="4"/>
  <c r="W78" i="4"/>
  <c r="X78" i="4"/>
  <c r="Y78" i="4"/>
  <c r="AA78" i="4"/>
  <c r="AD78" i="4"/>
  <c r="AE78" i="4"/>
  <c r="AH78" i="4"/>
  <c r="B79" i="4"/>
  <c r="D79" i="4"/>
  <c r="E79" i="4"/>
  <c r="F79" i="4"/>
  <c r="G79" i="4"/>
  <c r="H79" i="4"/>
  <c r="I79" i="4"/>
  <c r="J79" i="4"/>
  <c r="K79" i="4"/>
  <c r="L79" i="4"/>
  <c r="M79" i="4"/>
  <c r="N79" i="4"/>
  <c r="O79" i="4"/>
  <c r="P79" i="4"/>
  <c r="Q79" i="4"/>
  <c r="R79" i="4"/>
  <c r="S79" i="4"/>
  <c r="T79" i="4"/>
  <c r="U79" i="4"/>
  <c r="V79" i="4"/>
  <c r="W79" i="4"/>
  <c r="X79" i="4"/>
  <c r="Y79" i="4"/>
  <c r="AA79" i="4"/>
  <c r="AD79" i="4"/>
  <c r="AE79" i="4"/>
  <c r="AH79" i="4"/>
  <c r="B80" i="4"/>
  <c r="D80" i="4"/>
  <c r="E80" i="4"/>
  <c r="F80" i="4"/>
  <c r="G80" i="4"/>
  <c r="H80" i="4"/>
  <c r="I80" i="4"/>
  <c r="J80" i="4"/>
  <c r="K80" i="4"/>
  <c r="L80" i="4"/>
  <c r="M80" i="4"/>
  <c r="N80" i="4"/>
  <c r="O80" i="4"/>
  <c r="P80" i="4"/>
  <c r="Q80" i="4"/>
  <c r="R80" i="4"/>
  <c r="S80" i="4"/>
  <c r="T80" i="4"/>
  <c r="U80" i="4"/>
  <c r="V80" i="4"/>
  <c r="W80" i="4"/>
  <c r="X80" i="4"/>
  <c r="Y80" i="4"/>
  <c r="AA80" i="4"/>
  <c r="AD80" i="4"/>
  <c r="AE80" i="4"/>
  <c r="AH80" i="4"/>
  <c r="B81" i="4"/>
  <c r="D81" i="4"/>
  <c r="E81" i="4"/>
  <c r="F81" i="4"/>
  <c r="G81" i="4"/>
  <c r="H81" i="4"/>
  <c r="I81" i="4"/>
  <c r="J81" i="4"/>
  <c r="K81" i="4"/>
  <c r="L81" i="4"/>
  <c r="M81" i="4"/>
  <c r="N81" i="4"/>
  <c r="O81" i="4"/>
  <c r="P81" i="4"/>
  <c r="Q81" i="4"/>
  <c r="R81" i="4"/>
  <c r="S81" i="4"/>
  <c r="T81" i="4"/>
  <c r="U81" i="4"/>
  <c r="V81" i="4"/>
  <c r="W81" i="4"/>
  <c r="X81" i="4"/>
  <c r="Y81" i="4"/>
  <c r="AA81" i="4"/>
  <c r="AD81" i="4"/>
  <c r="AE81" i="4"/>
  <c r="AH81" i="4"/>
  <c r="B82" i="4"/>
  <c r="D82" i="4"/>
  <c r="E82" i="4"/>
  <c r="F82" i="4"/>
  <c r="G82" i="4"/>
  <c r="H82" i="4"/>
  <c r="I82" i="4"/>
  <c r="J82" i="4"/>
  <c r="K82" i="4"/>
  <c r="L82" i="4"/>
  <c r="M82" i="4"/>
  <c r="N82" i="4"/>
  <c r="O82" i="4"/>
  <c r="P82" i="4"/>
  <c r="Q82" i="4"/>
  <c r="R82" i="4"/>
  <c r="S82" i="4"/>
  <c r="T82" i="4"/>
  <c r="U82" i="4"/>
  <c r="V82" i="4"/>
  <c r="W82" i="4"/>
  <c r="X82" i="4"/>
  <c r="Y82" i="4"/>
  <c r="AA82" i="4"/>
  <c r="AD82" i="4"/>
  <c r="AE82" i="4"/>
  <c r="AH82" i="4"/>
  <c r="B83" i="4"/>
  <c r="D83" i="4"/>
  <c r="E83" i="4"/>
  <c r="F83" i="4"/>
  <c r="G83" i="4"/>
  <c r="H83" i="4"/>
  <c r="I83" i="4"/>
  <c r="J83" i="4"/>
  <c r="K83" i="4"/>
  <c r="L83" i="4"/>
  <c r="M83" i="4"/>
  <c r="N83" i="4"/>
  <c r="O83" i="4"/>
  <c r="P83" i="4"/>
  <c r="Q83" i="4"/>
  <c r="R83" i="4"/>
  <c r="S83" i="4"/>
  <c r="T83" i="4"/>
  <c r="U83" i="4"/>
  <c r="V83" i="4"/>
  <c r="W83" i="4"/>
  <c r="X83" i="4"/>
  <c r="Y83" i="4"/>
  <c r="AA83" i="4"/>
  <c r="AD83" i="4"/>
  <c r="AE83" i="4"/>
  <c r="AH83" i="4"/>
  <c r="B84" i="4"/>
  <c r="D84" i="4"/>
  <c r="E84" i="4"/>
  <c r="F84" i="4"/>
  <c r="G84" i="4"/>
  <c r="H84" i="4"/>
  <c r="I84" i="4"/>
  <c r="J84" i="4"/>
  <c r="K84" i="4"/>
  <c r="L84" i="4"/>
  <c r="M84" i="4"/>
  <c r="N84" i="4"/>
  <c r="O84" i="4"/>
  <c r="P84" i="4"/>
  <c r="Q84" i="4"/>
  <c r="R84" i="4"/>
  <c r="S84" i="4"/>
  <c r="T84" i="4"/>
  <c r="U84" i="4"/>
  <c r="V84" i="4"/>
  <c r="W84" i="4"/>
  <c r="X84" i="4"/>
  <c r="Y84" i="4"/>
  <c r="AA84" i="4"/>
  <c r="AD84" i="4"/>
  <c r="AE84" i="4"/>
  <c r="AH84" i="4"/>
  <c r="B85" i="4"/>
  <c r="D85" i="4"/>
  <c r="E85" i="4"/>
  <c r="F85" i="4"/>
  <c r="G85" i="4"/>
  <c r="H85" i="4"/>
  <c r="I85" i="4"/>
  <c r="J85" i="4"/>
  <c r="K85" i="4"/>
  <c r="L85" i="4"/>
  <c r="M85" i="4"/>
  <c r="N85" i="4"/>
  <c r="O85" i="4"/>
  <c r="P85" i="4"/>
  <c r="Q85" i="4"/>
  <c r="R85" i="4"/>
  <c r="S85" i="4"/>
  <c r="T85" i="4"/>
  <c r="U85" i="4"/>
  <c r="V85" i="4"/>
  <c r="W85" i="4"/>
  <c r="X85" i="4"/>
  <c r="Y85" i="4"/>
  <c r="AA85" i="4"/>
  <c r="AD85" i="4"/>
  <c r="AE85" i="4"/>
  <c r="AH85" i="4"/>
  <c r="B86" i="4"/>
  <c r="D86" i="4"/>
  <c r="E86" i="4"/>
  <c r="F86" i="4"/>
  <c r="G86" i="4"/>
  <c r="H86" i="4"/>
  <c r="I86" i="4"/>
  <c r="J86" i="4"/>
  <c r="K86" i="4"/>
  <c r="L86" i="4"/>
  <c r="M86" i="4"/>
  <c r="N86" i="4"/>
  <c r="O86" i="4"/>
  <c r="P86" i="4"/>
  <c r="Q86" i="4"/>
  <c r="R86" i="4"/>
  <c r="S86" i="4"/>
  <c r="T86" i="4"/>
  <c r="U86" i="4"/>
  <c r="V86" i="4"/>
  <c r="W86" i="4"/>
  <c r="X86" i="4"/>
  <c r="Y86" i="4"/>
  <c r="AA86" i="4"/>
  <c r="AD86" i="4"/>
  <c r="AE86" i="4"/>
  <c r="AH86" i="4"/>
  <c r="B87" i="4"/>
  <c r="D87" i="4"/>
  <c r="E87" i="4"/>
  <c r="F87" i="4"/>
  <c r="G87" i="4"/>
  <c r="H87" i="4"/>
  <c r="I87" i="4"/>
  <c r="J87" i="4"/>
  <c r="K87" i="4"/>
  <c r="L87" i="4"/>
  <c r="M87" i="4"/>
  <c r="N87" i="4"/>
  <c r="O87" i="4"/>
  <c r="P87" i="4"/>
  <c r="Q87" i="4"/>
  <c r="R87" i="4"/>
  <c r="S87" i="4"/>
  <c r="T87" i="4"/>
  <c r="U87" i="4"/>
  <c r="V87" i="4"/>
  <c r="W87" i="4"/>
  <c r="X87" i="4"/>
  <c r="Y87" i="4"/>
  <c r="AA87" i="4"/>
  <c r="AD87" i="4"/>
  <c r="AE87" i="4"/>
  <c r="AH87" i="4"/>
  <c r="B88" i="4"/>
  <c r="D88" i="4"/>
  <c r="E88" i="4"/>
  <c r="F88" i="4"/>
  <c r="G88" i="4"/>
  <c r="H88" i="4"/>
  <c r="I88" i="4"/>
  <c r="J88" i="4"/>
  <c r="K88" i="4"/>
  <c r="L88" i="4"/>
  <c r="M88" i="4"/>
  <c r="N88" i="4"/>
  <c r="O88" i="4"/>
  <c r="P88" i="4"/>
  <c r="Q88" i="4"/>
  <c r="R88" i="4"/>
  <c r="S88" i="4"/>
  <c r="T88" i="4"/>
  <c r="U88" i="4"/>
  <c r="V88" i="4"/>
  <c r="W88" i="4"/>
  <c r="X88" i="4"/>
  <c r="Y88" i="4"/>
  <c r="AA88" i="4"/>
  <c r="AD88" i="4"/>
  <c r="AE88" i="4"/>
  <c r="AH88" i="4"/>
  <c r="B89" i="4"/>
  <c r="D89" i="4"/>
  <c r="E89" i="4"/>
  <c r="F89" i="4"/>
  <c r="G89" i="4"/>
  <c r="H89" i="4"/>
  <c r="I89" i="4"/>
  <c r="J89" i="4"/>
  <c r="K89" i="4"/>
  <c r="L89" i="4"/>
  <c r="M89" i="4"/>
  <c r="N89" i="4"/>
  <c r="O89" i="4"/>
  <c r="P89" i="4"/>
  <c r="Q89" i="4"/>
  <c r="R89" i="4"/>
  <c r="S89" i="4"/>
  <c r="T89" i="4"/>
  <c r="U89" i="4"/>
  <c r="V89" i="4"/>
  <c r="W89" i="4"/>
  <c r="X89" i="4"/>
  <c r="Y89" i="4"/>
  <c r="AA89" i="4"/>
  <c r="AD89" i="4"/>
  <c r="AE89" i="4"/>
  <c r="AH89" i="4"/>
  <c r="B90" i="4"/>
  <c r="D90" i="4"/>
  <c r="E90" i="4"/>
  <c r="F90" i="4"/>
  <c r="G90" i="4"/>
  <c r="H90" i="4"/>
  <c r="I90" i="4"/>
  <c r="J90" i="4"/>
  <c r="K90" i="4"/>
  <c r="L90" i="4"/>
  <c r="M90" i="4"/>
  <c r="N90" i="4"/>
  <c r="O90" i="4"/>
  <c r="P90" i="4"/>
  <c r="Q90" i="4"/>
  <c r="R90" i="4"/>
  <c r="S90" i="4"/>
  <c r="T90" i="4"/>
  <c r="U90" i="4"/>
  <c r="V90" i="4"/>
  <c r="W90" i="4"/>
  <c r="X90" i="4"/>
  <c r="Y90" i="4"/>
  <c r="AA90" i="4"/>
  <c r="AD90" i="4"/>
  <c r="AE90" i="4"/>
  <c r="AH90" i="4"/>
  <c r="B91" i="4"/>
  <c r="D91" i="4"/>
  <c r="E91" i="4"/>
  <c r="F91" i="4"/>
  <c r="G91" i="4"/>
  <c r="H91" i="4"/>
  <c r="I91" i="4"/>
  <c r="J91" i="4"/>
  <c r="K91" i="4"/>
  <c r="L91" i="4"/>
  <c r="M91" i="4"/>
  <c r="N91" i="4"/>
  <c r="O91" i="4"/>
  <c r="P91" i="4"/>
  <c r="Q91" i="4"/>
  <c r="R91" i="4"/>
  <c r="S91" i="4"/>
  <c r="T91" i="4"/>
  <c r="U91" i="4"/>
  <c r="V91" i="4"/>
  <c r="W91" i="4"/>
  <c r="X91" i="4"/>
  <c r="Y91" i="4"/>
  <c r="AA91" i="4"/>
  <c r="AD91" i="4"/>
  <c r="AE91" i="4"/>
  <c r="AH91" i="4"/>
  <c r="B92" i="4"/>
  <c r="D92" i="4"/>
  <c r="E92" i="4"/>
  <c r="F92" i="4"/>
  <c r="G92" i="4"/>
  <c r="H92" i="4"/>
  <c r="I92" i="4"/>
  <c r="J92" i="4"/>
  <c r="K92" i="4"/>
  <c r="L92" i="4"/>
  <c r="M92" i="4"/>
  <c r="N92" i="4"/>
  <c r="O92" i="4"/>
  <c r="P92" i="4"/>
  <c r="Q92" i="4"/>
  <c r="R92" i="4"/>
  <c r="S92" i="4"/>
  <c r="T92" i="4"/>
  <c r="U92" i="4"/>
  <c r="V92" i="4"/>
  <c r="W92" i="4"/>
  <c r="X92" i="4"/>
  <c r="Y92" i="4"/>
  <c r="AA92" i="4"/>
  <c r="AD92" i="4"/>
  <c r="AE92" i="4"/>
  <c r="AH92" i="4"/>
  <c r="B93" i="4"/>
  <c r="D93" i="4"/>
  <c r="E93" i="4"/>
  <c r="F93" i="4"/>
  <c r="G93" i="4"/>
  <c r="H93" i="4"/>
  <c r="I93" i="4"/>
  <c r="J93" i="4"/>
  <c r="K93" i="4"/>
  <c r="L93" i="4"/>
  <c r="M93" i="4"/>
  <c r="N93" i="4"/>
  <c r="O93" i="4"/>
  <c r="P93" i="4"/>
  <c r="Q93" i="4"/>
  <c r="R93" i="4"/>
  <c r="S93" i="4"/>
  <c r="T93" i="4"/>
  <c r="U93" i="4"/>
  <c r="V93" i="4"/>
  <c r="W93" i="4"/>
  <c r="X93" i="4"/>
  <c r="Y93" i="4"/>
  <c r="AA93" i="4"/>
  <c r="AD93" i="4"/>
  <c r="AE93" i="4"/>
  <c r="AH93" i="4"/>
  <c r="B94" i="4"/>
  <c r="D94" i="4"/>
  <c r="E94" i="4"/>
  <c r="F94" i="4"/>
  <c r="G94" i="4"/>
  <c r="H94" i="4"/>
  <c r="I94" i="4"/>
  <c r="J94" i="4"/>
  <c r="K94" i="4"/>
  <c r="L94" i="4"/>
  <c r="M94" i="4"/>
  <c r="N94" i="4"/>
  <c r="O94" i="4"/>
  <c r="P94" i="4"/>
  <c r="Q94" i="4"/>
  <c r="R94" i="4"/>
  <c r="S94" i="4"/>
  <c r="T94" i="4"/>
  <c r="U94" i="4"/>
  <c r="V94" i="4"/>
  <c r="W94" i="4"/>
  <c r="X94" i="4"/>
  <c r="Y94" i="4"/>
  <c r="AA94" i="4"/>
  <c r="AD94" i="4"/>
  <c r="AE94" i="4"/>
  <c r="AH94" i="4"/>
  <c r="B95" i="4"/>
  <c r="D95" i="4"/>
  <c r="E95" i="4"/>
  <c r="F95" i="4"/>
  <c r="G95" i="4"/>
  <c r="H95" i="4"/>
  <c r="I95" i="4"/>
  <c r="J95" i="4"/>
  <c r="K95" i="4"/>
  <c r="L95" i="4"/>
  <c r="M95" i="4"/>
  <c r="N95" i="4"/>
  <c r="O95" i="4"/>
  <c r="P95" i="4"/>
  <c r="Q95" i="4"/>
  <c r="R95" i="4"/>
  <c r="S95" i="4"/>
  <c r="T95" i="4"/>
  <c r="U95" i="4"/>
  <c r="V95" i="4"/>
  <c r="W95" i="4"/>
  <c r="X95" i="4"/>
  <c r="Y95" i="4"/>
  <c r="AA95" i="4"/>
  <c r="AD95" i="4"/>
  <c r="AE95" i="4"/>
  <c r="AH95" i="4"/>
  <c r="B96" i="4"/>
  <c r="D96" i="4"/>
  <c r="E96" i="4"/>
  <c r="F96" i="4"/>
  <c r="G96" i="4"/>
  <c r="H96" i="4"/>
  <c r="I96" i="4"/>
  <c r="J96" i="4"/>
  <c r="K96" i="4"/>
  <c r="L96" i="4"/>
  <c r="M96" i="4"/>
  <c r="N96" i="4"/>
  <c r="O96" i="4"/>
  <c r="P96" i="4"/>
  <c r="Q96" i="4"/>
  <c r="R96" i="4"/>
  <c r="S96" i="4"/>
  <c r="T96" i="4"/>
  <c r="U96" i="4"/>
  <c r="V96" i="4"/>
  <c r="W96" i="4"/>
  <c r="X96" i="4"/>
  <c r="Y96" i="4"/>
  <c r="AA96" i="4"/>
  <c r="AD96" i="4"/>
  <c r="AE96" i="4"/>
  <c r="AH96" i="4"/>
  <c r="B97" i="4"/>
  <c r="D97" i="4"/>
  <c r="E97" i="4"/>
  <c r="F97" i="4"/>
  <c r="G97" i="4"/>
  <c r="H97" i="4"/>
  <c r="I97" i="4"/>
  <c r="J97" i="4"/>
  <c r="K97" i="4"/>
  <c r="L97" i="4"/>
  <c r="M97" i="4"/>
  <c r="N97" i="4"/>
  <c r="O97" i="4"/>
  <c r="P97" i="4"/>
  <c r="Q97" i="4"/>
  <c r="R97" i="4"/>
  <c r="S97" i="4"/>
  <c r="T97" i="4"/>
  <c r="U97" i="4"/>
  <c r="V97" i="4"/>
  <c r="W97" i="4"/>
  <c r="X97" i="4"/>
  <c r="Y97" i="4"/>
  <c r="AA97" i="4"/>
  <c r="AD97" i="4"/>
  <c r="AE97" i="4"/>
  <c r="AH97" i="4"/>
  <c r="B98" i="4"/>
  <c r="D98" i="4"/>
  <c r="E98" i="4"/>
  <c r="F98" i="4"/>
  <c r="G98" i="4"/>
  <c r="H98" i="4"/>
  <c r="I98" i="4"/>
  <c r="J98" i="4"/>
  <c r="K98" i="4"/>
  <c r="L98" i="4"/>
  <c r="M98" i="4"/>
  <c r="N98" i="4"/>
  <c r="O98" i="4"/>
  <c r="P98" i="4"/>
  <c r="Q98" i="4"/>
  <c r="R98" i="4"/>
  <c r="S98" i="4"/>
  <c r="T98" i="4"/>
  <c r="U98" i="4"/>
  <c r="V98" i="4"/>
  <c r="W98" i="4"/>
  <c r="X98" i="4"/>
  <c r="Y98" i="4"/>
  <c r="AA98" i="4"/>
  <c r="AD98" i="4"/>
  <c r="AE98" i="4"/>
  <c r="AH98" i="4"/>
  <c r="B99" i="4"/>
  <c r="D99" i="4"/>
  <c r="E99" i="4"/>
  <c r="F99" i="4"/>
  <c r="G99" i="4"/>
  <c r="H99" i="4"/>
  <c r="I99" i="4"/>
  <c r="J99" i="4"/>
  <c r="K99" i="4"/>
  <c r="L99" i="4"/>
  <c r="M99" i="4"/>
  <c r="N99" i="4"/>
  <c r="O99" i="4"/>
  <c r="P99" i="4"/>
  <c r="Q99" i="4"/>
  <c r="R99" i="4"/>
  <c r="S99" i="4"/>
  <c r="T99" i="4"/>
  <c r="U99" i="4"/>
  <c r="V99" i="4"/>
  <c r="W99" i="4"/>
  <c r="X99" i="4"/>
  <c r="Y99" i="4"/>
  <c r="AA99" i="4"/>
  <c r="AD99" i="4"/>
  <c r="AE99" i="4"/>
  <c r="AH99" i="4"/>
  <c r="B100" i="4"/>
  <c r="D100" i="4"/>
  <c r="E100" i="4"/>
  <c r="F100" i="4"/>
  <c r="G100" i="4"/>
  <c r="H100" i="4"/>
  <c r="I100" i="4"/>
  <c r="J100" i="4"/>
  <c r="K100" i="4"/>
  <c r="L100" i="4"/>
  <c r="M100" i="4"/>
  <c r="N100" i="4"/>
  <c r="O100" i="4"/>
  <c r="P100" i="4"/>
  <c r="Q100" i="4"/>
  <c r="R100" i="4"/>
  <c r="S100" i="4"/>
  <c r="T100" i="4"/>
  <c r="U100" i="4"/>
  <c r="V100" i="4"/>
  <c r="W100" i="4"/>
  <c r="X100" i="4"/>
  <c r="Y100" i="4"/>
  <c r="AA100" i="4"/>
  <c r="AD100" i="4"/>
  <c r="AE100" i="4"/>
  <c r="AH100" i="4"/>
  <c r="B101" i="4"/>
  <c r="D101" i="4"/>
  <c r="E101" i="4"/>
  <c r="F101" i="4"/>
  <c r="G101" i="4"/>
  <c r="H101" i="4"/>
  <c r="I101" i="4"/>
  <c r="J101" i="4"/>
  <c r="K101" i="4"/>
  <c r="L101" i="4"/>
  <c r="M101" i="4"/>
  <c r="N101" i="4"/>
  <c r="O101" i="4"/>
  <c r="P101" i="4"/>
  <c r="Q101" i="4"/>
  <c r="R101" i="4"/>
  <c r="S101" i="4"/>
  <c r="T101" i="4"/>
  <c r="U101" i="4"/>
  <c r="V101" i="4"/>
  <c r="W101" i="4"/>
  <c r="X101" i="4"/>
  <c r="Y101" i="4"/>
  <c r="AA101" i="4"/>
  <c r="AD101" i="4"/>
  <c r="AE101" i="4"/>
  <c r="AH101" i="4"/>
  <c r="B102" i="4"/>
  <c r="D102" i="4"/>
  <c r="E102" i="4"/>
  <c r="F102" i="4"/>
  <c r="G102" i="4"/>
  <c r="H102" i="4"/>
  <c r="I102" i="4"/>
  <c r="J102" i="4"/>
  <c r="K102" i="4"/>
  <c r="L102" i="4"/>
  <c r="M102" i="4"/>
  <c r="N102" i="4"/>
  <c r="O102" i="4"/>
  <c r="P102" i="4"/>
  <c r="Q102" i="4"/>
  <c r="R102" i="4"/>
  <c r="S102" i="4"/>
  <c r="T102" i="4"/>
  <c r="U102" i="4"/>
  <c r="V102" i="4"/>
  <c r="W102" i="4"/>
  <c r="X102" i="4"/>
  <c r="Y102" i="4"/>
  <c r="AA102" i="4"/>
  <c r="AD102" i="4"/>
  <c r="AE102" i="4"/>
  <c r="AH102" i="4"/>
  <c r="B103" i="4"/>
  <c r="D103" i="4"/>
  <c r="E103" i="4"/>
  <c r="F103" i="4"/>
  <c r="G103" i="4"/>
  <c r="H103" i="4"/>
  <c r="I103" i="4"/>
  <c r="J103" i="4"/>
  <c r="K103" i="4"/>
  <c r="L103" i="4"/>
  <c r="M103" i="4"/>
  <c r="N103" i="4"/>
  <c r="O103" i="4"/>
  <c r="P103" i="4"/>
  <c r="Q103" i="4"/>
  <c r="R103" i="4"/>
  <c r="S103" i="4"/>
  <c r="T103" i="4"/>
  <c r="U103" i="4"/>
  <c r="V103" i="4"/>
  <c r="W103" i="4"/>
  <c r="X103" i="4"/>
  <c r="Y103" i="4"/>
  <c r="AA103" i="4"/>
  <c r="AD103" i="4"/>
  <c r="AE103" i="4"/>
  <c r="AH103" i="4"/>
  <c r="B104" i="4"/>
  <c r="D104" i="4"/>
  <c r="E104" i="4"/>
  <c r="F104" i="4"/>
  <c r="G104" i="4"/>
  <c r="H104" i="4"/>
  <c r="I104" i="4"/>
  <c r="J104" i="4"/>
  <c r="K104" i="4"/>
  <c r="L104" i="4"/>
  <c r="M104" i="4"/>
  <c r="N104" i="4"/>
  <c r="O104" i="4"/>
  <c r="P104" i="4"/>
  <c r="Q104" i="4"/>
  <c r="R104" i="4"/>
  <c r="S104" i="4"/>
  <c r="T104" i="4"/>
  <c r="U104" i="4"/>
  <c r="V104" i="4"/>
  <c r="W104" i="4"/>
  <c r="X104" i="4"/>
  <c r="Y104" i="4"/>
  <c r="AA104" i="4"/>
  <c r="AD104" i="4"/>
  <c r="AE104" i="4"/>
  <c r="AH104" i="4"/>
  <c r="B105" i="4"/>
  <c r="D105" i="4"/>
  <c r="E105" i="4"/>
  <c r="F105" i="4"/>
  <c r="G105" i="4"/>
  <c r="H105" i="4"/>
  <c r="I105" i="4"/>
  <c r="J105" i="4"/>
  <c r="K105" i="4"/>
  <c r="L105" i="4"/>
  <c r="M105" i="4"/>
  <c r="N105" i="4"/>
  <c r="O105" i="4"/>
  <c r="P105" i="4"/>
  <c r="Q105" i="4"/>
  <c r="R105" i="4"/>
  <c r="S105" i="4"/>
  <c r="T105" i="4"/>
  <c r="U105" i="4"/>
  <c r="V105" i="4"/>
  <c r="W105" i="4"/>
  <c r="X105" i="4"/>
  <c r="Y105" i="4"/>
  <c r="AA105" i="4"/>
  <c r="AD105" i="4"/>
  <c r="AE105" i="4"/>
  <c r="AH105" i="4"/>
  <c r="B106" i="4"/>
  <c r="D106" i="4"/>
  <c r="E106" i="4"/>
  <c r="F106" i="4"/>
  <c r="G106" i="4"/>
  <c r="H106" i="4"/>
  <c r="I106" i="4"/>
  <c r="J106" i="4"/>
  <c r="K106" i="4"/>
  <c r="L106" i="4"/>
  <c r="M106" i="4"/>
  <c r="N106" i="4"/>
  <c r="O106" i="4"/>
  <c r="P106" i="4"/>
  <c r="Q106" i="4"/>
  <c r="R106" i="4"/>
  <c r="S106" i="4"/>
  <c r="T106" i="4"/>
  <c r="U106" i="4"/>
  <c r="V106" i="4"/>
  <c r="W106" i="4"/>
  <c r="X106" i="4"/>
  <c r="Y106" i="4"/>
  <c r="AA106" i="4"/>
  <c r="AD106" i="4"/>
  <c r="AE106" i="4"/>
  <c r="AH106" i="4"/>
  <c r="B107" i="4"/>
  <c r="D107" i="4"/>
  <c r="E107" i="4"/>
  <c r="F107" i="4"/>
  <c r="G107" i="4"/>
  <c r="H107" i="4"/>
  <c r="I107" i="4"/>
  <c r="J107" i="4"/>
  <c r="K107" i="4"/>
  <c r="L107" i="4"/>
  <c r="M107" i="4"/>
  <c r="N107" i="4"/>
  <c r="O107" i="4"/>
  <c r="P107" i="4"/>
  <c r="Q107" i="4"/>
  <c r="R107" i="4"/>
  <c r="S107" i="4"/>
  <c r="T107" i="4"/>
  <c r="U107" i="4"/>
  <c r="V107" i="4"/>
  <c r="W107" i="4"/>
  <c r="X107" i="4"/>
  <c r="Y107" i="4"/>
  <c r="AA107" i="4"/>
  <c r="AD107" i="4"/>
  <c r="AE107" i="4"/>
  <c r="AH107" i="4"/>
  <c r="B108" i="4"/>
  <c r="D108" i="4"/>
  <c r="E108" i="4"/>
  <c r="F108" i="4"/>
  <c r="G108" i="4"/>
  <c r="H108" i="4"/>
  <c r="I108" i="4"/>
  <c r="J108" i="4"/>
  <c r="K108" i="4"/>
  <c r="L108" i="4"/>
  <c r="M108" i="4"/>
  <c r="N108" i="4"/>
  <c r="O108" i="4"/>
  <c r="P108" i="4"/>
  <c r="Q108" i="4"/>
  <c r="R108" i="4"/>
  <c r="S108" i="4"/>
  <c r="T108" i="4"/>
  <c r="U108" i="4"/>
  <c r="V108" i="4"/>
  <c r="W108" i="4"/>
  <c r="X108" i="4"/>
  <c r="Y108" i="4"/>
  <c r="AA108" i="4"/>
  <c r="AD108" i="4"/>
  <c r="AE108" i="4"/>
  <c r="AH108" i="4"/>
  <c r="B109" i="4"/>
  <c r="D109" i="4"/>
  <c r="E109" i="4"/>
  <c r="F109" i="4"/>
  <c r="G109" i="4"/>
  <c r="H109" i="4"/>
  <c r="I109" i="4"/>
  <c r="J109" i="4"/>
  <c r="K109" i="4"/>
  <c r="L109" i="4"/>
  <c r="M109" i="4"/>
  <c r="N109" i="4"/>
  <c r="O109" i="4"/>
  <c r="P109" i="4"/>
  <c r="Q109" i="4"/>
  <c r="R109" i="4"/>
  <c r="S109" i="4"/>
  <c r="T109" i="4"/>
  <c r="U109" i="4"/>
  <c r="V109" i="4"/>
  <c r="W109" i="4"/>
  <c r="X109" i="4"/>
  <c r="Y109" i="4"/>
  <c r="AA109" i="4"/>
  <c r="AD109" i="4"/>
  <c r="AE109" i="4"/>
  <c r="AH109" i="4"/>
  <c r="B110" i="4"/>
  <c r="D110" i="4"/>
  <c r="E110" i="4"/>
  <c r="F110" i="4"/>
  <c r="G110" i="4"/>
  <c r="H110" i="4"/>
  <c r="I110" i="4"/>
  <c r="J110" i="4"/>
  <c r="K110" i="4"/>
  <c r="L110" i="4"/>
  <c r="M110" i="4"/>
  <c r="N110" i="4"/>
  <c r="O110" i="4"/>
  <c r="P110" i="4"/>
  <c r="Q110" i="4"/>
  <c r="R110" i="4"/>
  <c r="S110" i="4"/>
  <c r="T110" i="4"/>
  <c r="U110" i="4"/>
  <c r="V110" i="4"/>
  <c r="W110" i="4"/>
  <c r="X110" i="4"/>
  <c r="Y110" i="4"/>
  <c r="AA110" i="4"/>
  <c r="AD110" i="4"/>
  <c r="AE110" i="4"/>
  <c r="AH110" i="4"/>
  <c r="B111" i="4"/>
  <c r="D111" i="4"/>
  <c r="E111" i="4"/>
  <c r="F111" i="4"/>
  <c r="G111" i="4"/>
  <c r="H111" i="4"/>
  <c r="I111" i="4"/>
  <c r="J111" i="4"/>
  <c r="K111" i="4"/>
  <c r="L111" i="4"/>
  <c r="M111" i="4"/>
  <c r="N111" i="4"/>
  <c r="O111" i="4"/>
  <c r="P111" i="4"/>
  <c r="Q111" i="4"/>
  <c r="R111" i="4"/>
  <c r="S111" i="4"/>
  <c r="T111" i="4"/>
  <c r="U111" i="4"/>
  <c r="V111" i="4"/>
  <c r="W111" i="4"/>
  <c r="X111" i="4"/>
  <c r="Y111" i="4"/>
  <c r="AA111" i="4"/>
  <c r="AD111" i="4"/>
  <c r="AE111" i="4"/>
  <c r="AH111" i="4"/>
  <c r="B112" i="4"/>
  <c r="D112" i="4"/>
  <c r="E112" i="4"/>
  <c r="F112" i="4"/>
  <c r="G112" i="4"/>
  <c r="H112" i="4"/>
  <c r="I112" i="4"/>
  <c r="J112" i="4"/>
  <c r="K112" i="4"/>
  <c r="L112" i="4"/>
  <c r="M112" i="4"/>
  <c r="N112" i="4"/>
  <c r="O112" i="4"/>
  <c r="P112" i="4"/>
  <c r="Q112" i="4"/>
  <c r="R112" i="4"/>
  <c r="S112" i="4"/>
  <c r="T112" i="4"/>
  <c r="U112" i="4"/>
  <c r="V112" i="4"/>
  <c r="W112" i="4"/>
  <c r="X112" i="4"/>
  <c r="Y112" i="4"/>
  <c r="AA112" i="4"/>
  <c r="AD112" i="4"/>
  <c r="AE112" i="4"/>
  <c r="AH112" i="4"/>
  <c r="B113" i="4"/>
  <c r="D113" i="4"/>
  <c r="E113" i="4"/>
  <c r="F113" i="4"/>
  <c r="G113" i="4"/>
  <c r="H113" i="4"/>
  <c r="I113" i="4"/>
  <c r="J113" i="4"/>
  <c r="K113" i="4"/>
  <c r="L113" i="4"/>
  <c r="M113" i="4"/>
  <c r="N113" i="4"/>
  <c r="O113" i="4"/>
  <c r="P113" i="4"/>
  <c r="Q113" i="4"/>
  <c r="R113" i="4"/>
  <c r="S113" i="4"/>
  <c r="T113" i="4"/>
  <c r="U113" i="4"/>
  <c r="V113" i="4"/>
  <c r="W113" i="4"/>
  <c r="X113" i="4"/>
  <c r="Y113" i="4"/>
  <c r="AA113" i="4"/>
  <c r="AD113" i="4"/>
  <c r="AE113" i="4"/>
  <c r="AH113" i="4"/>
  <c r="B114" i="4"/>
  <c r="D114" i="4"/>
  <c r="E114" i="4"/>
  <c r="F114" i="4"/>
  <c r="G114" i="4"/>
  <c r="H114" i="4"/>
  <c r="I114" i="4"/>
  <c r="J114" i="4"/>
  <c r="K114" i="4"/>
  <c r="L114" i="4"/>
  <c r="M114" i="4"/>
  <c r="N114" i="4"/>
  <c r="O114" i="4"/>
  <c r="P114" i="4"/>
  <c r="Q114" i="4"/>
  <c r="R114" i="4"/>
  <c r="S114" i="4"/>
  <c r="T114" i="4"/>
  <c r="U114" i="4"/>
  <c r="V114" i="4"/>
  <c r="W114" i="4"/>
  <c r="X114" i="4"/>
  <c r="Y114" i="4"/>
  <c r="AA114" i="4"/>
  <c r="AD114" i="4"/>
  <c r="AE114" i="4"/>
  <c r="AH114" i="4"/>
  <c r="B115" i="4"/>
  <c r="D115" i="4"/>
  <c r="E115" i="4"/>
  <c r="F115" i="4"/>
  <c r="G115" i="4"/>
  <c r="H115" i="4"/>
  <c r="I115" i="4"/>
  <c r="J115" i="4"/>
  <c r="K115" i="4"/>
  <c r="L115" i="4"/>
  <c r="M115" i="4"/>
  <c r="N115" i="4"/>
  <c r="O115" i="4"/>
  <c r="P115" i="4"/>
  <c r="Q115" i="4"/>
  <c r="R115" i="4"/>
  <c r="S115" i="4"/>
  <c r="T115" i="4"/>
  <c r="U115" i="4"/>
  <c r="V115" i="4"/>
  <c r="W115" i="4"/>
  <c r="X115" i="4"/>
  <c r="Y115" i="4"/>
  <c r="AA115" i="4"/>
  <c r="AD115" i="4"/>
  <c r="AE115" i="4"/>
  <c r="AH115" i="4"/>
  <c r="B116" i="4"/>
  <c r="D116" i="4"/>
  <c r="E116" i="4"/>
  <c r="F116" i="4"/>
  <c r="G116" i="4"/>
  <c r="H116" i="4"/>
  <c r="I116" i="4"/>
  <c r="J116" i="4"/>
  <c r="K116" i="4"/>
  <c r="L116" i="4"/>
  <c r="M116" i="4"/>
  <c r="N116" i="4"/>
  <c r="O116" i="4"/>
  <c r="P116" i="4"/>
  <c r="Q116" i="4"/>
  <c r="R116" i="4"/>
  <c r="S116" i="4"/>
  <c r="T116" i="4"/>
  <c r="U116" i="4"/>
  <c r="V116" i="4"/>
  <c r="W116" i="4"/>
  <c r="X116" i="4"/>
  <c r="Y116" i="4"/>
  <c r="AA116" i="4"/>
  <c r="AD116" i="4"/>
  <c r="AE116" i="4"/>
  <c r="AH116" i="4"/>
  <c r="B117" i="4"/>
  <c r="D117" i="4"/>
  <c r="E117" i="4"/>
  <c r="F117" i="4"/>
  <c r="G117" i="4"/>
  <c r="H117" i="4"/>
  <c r="I117" i="4"/>
  <c r="J117" i="4"/>
  <c r="K117" i="4"/>
  <c r="L117" i="4"/>
  <c r="M117" i="4"/>
  <c r="N117" i="4"/>
  <c r="O117" i="4"/>
  <c r="P117" i="4"/>
  <c r="Q117" i="4"/>
  <c r="R117" i="4"/>
  <c r="S117" i="4"/>
  <c r="T117" i="4"/>
  <c r="U117" i="4"/>
  <c r="V117" i="4"/>
  <c r="W117" i="4"/>
  <c r="X117" i="4"/>
  <c r="Y117" i="4"/>
  <c r="AA117" i="4"/>
  <c r="AD117" i="4"/>
  <c r="AE117" i="4"/>
  <c r="AH117" i="4"/>
  <c r="B118" i="4"/>
  <c r="D118" i="4"/>
  <c r="E118" i="4"/>
  <c r="F118" i="4"/>
  <c r="G118" i="4"/>
  <c r="H118" i="4"/>
  <c r="I118" i="4"/>
  <c r="J118" i="4"/>
  <c r="K118" i="4"/>
  <c r="L118" i="4"/>
  <c r="M118" i="4"/>
  <c r="N118" i="4"/>
  <c r="O118" i="4"/>
  <c r="P118" i="4"/>
  <c r="Q118" i="4"/>
  <c r="R118" i="4"/>
  <c r="S118" i="4"/>
  <c r="T118" i="4"/>
  <c r="U118" i="4"/>
  <c r="V118" i="4"/>
  <c r="W118" i="4"/>
  <c r="X118" i="4"/>
  <c r="Y118" i="4"/>
  <c r="AA118" i="4"/>
  <c r="AD118" i="4"/>
  <c r="AE118" i="4"/>
  <c r="AH118" i="4"/>
  <c r="B119" i="4"/>
  <c r="D119" i="4"/>
  <c r="E119" i="4"/>
  <c r="F119" i="4"/>
  <c r="G119" i="4"/>
  <c r="H119" i="4"/>
  <c r="I119" i="4"/>
  <c r="J119" i="4"/>
  <c r="K119" i="4"/>
  <c r="L119" i="4"/>
  <c r="M119" i="4"/>
  <c r="N119" i="4"/>
  <c r="O119" i="4"/>
  <c r="P119" i="4"/>
  <c r="Q119" i="4"/>
  <c r="R119" i="4"/>
  <c r="S119" i="4"/>
  <c r="T119" i="4"/>
  <c r="U119" i="4"/>
  <c r="V119" i="4"/>
  <c r="W119" i="4"/>
  <c r="X119" i="4"/>
  <c r="Y119" i="4"/>
  <c r="AA119" i="4"/>
  <c r="AD119" i="4"/>
  <c r="AE119" i="4"/>
  <c r="AH119" i="4"/>
  <c r="B120" i="4"/>
  <c r="D120" i="4"/>
  <c r="E120" i="4"/>
  <c r="F120" i="4"/>
  <c r="G120" i="4"/>
  <c r="H120" i="4"/>
  <c r="I120" i="4"/>
  <c r="J120" i="4"/>
  <c r="K120" i="4"/>
  <c r="L120" i="4"/>
  <c r="M120" i="4"/>
  <c r="N120" i="4"/>
  <c r="O120" i="4"/>
  <c r="P120" i="4"/>
  <c r="Q120" i="4"/>
  <c r="R120" i="4"/>
  <c r="S120" i="4"/>
  <c r="T120" i="4"/>
  <c r="U120" i="4"/>
  <c r="V120" i="4"/>
  <c r="W120" i="4"/>
  <c r="X120" i="4"/>
  <c r="Y120" i="4"/>
  <c r="AA120" i="4"/>
  <c r="AD120" i="4"/>
  <c r="AE120" i="4"/>
  <c r="AH120" i="4"/>
  <c r="AF14" i="3"/>
  <c r="C74" i="4" l="1"/>
  <c r="BZ74" i="4"/>
  <c r="C115" i="4"/>
  <c r="BZ115" i="4"/>
  <c r="C107" i="4"/>
  <c r="BZ107" i="4"/>
  <c r="C85" i="4"/>
  <c r="BZ85" i="4"/>
  <c r="C98" i="4"/>
  <c r="BZ98" i="4"/>
  <c r="C87" i="4"/>
  <c r="BZ87" i="4"/>
  <c r="C76" i="4"/>
  <c r="BZ76" i="4"/>
  <c r="C65" i="4"/>
  <c r="BZ65" i="4"/>
  <c r="C71" i="4"/>
  <c r="BZ71" i="4"/>
  <c r="C117" i="4"/>
  <c r="BZ117" i="4"/>
  <c r="C84" i="4"/>
  <c r="BZ84" i="4"/>
  <c r="C73" i="4"/>
  <c r="BZ73" i="4"/>
  <c r="C119" i="4"/>
  <c r="BZ119" i="4"/>
  <c r="C108" i="4"/>
  <c r="BZ108" i="4"/>
  <c r="C118" i="4"/>
  <c r="BZ118" i="4"/>
  <c r="C96" i="4"/>
  <c r="BZ96" i="4"/>
  <c r="C63" i="4"/>
  <c r="BZ63" i="4"/>
  <c r="C120" i="4"/>
  <c r="BZ120" i="4"/>
  <c r="C109" i="4"/>
  <c r="BZ109" i="4"/>
  <c r="C111" i="4"/>
  <c r="BZ111" i="4"/>
  <c r="C100" i="4"/>
  <c r="BZ100" i="4"/>
  <c r="C89" i="4"/>
  <c r="BZ89" i="4"/>
  <c r="C78" i="4"/>
  <c r="BZ78" i="4"/>
  <c r="C67" i="4"/>
  <c r="BZ67" i="4"/>
  <c r="C102" i="4"/>
  <c r="BZ102" i="4"/>
  <c r="C91" i="4"/>
  <c r="BZ91" i="4"/>
  <c r="C80" i="4"/>
  <c r="BZ80" i="4"/>
  <c r="C69" i="4"/>
  <c r="BZ69" i="4"/>
  <c r="C58" i="4"/>
  <c r="BZ58" i="4"/>
  <c r="C82" i="4"/>
  <c r="BZ82" i="4"/>
  <c r="C60" i="4"/>
  <c r="BZ60" i="4"/>
  <c r="C106" i="4"/>
  <c r="BZ106" i="4"/>
  <c r="C104" i="4"/>
  <c r="BZ104" i="4"/>
  <c r="C97" i="4"/>
  <c r="BZ97" i="4"/>
  <c r="C86" i="4"/>
  <c r="BZ86" i="4"/>
  <c r="C88" i="4"/>
  <c r="BZ88" i="4"/>
  <c r="C77" i="4"/>
  <c r="BZ77" i="4"/>
  <c r="C68" i="4"/>
  <c r="BZ68" i="4"/>
  <c r="C114" i="4"/>
  <c r="BZ114" i="4"/>
  <c r="C103" i="4"/>
  <c r="BZ103" i="4"/>
  <c r="C92" i="4"/>
  <c r="BZ92" i="4"/>
  <c r="C81" i="4"/>
  <c r="BZ81" i="4"/>
  <c r="C70" i="4"/>
  <c r="BZ70" i="4"/>
  <c r="C59" i="4"/>
  <c r="BZ59" i="4"/>
  <c r="C113" i="4"/>
  <c r="BZ113" i="4"/>
  <c r="C93" i="4"/>
  <c r="BZ93" i="4"/>
  <c r="C95" i="4"/>
  <c r="BZ95" i="4"/>
  <c r="C62" i="4"/>
  <c r="BZ62" i="4"/>
  <c r="C75" i="4"/>
  <c r="BZ75" i="4"/>
  <c r="C64" i="4"/>
  <c r="BZ64" i="4"/>
  <c r="C110" i="4"/>
  <c r="BZ110" i="4"/>
  <c r="C99" i="4"/>
  <c r="BZ99" i="4"/>
  <c r="C66" i="4"/>
  <c r="BZ66" i="4"/>
  <c r="C112" i="4"/>
  <c r="BZ112" i="4"/>
  <c r="C101" i="4"/>
  <c r="BZ101" i="4"/>
  <c r="C90" i="4"/>
  <c r="BZ90" i="4"/>
  <c r="C79" i="4"/>
  <c r="BZ79" i="4"/>
  <c r="C116" i="4"/>
  <c r="BZ116" i="4"/>
  <c r="C105" i="4"/>
  <c r="BZ105" i="4"/>
  <c r="C94" i="4"/>
  <c r="BZ94" i="4"/>
  <c r="C83" i="4"/>
  <c r="BZ83" i="4"/>
  <c r="C72" i="4"/>
  <c r="BZ72" i="4"/>
  <c r="C61" i="4"/>
  <c r="BZ61" i="4"/>
  <c r="BL14" i="3"/>
  <c r="BC148" i="3"/>
  <c r="BH148" i="3" s="1"/>
  <c r="BJ148" i="3" s="1"/>
  <c r="BF148" i="3"/>
  <c r="BA148" i="3"/>
  <c r="BD148" i="3"/>
  <c r="BE148" i="3" s="1"/>
  <c r="BC136" i="3"/>
  <c r="BH136" i="3" s="1"/>
  <c r="BJ136" i="3" s="1"/>
  <c r="BD136" i="3"/>
  <c r="BE136" i="3" s="1"/>
  <c r="BA136" i="3"/>
  <c r="BF136" i="3"/>
  <c r="BD128" i="3"/>
  <c r="BE128" i="3" s="1"/>
  <c r="BF128" i="3"/>
  <c r="BA128" i="3"/>
  <c r="BC128" i="3"/>
  <c r="BH128" i="3" s="1"/>
  <c r="BJ128" i="3" s="1"/>
  <c r="BD116" i="3"/>
  <c r="BE116" i="3" s="1"/>
  <c r="BF116" i="3"/>
  <c r="BA116" i="3"/>
  <c r="BC116" i="3"/>
  <c r="BH116" i="3" s="1"/>
  <c r="BJ116" i="3" s="1"/>
  <c r="BD104" i="3"/>
  <c r="BE104" i="3" s="1"/>
  <c r="BF104" i="3"/>
  <c r="BA104" i="3"/>
  <c r="BC104" i="3"/>
  <c r="BH104" i="3" s="1"/>
  <c r="BJ104" i="3" s="1"/>
  <c r="BC92" i="3"/>
  <c r="BH92" i="3" s="1"/>
  <c r="BJ92" i="3" s="1"/>
  <c r="BD92" i="3"/>
  <c r="BE92" i="3" s="1"/>
  <c r="BF92" i="3"/>
  <c r="BA92" i="3"/>
  <c r="BA80" i="3"/>
  <c r="BC80" i="3"/>
  <c r="BH80" i="3" s="1"/>
  <c r="BJ80" i="3" s="1"/>
  <c r="BD80" i="3"/>
  <c r="BE80" i="3" s="1"/>
  <c r="BF80" i="3"/>
  <c r="BD68" i="3"/>
  <c r="BE68" i="3" s="1"/>
  <c r="BF68" i="3"/>
  <c r="BA68" i="3"/>
  <c r="BC68" i="3"/>
  <c r="BH68" i="3" s="1"/>
  <c r="BJ68" i="3" s="1"/>
  <c r="BC52" i="3"/>
  <c r="BH52" i="3" s="1"/>
  <c r="BJ52" i="3" s="1"/>
  <c r="BD52" i="3"/>
  <c r="BE52" i="3" s="1"/>
  <c r="BA52" i="3"/>
  <c r="BF52" i="3"/>
  <c r="BC40" i="3"/>
  <c r="BH40" i="3" s="1"/>
  <c r="BJ40" i="3" s="1"/>
  <c r="BD40" i="3"/>
  <c r="BE40" i="3" s="1"/>
  <c r="BA40" i="3"/>
  <c r="BF40" i="3"/>
  <c r="BF28" i="3"/>
  <c r="BA28" i="3"/>
  <c r="BC28" i="3"/>
  <c r="BH28" i="3" s="1"/>
  <c r="BJ28" i="3" s="1"/>
  <c r="BD28" i="3"/>
  <c r="BE28" i="3" s="1"/>
  <c r="BF16" i="3"/>
  <c r="BA16" i="3"/>
  <c r="BC16" i="3"/>
  <c r="BH16" i="3" s="1"/>
  <c r="BJ16" i="3" s="1"/>
  <c r="BD16" i="3"/>
  <c r="BE16" i="3" s="1"/>
  <c r="BF155" i="3"/>
  <c r="BA155" i="3"/>
  <c r="BC155" i="3"/>
  <c r="BH155" i="3" s="1"/>
  <c r="BJ155" i="3" s="1"/>
  <c r="BD155" i="3"/>
  <c r="BE155" i="3" s="1"/>
  <c r="BD151" i="3"/>
  <c r="BE151" i="3" s="1"/>
  <c r="BA151" i="3"/>
  <c r="BC151" i="3"/>
  <c r="BH151" i="3" s="1"/>
  <c r="BJ151" i="3" s="1"/>
  <c r="BF151" i="3"/>
  <c r="BA147" i="3"/>
  <c r="BC147" i="3"/>
  <c r="BH147" i="3" s="1"/>
  <c r="BJ147" i="3" s="1"/>
  <c r="BD147" i="3"/>
  <c r="BE147" i="3" s="1"/>
  <c r="BF147" i="3"/>
  <c r="BA143" i="3"/>
  <c r="BC143" i="3"/>
  <c r="BH143" i="3" s="1"/>
  <c r="BJ143" i="3" s="1"/>
  <c r="BD143" i="3"/>
  <c r="BE143" i="3" s="1"/>
  <c r="BF143" i="3"/>
  <c r="BC139" i="3"/>
  <c r="BH139" i="3" s="1"/>
  <c r="BJ139" i="3" s="1"/>
  <c r="BD139" i="3"/>
  <c r="BE139" i="3" s="1"/>
  <c r="BF139" i="3"/>
  <c r="BA139" i="3"/>
  <c r="BF135" i="3"/>
  <c r="BA135" i="3"/>
  <c r="BC135" i="3"/>
  <c r="BH135" i="3" s="1"/>
  <c r="BJ135" i="3" s="1"/>
  <c r="BD135" i="3"/>
  <c r="BE135" i="3" s="1"/>
  <c r="BD131" i="3"/>
  <c r="BE131" i="3" s="1"/>
  <c r="BF131" i="3"/>
  <c r="BA131" i="3"/>
  <c r="BC131" i="3"/>
  <c r="BH131" i="3" s="1"/>
  <c r="BJ131" i="3" s="1"/>
  <c r="BD127" i="3"/>
  <c r="BE127" i="3" s="1"/>
  <c r="BF127" i="3"/>
  <c r="BA127" i="3"/>
  <c r="BC127" i="3"/>
  <c r="BH127" i="3" s="1"/>
  <c r="BJ127" i="3" s="1"/>
  <c r="BA123" i="3"/>
  <c r="BC123" i="3"/>
  <c r="BH123" i="3" s="1"/>
  <c r="BJ123" i="3" s="1"/>
  <c r="BD123" i="3"/>
  <c r="BE123" i="3" s="1"/>
  <c r="BF123" i="3"/>
  <c r="BA119" i="3"/>
  <c r="BC119" i="3"/>
  <c r="BH119" i="3" s="1"/>
  <c r="BJ119" i="3" s="1"/>
  <c r="BD119" i="3"/>
  <c r="BE119" i="3" s="1"/>
  <c r="BF119" i="3"/>
  <c r="BD115" i="3"/>
  <c r="BE115" i="3" s="1"/>
  <c r="BF115" i="3"/>
  <c r="BA115" i="3"/>
  <c r="BC115" i="3"/>
  <c r="BH115" i="3" s="1"/>
  <c r="BJ115" i="3" s="1"/>
  <c r="BD111" i="3"/>
  <c r="BE111" i="3" s="1"/>
  <c r="BF111" i="3"/>
  <c r="BA111" i="3"/>
  <c r="BC111" i="3"/>
  <c r="BH111" i="3" s="1"/>
  <c r="BJ111" i="3" s="1"/>
  <c r="BD107" i="3"/>
  <c r="BE107" i="3" s="1"/>
  <c r="BF107" i="3"/>
  <c r="BA107" i="3"/>
  <c r="BC107" i="3"/>
  <c r="BH107" i="3" s="1"/>
  <c r="BJ107" i="3" s="1"/>
  <c r="BF103" i="3"/>
  <c r="BA103" i="3"/>
  <c r="BC103" i="3"/>
  <c r="BH103" i="3" s="1"/>
  <c r="BJ103" i="3" s="1"/>
  <c r="BD103" i="3"/>
  <c r="BE103" i="3" s="1"/>
  <c r="BA99" i="3"/>
  <c r="BC99" i="3"/>
  <c r="BH99" i="3" s="1"/>
  <c r="BJ99" i="3" s="1"/>
  <c r="BD99" i="3"/>
  <c r="BE99" i="3" s="1"/>
  <c r="BF99" i="3"/>
  <c r="BC95" i="3"/>
  <c r="BH95" i="3" s="1"/>
  <c r="BJ95" i="3" s="1"/>
  <c r="BD95" i="3"/>
  <c r="BE95" i="3" s="1"/>
  <c r="BA95" i="3"/>
  <c r="BF95" i="3"/>
  <c r="BD91" i="3"/>
  <c r="BE91" i="3" s="1"/>
  <c r="BF91" i="3"/>
  <c r="BA91" i="3"/>
  <c r="BC91" i="3"/>
  <c r="BH91" i="3" s="1"/>
  <c r="BJ91" i="3" s="1"/>
  <c r="BC87" i="3"/>
  <c r="BH87" i="3" s="1"/>
  <c r="BJ87" i="3" s="1"/>
  <c r="BD87" i="3"/>
  <c r="BE87" i="3" s="1"/>
  <c r="BA87" i="3"/>
  <c r="BF87" i="3"/>
  <c r="BC83" i="3"/>
  <c r="BH83" i="3" s="1"/>
  <c r="BJ83" i="3" s="1"/>
  <c r="BD83" i="3"/>
  <c r="BE83" i="3" s="1"/>
  <c r="BF83" i="3"/>
  <c r="BA83" i="3"/>
  <c r="BC79" i="3"/>
  <c r="BH79" i="3" s="1"/>
  <c r="BJ79" i="3" s="1"/>
  <c r="BD79" i="3"/>
  <c r="BE79" i="3" s="1"/>
  <c r="BA79" i="3"/>
  <c r="BF79" i="3"/>
  <c r="BD75" i="3"/>
  <c r="BE75" i="3" s="1"/>
  <c r="BF75" i="3"/>
  <c r="BA75" i="3"/>
  <c r="BC75" i="3"/>
  <c r="BH75" i="3" s="1"/>
  <c r="BJ75" i="3" s="1"/>
  <c r="BD71" i="3"/>
  <c r="BE71" i="3" s="1"/>
  <c r="BF71" i="3"/>
  <c r="BA71" i="3"/>
  <c r="BC71" i="3"/>
  <c r="BH71" i="3" s="1"/>
  <c r="BJ71" i="3" s="1"/>
  <c r="BF67" i="3"/>
  <c r="BA67" i="3"/>
  <c r="BC67" i="3"/>
  <c r="BH67" i="3" s="1"/>
  <c r="BJ67" i="3" s="1"/>
  <c r="BD67" i="3"/>
  <c r="BE67" i="3" s="1"/>
  <c r="BA63" i="3"/>
  <c r="BC63" i="3"/>
  <c r="BH63" i="3" s="1"/>
  <c r="BJ63" i="3" s="1"/>
  <c r="BD63" i="3"/>
  <c r="BE63" i="3" s="1"/>
  <c r="BF63" i="3"/>
  <c r="BA59" i="3"/>
  <c r="BC59" i="3"/>
  <c r="BH59" i="3" s="1"/>
  <c r="BJ59" i="3" s="1"/>
  <c r="BD59" i="3"/>
  <c r="BE59" i="3" s="1"/>
  <c r="BF59" i="3"/>
  <c r="BC55" i="3"/>
  <c r="BH55" i="3" s="1"/>
  <c r="BJ55" i="3" s="1"/>
  <c r="BD55" i="3"/>
  <c r="BE55" i="3" s="1"/>
  <c r="BA55" i="3"/>
  <c r="BF55" i="3"/>
  <c r="BC51" i="3"/>
  <c r="BH51" i="3" s="1"/>
  <c r="BJ51" i="3" s="1"/>
  <c r="BD51" i="3"/>
  <c r="BE51" i="3" s="1"/>
  <c r="BA51" i="3"/>
  <c r="BF51" i="3"/>
  <c r="BD47" i="3"/>
  <c r="BE47" i="3" s="1"/>
  <c r="BF47" i="3"/>
  <c r="BA47" i="3"/>
  <c r="BC47" i="3"/>
  <c r="BH47" i="3" s="1"/>
  <c r="BJ47" i="3" s="1"/>
  <c r="BF43" i="3"/>
  <c r="BA43" i="3"/>
  <c r="BD43" i="3"/>
  <c r="BE43" i="3" s="1"/>
  <c r="BC43" i="3"/>
  <c r="BH43" i="3" s="1"/>
  <c r="BJ43" i="3" s="1"/>
  <c r="BC39" i="3"/>
  <c r="BH39" i="3" s="1"/>
  <c r="BJ39" i="3" s="1"/>
  <c r="BD39" i="3"/>
  <c r="BE39" i="3" s="1"/>
  <c r="BA39" i="3"/>
  <c r="BF39" i="3"/>
  <c r="BD35" i="3"/>
  <c r="BE35" i="3" s="1"/>
  <c r="BF35" i="3"/>
  <c r="BA35" i="3"/>
  <c r="BC35" i="3"/>
  <c r="BH35" i="3" s="1"/>
  <c r="BJ35" i="3" s="1"/>
  <c r="BF31" i="3"/>
  <c r="BA31" i="3"/>
  <c r="BD31" i="3"/>
  <c r="BE31" i="3" s="1"/>
  <c r="BC31" i="3"/>
  <c r="BH31" i="3" s="1"/>
  <c r="BJ31" i="3" s="1"/>
  <c r="BF27" i="3"/>
  <c r="BA27" i="3"/>
  <c r="BC27" i="3"/>
  <c r="BH27" i="3" s="1"/>
  <c r="BJ27" i="3" s="1"/>
  <c r="BD27" i="3"/>
  <c r="BE27" i="3" s="1"/>
  <c r="BA23" i="3"/>
  <c r="BC23" i="3"/>
  <c r="BH23" i="3" s="1"/>
  <c r="BJ23" i="3" s="1"/>
  <c r="BD23" i="3"/>
  <c r="BE23" i="3" s="1"/>
  <c r="BF23" i="3"/>
  <c r="BC19" i="3"/>
  <c r="BH19" i="3" s="1"/>
  <c r="BJ19" i="3" s="1"/>
  <c r="BD19" i="3"/>
  <c r="BE19" i="3" s="1"/>
  <c r="BF19" i="3"/>
  <c r="BA19" i="3"/>
  <c r="BF15" i="3"/>
  <c r="BA15" i="3"/>
  <c r="BB15" i="3" s="1"/>
  <c r="BG15" i="3" s="1"/>
  <c r="BI15" i="3" s="1"/>
  <c r="BC15" i="3"/>
  <c r="BH15" i="3" s="1"/>
  <c r="BJ15" i="3" s="1"/>
  <c r="BD15" i="3"/>
  <c r="BE15" i="3" s="1"/>
  <c r="BF152" i="3"/>
  <c r="BA152" i="3"/>
  <c r="BC152" i="3"/>
  <c r="BH152" i="3" s="1"/>
  <c r="BJ152" i="3" s="1"/>
  <c r="BD152" i="3"/>
  <c r="BE152" i="3" s="1"/>
  <c r="BD140" i="3"/>
  <c r="BE140" i="3" s="1"/>
  <c r="BF140" i="3"/>
  <c r="BA140" i="3"/>
  <c r="BC140" i="3"/>
  <c r="BH140" i="3" s="1"/>
  <c r="BJ140" i="3" s="1"/>
  <c r="BC124" i="3"/>
  <c r="BH124" i="3" s="1"/>
  <c r="BJ124" i="3" s="1"/>
  <c r="BD124" i="3"/>
  <c r="BE124" i="3" s="1"/>
  <c r="BA124" i="3"/>
  <c r="BF124" i="3"/>
  <c r="BC108" i="3"/>
  <c r="BH108" i="3" s="1"/>
  <c r="BJ108" i="3" s="1"/>
  <c r="BD108" i="3"/>
  <c r="BE108" i="3" s="1"/>
  <c r="BA108" i="3"/>
  <c r="BF108" i="3"/>
  <c r="BA96" i="3"/>
  <c r="BC96" i="3"/>
  <c r="BH96" i="3" s="1"/>
  <c r="BJ96" i="3" s="1"/>
  <c r="BD96" i="3"/>
  <c r="BE96" i="3" s="1"/>
  <c r="BF96" i="3"/>
  <c r="BA84" i="3"/>
  <c r="BC84" i="3"/>
  <c r="BH84" i="3" s="1"/>
  <c r="BJ84" i="3" s="1"/>
  <c r="BD84" i="3"/>
  <c r="BE84" i="3" s="1"/>
  <c r="BF84" i="3"/>
  <c r="BD72" i="3"/>
  <c r="BE72" i="3" s="1"/>
  <c r="BF72" i="3"/>
  <c r="BA72" i="3"/>
  <c r="BC72" i="3"/>
  <c r="BH72" i="3" s="1"/>
  <c r="BJ72" i="3" s="1"/>
  <c r="BA64" i="3"/>
  <c r="BC64" i="3"/>
  <c r="BH64" i="3" s="1"/>
  <c r="BJ64" i="3" s="1"/>
  <c r="BD64" i="3"/>
  <c r="BE64" i="3" s="1"/>
  <c r="BF64" i="3"/>
  <c r="BC56" i="3"/>
  <c r="BH56" i="3" s="1"/>
  <c r="BJ56" i="3" s="1"/>
  <c r="BD56" i="3"/>
  <c r="BE56" i="3" s="1"/>
  <c r="BF56" i="3"/>
  <c r="BA56" i="3"/>
  <c r="BF44" i="3"/>
  <c r="BA44" i="3"/>
  <c r="BD44" i="3"/>
  <c r="BE44" i="3" s="1"/>
  <c r="BC44" i="3"/>
  <c r="BH44" i="3" s="1"/>
  <c r="BJ44" i="3" s="1"/>
  <c r="BF32" i="3"/>
  <c r="BA32" i="3"/>
  <c r="BD32" i="3"/>
  <c r="BE32" i="3" s="1"/>
  <c r="BC32" i="3"/>
  <c r="BH32" i="3" s="1"/>
  <c r="BJ32" i="3" s="1"/>
  <c r="BA24" i="3"/>
  <c r="BC24" i="3"/>
  <c r="BH24" i="3" s="1"/>
  <c r="BJ24" i="3" s="1"/>
  <c r="BD24" i="3"/>
  <c r="BE24" i="3" s="1"/>
  <c r="BF24" i="3"/>
  <c r="BA154" i="3"/>
  <c r="BC154" i="3"/>
  <c r="BH154" i="3" s="1"/>
  <c r="BJ154" i="3" s="1"/>
  <c r="BD154" i="3"/>
  <c r="BE154" i="3" s="1"/>
  <c r="BF154" i="3"/>
  <c r="BD150" i="3"/>
  <c r="BE150" i="3" s="1"/>
  <c r="BA150" i="3"/>
  <c r="BC150" i="3"/>
  <c r="BH150" i="3" s="1"/>
  <c r="BJ150" i="3" s="1"/>
  <c r="BF150" i="3"/>
  <c r="BC146" i="3"/>
  <c r="BH146" i="3" s="1"/>
  <c r="BJ146" i="3" s="1"/>
  <c r="BA146" i="3"/>
  <c r="BD146" i="3"/>
  <c r="BE146" i="3" s="1"/>
  <c r="BF146" i="3"/>
  <c r="BA142" i="3"/>
  <c r="BF142" i="3"/>
  <c r="BC142" i="3"/>
  <c r="BH142" i="3" s="1"/>
  <c r="BJ142" i="3" s="1"/>
  <c r="BD142" i="3"/>
  <c r="BE142" i="3" s="1"/>
  <c r="BF138" i="3"/>
  <c r="BA138" i="3"/>
  <c r="BC138" i="3"/>
  <c r="BH138" i="3" s="1"/>
  <c r="BJ138" i="3" s="1"/>
  <c r="BD138" i="3"/>
  <c r="BE138" i="3" s="1"/>
  <c r="BC134" i="3"/>
  <c r="BH134" i="3" s="1"/>
  <c r="BJ134" i="3" s="1"/>
  <c r="BD134" i="3"/>
  <c r="BE134" i="3" s="1"/>
  <c r="BF134" i="3"/>
  <c r="BA134" i="3"/>
  <c r="BA130" i="3"/>
  <c r="BC130" i="3"/>
  <c r="BH130" i="3" s="1"/>
  <c r="BJ130" i="3" s="1"/>
  <c r="BD130" i="3"/>
  <c r="BE130" i="3" s="1"/>
  <c r="BF130" i="3"/>
  <c r="BA126" i="3"/>
  <c r="BC126" i="3"/>
  <c r="BH126" i="3" s="1"/>
  <c r="BJ126" i="3" s="1"/>
  <c r="BD126" i="3"/>
  <c r="BE126" i="3" s="1"/>
  <c r="BF126" i="3"/>
  <c r="BA122" i="3"/>
  <c r="BC122" i="3"/>
  <c r="BH122" i="3" s="1"/>
  <c r="BJ122" i="3" s="1"/>
  <c r="BD122" i="3"/>
  <c r="BE122" i="3" s="1"/>
  <c r="BF122" i="3"/>
  <c r="BA118" i="3"/>
  <c r="BC118" i="3"/>
  <c r="BH118" i="3" s="1"/>
  <c r="BJ118" i="3" s="1"/>
  <c r="BD118" i="3"/>
  <c r="BE118" i="3" s="1"/>
  <c r="BF118" i="3"/>
  <c r="BC114" i="3"/>
  <c r="BH114" i="3" s="1"/>
  <c r="BJ114" i="3" s="1"/>
  <c r="BD114" i="3"/>
  <c r="BE114" i="3" s="1"/>
  <c r="BA114" i="3"/>
  <c r="BF114" i="3"/>
  <c r="BC110" i="3"/>
  <c r="BH110" i="3" s="1"/>
  <c r="BJ110" i="3" s="1"/>
  <c r="BD110" i="3"/>
  <c r="BE110" i="3" s="1"/>
  <c r="BF110" i="3"/>
  <c r="BA110" i="3"/>
  <c r="BC106" i="3"/>
  <c r="BH106" i="3" s="1"/>
  <c r="BJ106" i="3" s="1"/>
  <c r="BD106" i="3"/>
  <c r="BE106" i="3" s="1"/>
  <c r="BA106" i="3"/>
  <c r="BF106" i="3"/>
  <c r="BD102" i="3"/>
  <c r="BE102" i="3" s="1"/>
  <c r="BF102" i="3"/>
  <c r="BA102" i="3"/>
  <c r="BC102" i="3"/>
  <c r="BH102" i="3" s="1"/>
  <c r="BJ102" i="3" s="1"/>
  <c r="BF98" i="3"/>
  <c r="BA98" i="3"/>
  <c r="BC98" i="3"/>
  <c r="BH98" i="3" s="1"/>
  <c r="BJ98" i="3" s="1"/>
  <c r="BD98" i="3"/>
  <c r="BE98" i="3" s="1"/>
  <c r="BC94" i="3"/>
  <c r="BH94" i="3" s="1"/>
  <c r="BJ94" i="3" s="1"/>
  <c r="BD94" i="3"/>
  <c r="BE94" i="3" s="1"/>
  <c r="BA94" i="3"/>
  <c r="BF94" i="3"/>
  <c r="BC90" i="3"/>
  <c r="BH90" i="3" s="1"/>
  <c r="BJ90" i="3" s="1"/>
  <c r="BD90" i="3"/>
  <c r="BE90" i="3" s="1"/>
  <c r="BF90" i="3"/>
  <c r="BA90" i="3"/>
  <c r="BA86" i="3"/>
  <c r="BC86" i="3"/>
  <c r="BH86" i="3" s="1"/>
  <c r="BJ86" i="3" s="1"/>
  <c r="BD86" i="3"/>
  <c r="BE86" i="3" s="1"/>
  <c r="BF86" i="3"/>
  <c r="BA82" i="3"/>
  <c r="BC82" i="3"/>
  <c r="BH82" i="3" s="1"/>
  <c r="BJ82" i="3" s="1"/>
  <c r="BD82" i="3"/>
  <c r="BE82" i="3" s="1"/>
  <c r="BF82" i="3"/>
  <c r="BA78" i="3"/>
  <c r="BC78" i="3"/>
  <c r="BH78" i="3" s="1"/>
  <c r="BJ78" i="3" s="1"/>
  <c r="BD78" i="3"/>
  <c r="BE78" i="3" s="1"/>
  <c r="BF78" i="3"/>
  <c r="BC74" i="3"/>
  <c r="BH74" i="3" s="1"/>
  <c r="BJ74" i="3" s="1"/>
  <c r="BD74" i="3"/>
  <c r="BE74" i="3" s="1"/>
  <c r="BF74" i="3"/>
  <c r="BA74" i="3"/>
  <c r="BC70" i="3"/>
  <c r="BH70" i="3" s="1"/>
  <c r="BJ70" i="3" s="1"/>
  <c r="BD70" i="3"/>
  <c r="BE70" i="3" s="1"/>
  <c r="BA70" i="3"/>
  <c r="BF70" i="3"/>
  <c r="BD66" i="3"/>
  <c r="BE66" i="3" s="1"/>
  <c r="BF66" i="3"/>
  <c r="BA66" i="3"/>
  <c r="BC66" i="3"/>
  <c r="BH66" i="3" s="1"/>
  <c r="BJ66" i="3" s="1"/>
  <c r="BF62" i="3"/>
  <c r="BA62" i="3"/>
  <c r="BC62" i="3"/>
  <c r="BH62" i="3" s="1"/>
  <c r="BJ62" i="3" s="1"/>
  <c r="BD62" i="3"/>
  <c r="BE62" i="3" s="1"/>
  <c r="BA58" i="3"/>
  <c r="BC58" i="3"/>
  <c r="BH58" i="3" s="1"/>
  <c r="BJ58" i="3" s="1"/>
  <c r="BD58" i="3"/>
  <c r="BE58" i="3" s="1"/>
  <c r="BF58" i="3"/>
  <c r="BC54" i="3"/>
  <c r="BH54" i="3" s="1"/>
  <c r="BJ54" i="3" s="1"/>
  <c r="BD54" i="3"/>
  <c r="BE54" i="3" s="1"/>
  <c r="BA54" i="3"/>
  <c r="BF54" i="3"/>
  <c r="BA50" i="3"/>
  <c r="BC50" i="3"/>
  <c r="BH50" i="3" s="1"/>
  <c r="BJ50" i="3" s="1"/>
  <c r="BD50" i="3"/>
  <c r="BE50" i="3" s="1"/>
  <c r="BF50" i="3"/>
  <c r="BD46" i="3"/>
  <c r="BE46" i="3" s="1"/>
  <c r="BF46" i="3"/>
  <c r="BA46" i="3"/>
  <c r="BC46" i="3"/>
  <c r="BH46" i="3" s="1"/>
  <c r="BJ46" i="3" s="1"/>
  <c r="BF42" i="3"/>
  <c r="BA42" i="3"/>
  <c r="BD42" i="3"/>
  <c r="BE42" i="3" s="1"/>
  <c r="BC42" i="3"/>
  <c r="BH42" i="3" s="1"/>
  <c r="BJ42" i="3" s="1"/>
  <c r="BC38" i="3"/>
  <c r="BH38" i="3" s="1"/>
  <c r="BJ38" i="3" s="1"/>
  <c r="BD38" i="3"/>
  <c r="BE38" i="3" s="1"/>
  <c r="BA38" i="3"/>
  <c r="BF38" i="3"/>
  <c r="BD34" i="3"/>
  <c r="BE34" i="3" s="1"/>
  <c r="BF34" i="3"/>
  <c r="BA34" i="3"/>
  <c r="BC34" i="3"/>
  <c r="BH34" i="3" s="1"/>
  <c r="BJ34" i="3" s="1"/>
  <c r="BF30" i="3"/>
  <c r="BA30" i="3"/>
  <c r="BD30" i="3"/>
  <c r="BE30" i="3" s="1"/>
  <c r="BC30" i="3"/>
  <c r="BH30" i="3" s="1"/>
  <c r="BJ30" i="3" s="1"/>
  <c r="BF26" i="3"/>
  <c r="BA26" i="3"/>
  <c r="BC26" i="3"/>
  <c r="BH26" i="3" s="1"/>
  <c r="BJ26" i="3" s="1"/>
  <c r="BD26" i="3"/>
  <c r="BE26" i="3" s="1"/>
  <c r="BA22" i="3"/>
  <c r="BC22" i="3"/>
  <c r="BH22" i="3" s="1"/>
  <c r="BJ22" i="3" s="1"/>
  <c r="BD22" i="3"/>
  <c r="BE22" i="3" s="1"/>
  <c r="BF22" i="3"/>
  <c r="BC18" i="3"/>
  <c r="BH18" i="3" s="1"/>
  <c r="BJ18" i="3" s="1"/>
  <c r="BD18" i="3"/>
  <c r="BE18" i="3" s="1"/>
  <c r="BF18" i="3"/>
  <c r="BA18" i="3"/>
  <c r="BC144" i="3"/>
  <c r="BH144" i="3" s="1"/>
  <c r="BJ144" i="3" s="1"/>
  <c r="BA144" i="3"/>
  <c r="BD144" i="3"/>
  <c r="BE144" i="3" s="1"/>
  <c r="BF144" i="3"/>
  <c r="BF132" i="3"/>
  <c r="BA132" i="3"/>
  <c r="BC132" i="3"/>
  <c r="BH132" i="3" s="1"/>
  <c r="BJ132" i="3" s="1"/>
  <c r="BD132" i="3"/>
  <c r="BE132" i="3" s="1"/>
  <c r="BA120" i="3"/>
  <c r="BC120" i="3"/>
  <c r="BH120" i="3" s="1"/>
  <c r="BJ120" i="3" s="1"/>
  <c r="BD120" i="3"/>
  <c r="BE120" i="3" s="1"/>
  <c r="BF120" i="3"/>
  <c r="BD112" i="3"/>
  <c r="BE112" i="3" s="1"/>
  <c r="BF112" i="3"/>
  <c r="BA112" i="3"/>
  <c r="BC112" i="3"/>
  <c r="BH112" i="3" s="1"/>
  <c r="BJ112" i="3" s="1"/>
  <c r="BF100" i="3"/>
  <c r="BA100" i="3"/>
  <c r="BC100" i="3"/>
  <c r="BH100" i="3" s="1"/>
  <c r="BJ100" i="3" s="1"/>
  <c r="BD100" i="3"/>
  <c r="BE100" i="3" s="1"/>
  <c r="BC88" i="3"/>
  <c r="BH88" i="3" s="1"/>
  <c r="BJ88" i="3" s="1"/>
  <c r="BD88" i="3"/>
  <c r="BE88" i="3" s="1"/>
  <c r="BA88" i="3"/>
  <c r="BF88" i="3"/>
  <c r="BD76" i="3"/>
  <c r="BE76" i="3" s="1"/>
  <c r="BF76" i="3"/>
  <c r="BA76" i="3"/>
  <c r="BC76" i="3"/>
  <c r="BH76" i="3" s="1"/>
  <c r="BJ76" i="3" s="1"/>
  <c r="BA60" i="3"/>
  <c r="BC60" i="3"/>
  <c r="BH60" i="3" s="1"/>
  <c r="BJ60" i="3" s="1"/>
  <c r="BD60" i="3"/>
  <c r="BE60" i="3" s="1"/>
  <c r="BF60" i="3"/>
  <c r="BD48" i="3"/>
  <c r="BE48" i="3" s="1"/>
  <c r="BF48" i="3"/>
  <c r="BA48" i="3"/>
  <c r="BC48" i="3"/>
  <c r="BH48" i="3" s="1"/>
  <c r="BJ48" i="3" s="1"/>
  <c r="BD36" i="3"/>
  <c r="BE36" i="3" s="1"/>
  <c r="BF36" i="3"/>
  <c r="BA36" i="3"/>
  <c r="BC36" i="3"/>
  <c r="BH36" i="3" s="1"/>
  <c r="BJ36" i="3" s="1"/>
  <c r="BC20" i="3"/>
  <c r="BH20" i="3" s="1"/>
  <c r="BJ20" i="3" s="1"/>
  <c r="BD20" i="3"/>
  <c r="BE20" i="3" s="1"/>
  <c r="BF20" i="3"/>
  <c r="BA20" i="3"/>
  <c r="BD153" i="3"/>
  <c r="BE153" i="3" s="1"/>
  <c r="BA153" i="3"/>
  <c r="BC153" i="3"/>
  <c r="BH153" i="3" s="1"/>
  <c r="BJ153" i="3" s="1"/>
  <c r="BF153" i="3"/>
  <c r="BA149" i="3"/>
  <c r="BC149" i="3"/>
  <c r="BH149" i="3" s="1"/>
  <c r="BJ149" i="3" s="1"/>
  <c r="BD149" i="3"/>
  <c r="BE149" i="3" s="1"/>
  <c r="BF149" i="3"/>
  <c r="BA145" i="3"/>
  <c r="BC145" i="3"/>
  <c r="BH145" i="3" s="1"/>
  <c r="BJ145" i="3" s="1"/>
  <c r="BD145" i="3"/>
  <c r="BE145" i="3" s="1"/>
  <c r="BF145" i="3"/>
  <c r="BA141" i="3"/>
  <c r="BC141" i="3"/>
  <c r="BH141" i="3" s="1"/>
  <c r="BJ141" i="3" s="1"/>
  <c r="BD141" i="3"/>
  <c r="BE141" i="3" s="1"/>
  <c r="BF141" i="3"/>
  <c r="BA137" i="3"/>
  <c r="BC137" i="3"/>
  <c r="BH137" i="3" s="1"/>
  <c r="BJ137" i="3" s="1"/>
  <c r="BD137" i="3"/>
  <c r="BE137" i="3" s="1"/>
  <c r="BF137" i="3"/>
  <c r="BD133" i="3"/>
  <c r="BE133" i="3" s="1"/>
  <c r="BF133" i="3"/>
  <c r="BA133" i="3"/>
  <c r="BC133" i="3"/>
  <c r="BH133" i="3" s="1"/>
  <c r="BJ133" i="3" s="1"/>
  <c r="BA129" i="3"/>
  <c r="BC129" i="3"/>
  <c r="BH129" i="3" s="1"/>
  <c r="BJ129" i="3" s="1"/>
  <c r="BD129" i="3"/>
  <c r="BE129" i="3" s="1"/>
  <c r="BF129" i="3"/>
  <c r="BF125" i="3"/>
  <c r="BA125" i="3"/>
  <c r="BC125" i="3"/>
  <c r="BH125" i="3" s="1"/>
  <c r="BJ125" i="3" s="1"/>
  <c r="BD125" i="3"/>
  <c r="BE125" i="3" s="1"/>
  <c r="BF121" i="3"/>
  <c r="BA121" i="3"/>
  <c r="BC121" i="3"/>
  <c r="BH121" i="3" s="1"/>
  <c r="BJ121" i="3" s="1"/>
  <c r="BD121" i="3"/>
  <c r="BE121" i="3" s="1"/>
  <c r="BA117" i="3"/>
  <c r="BC117" i="3"/>
  <c r="BH117" i="3" s="1"/>
  <c r="BJ117" i="3" s="1"/>
  <c r="BD117" i="3"/>
  <c r="BE117" i="3" s="1"/>
  <c r="BF117" i="3"/>
  <c r="BC113" i="3"/>
  <c r="BH113" i="3" s="1"/>
  <c r="BJ113" i="3" s="1"/>
  <c r="BD113" i="3"/>
  <c r="BE113" i="3" s="1"/>
  <c r="BA113" i="3"/>
  <c r="BF113" i="3"/>
  <c r="BA109" i="3"/>
  <c r="BC109" i="3"/>
  <c r="BH109" i="3" s="1"/>
  <c r="BJ109" i="3" s="1"/>
  <c r="BD109" i="3"/>
  <c r="BE109" i="3" s="1"/>
  <c r="BF109" i="3"/>
  <c r="BA105" i="3"/>
  <c r="BC105" i="3"/>
  <c r="BH105" i="3" s="1"/>
  <c r="BJ105" i="3" s="1"/>
  <c r="BD105" i="3"/>
  <c r="BE105" i="3" s="1"/>
  <c r="BF105" i="3"/>
  <c r="BC101" i="3"/>
  <c r="BH101" i="3" s="1"/>
  <c r="BJ101" i="3" s="1"/>
  <c r="BD101" i="3"/>
  <c r="BE101" i="3" s="1"/>
  <c r="BF101" i="3"/>
  <c r="BA101" i="3"/>
  <c r="BD97" i="3"/>
  <c r="BE97" i="3" s="1"/>
  <c r="BF97" i="3"/>
  <c r="BA97" i="3"/>
  <c r="BC97" i="3"/>
  <c r="BH97" i="3" s="1"/>
  <c r="BJ97" i="3" s="1"/>
  <c r="BA93" i="3"/>
  <c r="BC93" i="3"/>
  <c r="BH93" i="3" s="1"/>
  <c r="BJ93" i="3" s="1"/>
  <c r="BD93" i="3"/>
  <c r="BE93" i="3" s="1"/>
  <c r="BF93" i="3"/>
  <c r="BF89" i="3"/>
  <c r="BA89" i="3"/>
  <c r="BC89" i="3"/>
  <c r="BH89" i="3" s="1"/>
  <c r="BJ89" i="3" s="1"/>
  <c r="BD89" i="3"/>
  <c r="BE89" i="3" s="1"/>
  <c r="BA85" i="3"/>
  <c r="BC85" i="3"/>
  <c r="BH85" i="3" s="1"/>
  <c r="BJ85" i="3" s="1"/>
  <c r="BD85" i="3"/>
  <c r="BE85" i="3" s="1"/>
  <c r="BF85" i="3"/>
  <c r="BF81" i="3"/>
  <c r="BA81" i="3"/>
  <c r="BC81" i="3"/>
  <c r="BH81" i="3" s="1"/>
  <c r="BJ81" i="3" s="1"/>
  <c r="BD81" i="3"/>
  <c r="BE81" i="3" s="1"/>
  <c r="BA77" i="3"/>
  <c r="BC77" i="3"/>
  <c r="BH77" i="3" s="1"/>
  <c r="BJ77" i="3" s="1"/>
  <c r="BD77" i="3"/>
  <c r="BE77" i="3" s="1"/>
  <c r="BF77" i="3"/>
  <c r="BC73" i="3"/>
  <c r="BH73" i="3" s="1"/>
  <c r="BJ73" i="3" s="1"/>
  <c r="BD73" i="3"/>
  <c r="BE73" i="3" s="1"/>
  <c r="BF73" i="3"/>
  <c r="BA73" i="3"/>
  <c r="BA69" i="3"/>
  <c r="BC69" i="3"/>
  <c r="BH69" i="3" s="1"/>
  <c r="BJ69" i="3" s="1"/>
  <c r="BD69" i="3"/>
  <c r="BE69" i="3" s="1"/>
  <c r="BF69" i="3"/>
  <c r="BD65" i="3"/>
  <c r="BE65" i="3" s="1"/>
  <c r="BF65" i="3"/>
  <c r="BA65" i="3"/>
  <c r="BC65" i="3"/>
  <c r="BH65" i="3" s="1"/>
  <c r="BJ65" i="3" s="1"/>
  <c r="BF61" i="3"/>
  <c r="BA61" i="3"/>
  <c r="BC61" i="3"/>
  <c r="BH61" i="3" s="1"/>
  <c r="BJ61" i="3" s="1"/>
  <c r="BD61" i="3"/>
  <c r="BE61" i="3" s="1"/>
  <c r="BF57" i="3"/>
  <c r="BA57" i="3"/>
  <c r="BC57" i="3"/>
  <c r="BH57" i="3" s="1"/>
  <c r="BJ57" i="3" s="1"/>
  <c r="BD57" i="3"/>
  <c r="BE57" i="3" s="1"/>
  <c r="BA53" i="3"/>
  <c r="BC53" i="3"/>
  <c r="BH53" i="3" s="1"/>
  <c r="BJ53" i="3" s="1"/>
  <c r="BF53" i="3"/>
  <c r="BD53" i="3"/>
  <c r="BE53" i="3" s="1"/>
  <c r="BA49" i="3"/>
  <c r="BC49" i="3"/>
  <c r="BH49" i="3" s="1"/>
  <c r="BJ49" i="3" s="1"/>
  <c r="BD49" i="3"/>
  <c r="BE49" i="3" s="1"/>
  <c r="BF49" i="3"/>
  <c r="BD45" i="3"/>
  <c r="BE45" i="3" s="1"/>
  <c r="BF45" i="3"/>
  <c r="BA45" i="3"/>
  <c r="BC45" i="3"/>
  <c r="BH45" i="3" s="1"/>
  <c r="BJ45" i="3" s="1"/>
  <c r="BF41" i="3"/>
  <c r="BA41" i="3"/>
  <c r="BD41" i="3"/>
  <c r="BE41" i="3" s="1"/>
  <c r="BC41" i="3"/>
  <c r="BH41" i="3" s="1"/>
  <c r="BJ41" i="3" s="1"/>
  <c r="BC37" i="3"/>
  <c r="BH37" i="3" s="1"/>
  <c r="BJ37" i="3" s="1"/>
  <c r="BD37" i="3"/>
  <c r="BE37" i="3" s="1"/>
  <c r="BA37" i="3"/>
  <c r="BF37" i="3"/>
  <c r="BC33" i="3"/>
  <c r="BH33" i="3" s="1"/>
  <c r="BJ33" i="3" s="1"/>
  <c r="BD33" i="3"/>
  <c r="BE33" i="3" s="1"/>
  <c r="BA33" i="3"/>
  <c r="BF33" i="3"/>
  <c r="BF29" i="3"/>
  <c r="BA29" i="3"/>
  <c r="BD29" i="3"/>
  <c r="BE29" i="3" s="1"/>
  <c r="BC29" i="3"/>
  <c r="BH29" i="3" s="1"/>
  <c r="BJ29" i="3" s="1"/>
  <c r="BD25" i="3"/>
  <c r="BE25" i="3" s="1"/>
  <c r="BF25" i="3"/>
  <c r="BA25" i="3"/>
  <c r="BC25" i="3"/>
  <c r="BH25" i="3" s="1"/>
  <c r="BJ25" i="3" s="1"/>
  <c r="BA21" i="3"/>
  <c r="BC21" i="3"/>
  <c r="BH21" i="3" s="1"/>
  <c r="BJ21" i="3" s="1"/>
  <c r="BD21" i="3"/>
  <c r="BE21" i="3" s="1"/>
  <c r="BF21" i="3"/>
  <c r="BC17" i="3"/>
  <c r="BH17" i="3" s="1"/>
  <c r="BJ17" i="3" s="1"/>
  <c r="BD17" i="3"/>
  <c r="BE17" i="3" s="1"/>
  <c r="BF17" i="3"/>
  <c r="BA17" i="3"/>
  <c r="BA14" i="3"/>
  <c r="BF14" i="3"/>
  <c r="BC14" i="3"/>
  <c r="BH14" i="3" s="1"/>
  <c r="BJ14" i="3" s="1"/>
  <c r="BD14" i="3"/>
  <c r="BE14" i="3" s="1"/>
  <c r="AX152" i="3"/>
  <c r="AV152" i="3"/>
  <c r="AW152" i="3" s="1"/>
  <c r="AX144" i="3"/>
  <c r="AV144" i="3"/>
  <c r="AW144" i="3" s="1"/>
  <c r="AJ124" i="4"/>
  <c r="AX136" i="3"/>
  <c r="AV136" i="3"/>
  <c r="AW136" i="3" s="1"/>
  <c r="AV124" i="3"/>
  <c r="AW124" i="3" s="1"/>
  <c r="AX124" i="3"/>
  <c r="AX116" i="3"/>
  <c r="AV116" i="3"/>
  <c r="AW116" i="3" s="1"/>
  <c r="AX108" i="3"/>
  <c r="AV108" i="3"/>
  <c r="AW108" i="3" s="1"/>
  <c r="AV100" i="3"/>
  <c r="AW100" i="3" s="1"/>
  <c r="AX100" i="3"/>
  <c r="AX92" i="3"/>
  <c r="AV92" i="3"/>
  <c r="AW92" i="3" s="1"/>
  <c r="AX84" i="3"/>
  <c r="AV84" i="3"/>
  <c r="AW84" i="3" s="1"/>
  <c r="AV76" i="3"/>
  <c r="AW76" i="3" s="1"/>
  <c r="AX76" i="3"/>
  <c r="AX68" i="3"/>
  <c r="AV68" i="3"/>
  <c r="AW68" i="3" s="1"/>
  <c r="AX60" i="3"/>
  <c r="AV60" i="3"/>
  <c r="AW60" i="3" s="1"/>
  <c r="AV52" i="3"/>
  <c r="AW52" i="3" s="1"/>
  <c r="AX52" i="3"/>
  <c r="AX44" i="3"/>
  <c r="AV44" i="3"/>
  <c r="AW44" i="3" s="1"/>
  <c r="AX36" i="3"/>
  <c r="AV36" i="3"/>
  <c r="AW36" i="3" s="1"/>
  <c r="AV28" i="3"/>
  <c r="AW28" i="3" s="1"/>
  <c r="AX28" i="3"/>
  <c r="AX20" i="3"/>
  <c r="AV20" i="3"/>
  <c r="AW20" i="3" s="1"/>
  <c r="AX155" i="3"/>
  <c r="AV155" i="3"/>
  <c r="AW155" i="3" s="1"/>
  <c r="AX151" i="3"/>
  <c r="AV151" i="3"/>
  <c r="AW151" i="3" s="1"/>
  <c r="AX143" i="3"/>
  <c r="AV143" i="3"/>
  <c r="AW143" i="3" s="1"/>
  <c r="AJ123" i="4"/>
  <c r="AX135" i="3"/>
  <c r="AV135" i="3"/>
  <c r="AW135" i="3" s="1"/>
  <c r="AX127" i="3"/>
  <c r="AV127" i="3"/>
  <c r="AW127" i="3" s="1"/>
  <c r="AX119" i="3"/>
  <c r="AV119" i="3"/>
  <c r="AW119" i="3" s="1"/>
  <c r="AX111" i="3"/>
  <c r="AV111" i="3"/>
  <c r="AW111" i="3" s="1"/>
  <c r="AX103" i="3"/>
  <c r="AV103" i="3"/>
  <c r="AW103" i="3" s="1"/>
  <c r="AX95" i="3"/>
  <c r="AV95" i="3"/>
  <c r="AW95" i="3" s="1"/>
  <c r="AX87" i="3"/>
  <c r="AV87" i="3"/>
  <c r="AW87" i="3" s="1"/>
  <c r="AX79" i="3"/>
  <c r="AV79" i="3"/>
  <c r="AW79" i="3" s="1"/>
  <c r="AX71" i="3"/>
  <c r="AV71" i="3"/>
  <c r="AW71" i="3" s="1"/>
  <c r="AX63" i="3"/>
  <c r="AV63" i="3"/>
  <c r="AW63" i="3" s="1"/>
  <c r="AX55" i="3"/>
  <c r="AV55" i="3"/>
  <c r="AW55" i="3" s="1"/>
  <c r="AX47" i="3"/>
  <c r="AV47" i="3"/>
  <c r="AW47" i="3" s="1"/>
  <c r="AX35" i="3"/>
  <c r="AV35" i="3"/>
  <c r="AW35" i="3" s="1"/>
  <c r="AX27" i="3"/>
  <c r="AV27" i="3"/>
  <c r="AW27" i="3" s="1"/>
  <c r="AX19" i="3"/>
  <c r="AV19" i="3"/>
  <c r="AW19" i="3" s="1"/>
  <c r="AV154" i="3"/>
  <c r="AW154" i="3" s="1"/>
  <c r="AX154" i="3"/>
  <c r="AV150" i="3"/>
  <c r="AW150" i="3" s="1"/>
  <c r="AX150" i="3"/>
  <c r="AV146" i="3"/>
  <c r="AW146" i="3" s="1"/>
  <c r="AX146" i="3"/>
  <c r="AV142" i="3"/>
  <c r="AW142" i="3" s="1"/>
  <c r="AX142" i="3"/>
  <c r="AV138" i="3"/>
  <c r="AW138" i="3" s="1"/>
  <c r="AX138" i="3"/>
  <c r="AJ122" i="4"/>
  <c r="AV134" i="3"/>
  <c r="AW134" i="3" s="1"/>
  <c r="AX134" i="3"/>
  <c r="AV130" i="3"/>
  <c r="AW130" i="3" s="1"/>
  <c r="AX130" i="3"/>
  <c r="AV126" i="3"/>
  <c r="AW126" i="3" s="1"/>
  <c r="AX126" i="3"/>
  <c r="AV122" i="3"/>
  <c r="AW122" i="3" s="1"/>
  <c r="AX122" i="3"/>
  <c r="AV118" i="3"/>
  <c r="AW118" i="3" s="1"/>
  <c r="AX118" i="3"/>
  <c r="AV114" i="3"/>
  <c r="AW114" i="3" s="1"/>
  <c r="AX114" i="3"/>
  <c r="AV110" i="3"/>
  <c r="AW110" i="3" s="1"/>
  <c r="AX110" i="3"/>
  <c r="AV106" i="3"/>
  <c r="AW106" i="3" s="1"/>
  <c r="AX106" i="3"/>
  <c r="AV102" i="3"/>
  <c r="AW102" i="3" s="1"/>
  <c r="AX102" i="3"/>
  <c r="AV98" i="3"/>
  <c r="AW98" i="3" s="1"/>
  <c r="AX98" i="3"/>
  <c r="AV94" i="3"/>
  <c r="AW94" i="3" s="1"/>
  <c r="AX94" i="3"/>
  <c r="AV90" i="3"/>
  <c r="AW90" i="3" s="1"/>
  <c r="AX90" i="3"/>
  <c r="AV86" i="3"/>
  <c r="AW86" i="3" s="1"/>
  <c r="AX86" i="3"/>
  <c r="AV82" i="3"/>
  <c r="AW82" i="3" s="1"/>
  <c r="AX82" i="3"/>
  <c r="AV78" i="3"/>
  <c r="AW78" i="3" s="1"/>
  <c r="AX78" i="3"/>
  <c r="AV74" i="3"/>
  <c r="AW74" i="3" s="1"/>
  <c r="AX74" i="3"/>
  <c r="AV70" i="3"/>
  <c r="AW70" i="3" s="1"/>
  <c r="AX70" i="3"/>
  <c r="AV66" i="3"/>
  <c r="AW66" i="3" s="1"/>
  <c r="AX66" i="3"/>
  <c r="AV62" i="3"/>
  <c r="AW62" i="3" s="1"/>
  <c r="AX62" i="3"/>
  <c r="AV58" i="3"/>
  <c r="AW58" i="3" s="1"/>
  <c r="AX58" i="3"/>
  <c r="AV54" i="3"/>
  <c r="AW54" i="3" s="1"/>
  <c r="AX54" i="3"/>
  <c r="AV50" i="3"/>
  <c r="AW50" i="3" s="1"/>
  <c r="AX50" i="3"/>
  <c r="AV46" i="3"/>
  <c r="AW46" i="3" s="1"/>
  <c r="AX46" i="3"/>
  <c r="AV42" i="3"/>
  <c r="AW42" i="3" s="1"/>
  <c r="AX42" i="3"/>
  <c r="AV38" i="3"/>
  <c r="AW38" i="3" s="1"/>
  <c r="AX38" i="3"/>
  <c r="AV34" i="3"/>
  <c r="AW34" i="3" s="1"/>
  <c r="AX34" i="3"/>
  <c r="AV30" i="3"/>
  <c r="AW30" i="3" s="1"/>
  <c r="AX30" i="3"/>
  <c r="AV26" i="3"/>
  <c r="AW26" i="3" s="1"/>
  <c r="AX26" i="3"/>
  <c r="AV22" i="3"/>
  <c r="AW22" i="3" s="1"/>
  <c r="AX22" i="3"/>
  <c r="AV18" i="3"/>
  <c r="AW18" i="3" s="1"/>
  <c r="AX18" i="3"/>
  <c r="AX14" i="3"/>
  <c r="AV14" i="3"/>
  <c r="AW14" i="3" s="1"/>
  <c r="AV148" i="3"/>
  <c r="AW148" i="3" s="1"/>
  <c r="AX148" i="3"/>
  <c r="AV140" i="3"/>
  <c r="AW140" i="3" s="1"/>
  <c r="AX140" i="3"/>
  <c r="AX132" i="3"/>
  <c r="AV132" i="3"/>
  <c r="AW132" i="3" s="1"/>
  <c r="AX128" i="3"/>
  <c r="AV128" i="3"/>
  <c r="AW128" i="3" s="1"/>
  <c r="AX120" i="3"/>
  <c r="AV120" i="3"/>
  <c r="AW120" i="3" s="1"/>
  <c r="AV112" i="3"/>
  <c r="AW112" i="3" s="1"/>
  <c r="AX112" i="3"/>
  <c r="AX104" i="3"/>
  <c r="AV104" i="3"/>
  <c r="AW104" i="3" s="1"/>
  <c r="AX96" i="3"/>
  <c r="AV96" i="3"/>
  <c r="AW96" i="3" s="1"/>
  <c r="AV88" i="3"/>
  <c r="AW88" i="3" s="1"/>
  <c r="AX88" i="3"/>
  <c r="AX80" i="3"/>
  <c r="AV80" i="3"/>
  <c r="AW80" i="3" s="1"/>
  <c r="AX72" i="3"/>
  <c r="AV72" i="3"/>
  <c r="AW72" i="3" s="1"/>
  <c r="AV64" i="3"/>
  <c r="AW64" i="3" s="1"/>
  <c r="AX64" i="3"/>
  <c r="AX56" i="3"/>
  <c r="AV56" i="3"/>
  <c r="AW56" i="3" s="1"/>
  <c r="AX48" i="3"/>
  <c r="AV48" i="3"/>
  <c r="AW48" i="3" s="1"/>
  <c r="AV40" i="3"/>
  <c r="AW40" i="3" s="1"/>
  <c r="AX40" i="3"/>
  <c r="AX32" i="3"/>
  <c r="AV32" i="3"/>
  <c r="AW32" i="3" s="1"/>
  <c r="AX24" i="3"/>
  <c r="AV24" i="3"/>
  <c r="AW24" i="3" s="1"/>
  <c r="AX16" i="3"/>
  <c r="AV16" i="3"/>
  <c r="AW16" i="3" s="1"/>
  <c r="AX147" i="3"/>
  <c r="AV147" i="3"/>
  <c r="AW147" i="3" s="1"/>
  <c r="AX139" i="3"/>
  <c r="AV139" i="3"/>
  <c r="AW139" i="3" s="1"/>
  <c r="AX131" i="3"/>
  <c r="AV131" i="3"/>
  <c r="AW131" i="3" s="1"/>
  <c r="AX123" i="3"/>
  <c r="AV123" i="3"/>
  <c r="AW123" i="3" s="1"/>
  <c r="AX115" i="3"/>
  <c r="AV115" i="3"/>
  <c r="AW115" i="3" s="1"/>
  <c r="AX107" i="3"/>
  <c r="AV107" i="3"/>
  <c r="AW107" i="3" s="1"/>
  <c r="AX99" i="3"/>
  <c r="AV99" i="3"/>
  <c r="AW99" i="3" s="1"/>
  <c r="AX91" i="3"/>
  <c r="AV91" i="3"/>
  <c r="AW91" i="3" s="1"/>
  <c r="AX83" i="3"/>
  <c r="AV83" i="3"/>
  <c r="AW83" i="3" s="1"/>
  <c r="AX75" i="3"/>
  <c r="AV75" i="3"/>
  <c r="AW75" i="3" s="1"/>
  <c r="AX67" i="3"/>
  <c r="AV67" i="3"/>
  <c r="AW67" i="3" s="1"/>
  <c r="AX59" i="3"/>
  <c r="AV59" i="3"/>
  <c r="AW59" i="3" s="1"/>
  <c r="AX51" i="3"/>
  <c r="AV51" i="3"/>
  <c r="AW51" i="3" s="1"/>
  <c r="AX43" i="3"/>
  <c r="AV43" i="3"/>
  <c r="AW43" i="3" s="1"/>
  <c r="AX39" i="3"/>
  <c r="AV39" i="3"/>
  <c r="AW39" i="3" s="1"/>
  <c r="AX31" i="3"/>
  <c r="AV31" i="3"/>
  <c r="AW31" i="3" s="1"/>
  <c r="AX23" i="3"/>
  <c r="AV23" i="3"/>
  <c r="AW23" i="3" s="1"/>
  <c r="AX15" i="3"/>
  <c r="AV15" i="3"/>
  <c r="AW15" i="3" s="1"/>
  <c r="AX153" i="3"/>
  <c r="AV153" i="3"/>
  <c r="AW153" i="3" s="1"/>
  <c r="AX149" i="3"/>
  <c r="AV149" i="3"/>
  <c r="AW149" i="3" s="1"/>
  <c r="AX145" i="3"/>
  <c r="AV145" i="3"/>
  <c r="AW145" i="3" s="1"/>
  <c r="AX141" i="3"/>
  <c r="AV141" i="3"/>
  <c r="AW141" i="3" s="1"/>
  <c r="AJ125" i="4"/>
  <c r="AX137" i="3"/>
  <c r="AV137" i="3"/>
  <c r="AW137" i="3" s="1"/>
  <c r="AJ121" i="4"/>
  <c r="AX133" i="3"/>
  <c r="AV133" i="3"/>
  <c r="AW133" i="3" s="1"/>
  <c r="AX129" i="3"/>
  <c r="AV129" i="3"/>
  <c r="AW129" i="3" s="1"/>
  <c r="AX125" i="3"/>
  <c r="AV125" i="3"/>
  <c r="AW125" i="3" s="1"/>
  <c r="AX121" i="3"/>
  <c r="AV121" i="3"/>
  <c r="AW121" i="3" s="1"/>
  <c r="AX117" i="3"/>
  <c r="AV117" i="3"/>
  <c r="AW117" i="3" s="1"/>
  <c r="AX113" i="3"/>
  <c r="AV113" i="3"/>
  <c r="AW113" i="3" s="1"/>
  <c r="AX109" i="3"/>
  <c r="AV109" i="3"/>
  <c r="AW109" i="3" s="1"/>
  <c r="AX105" i="3"/>
  <c r="AV105" i="3"/>
  <c r="AW105" i="3" s="1"/>
  <c r="AX101" i="3"/>
  <c r="AV101" i="3"/>
  <c r="AW101" i="3" s="1"/>
  <c r="AX97" i="3"/>
  <c r="AV97" i="3"/>
  <c r="AW97" i="3" s="1"/>
  <c r="AX93" i="3"/>
  <c r="AV93" i="3"/>
  <c r="AW93" i="3" s="1"/>
  <c r="AX89" i="3"/>
  <c r="AV89" i="3"/>
  <c r="AW89" i="3" s="1"/>
  <c r="AX85" i="3"/>
  <c r="AV85" i="3"/>
  <c r="AW85" i="3" s="1"/>
  <c r="AX81" i="3"/>
  <c r="AV81" i="3"/>
  <c r="AW81" i="3" s="1"/>
  <c r="AX77" i="3"/>
  <c r="AV77" i="3"/>
  <c r="AW77" i="3" s="1"/>
  <c r="AX73" i="3"/>
  <c r="AV73" i="3"/>
  <c r="AW73" i="3" s="1"/>
  <c r="AX69" i="3"/>
  <c r="AV69" i="3"/>
  <c r="AW69" i="3" s="1"/>
  <c r="AX65" i="3"/>
  <c r="AV65" i="3"/>
  <c r="AW65" i="3" s="1"/>
  <c r="AX61" i="3"/>
  <c r="AV61" i="3"/>
  <c r="AW61" i="3" s="1"/>
  <c r="AX57" i="3"/>
  <c r="AV57" i="3"/>
  <c r="AW57" i="3" s="1"/>
  <c r="AX53" i="3"/>
  <c r="AV53" i="3"/>
  <c r="AW53" i="3" s="1"/>
  <c r="AX49" i="3"/>
  <c r="AV49" i="3"/>
  <c r="AW49" i="3" s="1"/>
  <c r="AX45" i="3"/>
  <c r="AV45" i="3"/>
  <c r="AW45" i="3" s="1"/>
  <c r="AX41" i="3"/>
  <c r="AV41" i="3"/>
  <c r="AW41" i="3" s="1"/>
  <c r="AX37" i="3"/>
  <c r="AV37" i="3"/>
  <c r="AW37" i="3" s="1"/>
  <c r="AX33" i="3"/>
  <c r="AV33" i="3"/>
  <c r="AW33" i="3" s="1"/>
  <c r="AX29" i="3"/>
  <c r="AV29" i="3"/>
  <c r="AW29" i="3" s="1"/>
  <c r="AX25" i="3"/>
  <c r="AV25" i="3"/>
  <c r="AW25" i="3" s="1"/>
  <c r="AX21" i="3"/>
  <c r="AV21" i="3"/>
  <c r="AW21" i="3" s="1"/>
  <c r="AX17" i="3"/>
  <c r="AV17" i="3"/>
  <c r="AW17" i="3" s="1"/>
  <c r="AJ140" i="4"/>
  <c r="AJ128" i="4"/>
  <c r="AJ143" i="4"/>
  <c r="AJ139" i="4"/>
  <c r="AJ135" i="4"/>
  <c r="AJ131" i="4"/>
  <c r="AJ127" i="4"/>
  <c r="AJ136" i="4"/>
  <c r="AJ142" i="4"/>
  <c r="AJ138" i="4"/>
  <c r="AJ134" i="4"/>
  <c r="AJ130" i="4"/>
  <c r="AJ126" i="4"/>
  <c r="AJ132" i="4"/>
  <c r="AJ141" i="4"/>
  <c r="AJ137" i="4"/>
  <c r="AJ133" i="4"/>
  <c r="AJ129" i="4"/>
  <c r="AH14" i="3"/>
  <c r="BV15" i="3"/>
  <c r="BV16" i="3"/>
  <c r="BV17" i="3"/>
  <c r="BV18" i="3"/>
  <c r="BV19" i="3"/>
  <c r="BV20" i="3"/>
  <c r="BV21" i="3"/>
  <c r="BV22" i="3"/>
  <c r="BV23" i="3"/>
  <c r="BV24" i="3"/>
  <c r="BV25" i="3"/>
  <c r="BV26" i="3"/>
  <c r="BV27" i="3"/>
  <c r="BV28" i="3"/>
  <c r="BV29" i="3"/>
  <c r="BV30" i="3"/>
  <c r="BV31" i="3"/>
  <c r="BV32" i="3"/>
  <c r="BV33" i="3"/>
  <c r="BV34" i="3"/>
  <c r="BV35" i="3"/>
  <c r="BV36" i="3"/>
  <c r="BV37" i="3"/>
  <c r="BV38" i="3"/>
  <c r="BV39" i="3"/>
  <c r="BV40" i="3"/>
  <c r="BV41" i="3"/>
  <c r="BV42" i="3"/>
  <c r="BV43" i="3"/>
  <c r="BV44" i="3"/>
  <c r="BV45" i="3"/>
  <c r="BV46" i="3"/>
  <c r="BV47" i="3"/>
  <c r="BV48" i="3"/>
  <c r="BV49" i="3"/>
  <c r="BV50" i="3"/>
  <c r="BV51" i="3"/>
  <c r="BV52" i="3"/>
  <c r="BV53" i="3"/>
  <c r="BV54" i="3"/>
  <c r="BV55" i="3"/>
  <c r="BV56" i="3"/>
  <c r="BV57" i="3"/>
  <c r="BV58" i="3"/>
  <c r="BV59" i="3"/>
  <c r="BV60" i="3"/>
  <c r="BV61" i="3"/>
  <c r="BV62" i="3"/>
  <c r="BV63" i="3"/>
  <c r="BV64" i="3"/>
  <c r="BV65" i="3"/>
  <c r="BV66" i="3"/>
  <c r="BV67" i="3"/>
  <c r="BV68" i="3"/>
  <c r="BV69" i="3"/>
  <c r="BV70" i="3"/>
  <c r="BV71" i="3"/>
  <c r="BV72" i="3"/>
  <c r="BV73" i="3"/>
  <c r="BV74" i="3"/>
  <c r="BV75" i="3"/>
  <c r="BV76" i="3"/>
  <c r="BV77" i="3"/>
  <c r="BV78" i="3"/>
  <c r="BV79" i="3"/>
  <c r="BV80" i="3"/>
  <c r="BV81" i="3"/>
  <c r="BV82" i="3"/>
  <c r="BV83" i="3"/>
  <c r="BV84" i="3"/>
  <c r="BV85" i="3"/>
  <c r="BV86" i="3"/>
  <c r="BV87" i="3"/>
  <c r="BV88" i="3"/>
  <c r="BV89" i="3"/>
  <c r="BV90" i="3"/>
  <c r="BV91" i="3"/>
  <c r="BV92" i="3"/>
  <c r="BV93" i="3"/>
  <c r="BV94" i="3"/>
  <c r="BV95" i="3"/>
  <c r="BV96" i="3"/>
  <c r="BV97" i="3"/>
  <c r="BV98" i="3"/>
  <c r="BV99" i="3"/>
  <c r="BV100" i="3"/>
  <c r="BV101" i="3"/>
  <c r="BV102" i="3"/>
  <c r="BV103" i="3"/>
  <c r="BV104" i="3"/>
  <c r="BV105" i="3"/>
  <c r="BV106" i="3"/>
  <c r="BV107" i="3"/>
  <c r="BV108" i="3"/>
  <c r="BV109" i="3"/>
  <c r="BV110" i="3"/>
  <c r="BV111" i="3"/>
  <c r="BV112" i="3"/>
  <c r="BV113" i="3"/>
  <c r="BV114" i="3"/>
  <c r="BV115" i="3"/>
  <c r="BV116" i="3"/>
  <c r="BV117" i="3"/>
  <c r="BV118" i="3"/>
  <c r="BV119" i="3"/>
  <c r="BV120" i="3"/>
  <c r="BV121" i="3"/>
  <c r="BV122" i="3"/>
  <c r="BV123" i="3"/>
  <c r="BV124" i="3"/>
  <c r="BV125" i="3"/>
  <c r="BV126" i="3"/>
  <c r="BV127" i="3"/>
  <c r="BV128" i="3"/>
  <c r="BV129" i="3"/>
  <c r="BV130" i="3"/>
  <c r="BV131" i="3"/>
  <c r="BV132" i="3"/>
  <c r="BV133" i="3"/>
  <c r="BV134" i="3"/>
  <c r="BV135" i="3"/>
  <c r="BV136" i="3"/>
  <c r="BV137" i="3"/>
  <c r="BV138" i="3"/>
  <c r="BV139" i="3"/>
  <c r="BV140" i="3"/>
  <c r="BV141" i="3"/>
  <c r="BV142" i="3"/>
  <c r="BV143" i="3"/>
  <c r="BV144" i="3"/>
  <c r="BV145" i="3"/>
  <c r="BV146" i="3"/>
  <c r="BV147" i="3"/>
  <c r="BV148" i="3"/>
  <c r="BV149" i="3"/>
  <c r="BV150" i="3"/>
  <c r="BV151" i="3"/>
  <c r="BV152" i="3"/>
  <c r="BV153" i="3"/>
  <c r="BV154" i="3"/>
  <c r="BV155" i="3"/>
  <c r="AR19" i="3"/>
  <c r="BO19" i="3"/>
  <c r="BP19" i="3"/>
  <c r="AR20" i="3"/>
  <c r="BO20" i="3"/>
  <c r="BP20" i="3"/>
  <c r="AR21" i="3"/>
  <c r="BO21" i="3"/>
  <c r="BP21" i="3"/>
  <c r="AR22" i="3"/>
  <c r="BO22" i="3"/>
  <c r="BP22" i="3"/>
  <c r="AR23" i="3"/>
  <c r="BO23" i="3"/>
  <c r="BP23" i="3"/>
  <c r="AR24" i="3"/>
  <c r="BO24" i="3"/>
  <c r="BP24" i="3"/>
  <c r="AR25" i="3"/>
  <c r="BO25" i="3"/>
  <c r="BP25" i="3"/>
  <c r="AR26" i="3"/>
  <c r="BO26" i="3"/>
  <c r="BP26" i="3"/>
  <c r="AR27" i="3"/>
  <c r="BO27" i="3"/>
  <c r="BP27" i="3"/>
  <c r="AR28" i="3"/>
  <c r="BO28" i="3"/>
  <c r="BP28" i="3"/>
  <c r="AR29" i="3"/>
  <c r="BO29" i="3"/>
  <c r="BP29" i="3"/>
  <c r="AR30" i="3"/>
  <c r="BO30" i="3"/>
  <c r="BP30" i="3"/>
  <c r="AR31" i="3"/>
  <c r="BO31" i="3"/>
  <c r="BP31" i="3"/>
  <c r="AR32" i="3"/>
  <c r="BO32" i="3"/>
  <c r="BP32" i="3"/>
  <c r="AR33" i="3"/>
  <c r="BO33" i="3"/>
  <c r="BP33" i="3"/>
  <c r="AR34" i="3"/>
  <c r="BO34" i="3"/>
  <c r="BP34" i="3"/>
  <c r="AR35" i="3"/>
  <c r="BO35" i="3"/>
  <c r="BP35" i="3"/>
  <c r="AR36" i="3"/>
  <c r="BO36" i="3"/>
  <c r="BP36" i="3"/>
  <c r="AR37" i="3"/>
  <c r="BO37" i="3"/>
  <c r="BP37" i="3"/>
  <c r="AR38" i="3"/>
  <c r="BO38" i="3"/>
  <c r="BP38" i="3"/>
  <c r="AR39" i="3"/>
  <c r="BO39" i="3"/>
  <c r="BP39" i="3"/>
  <c r="AR40" i="3"/>
  <c r="BO40" i="3"/>
  <c r="BP40" i="3"/>
  <c r="AR41" i="3"/>
  <c r="BO41" i="3"/>
  <c r="BP41" i="3"/>
  <c r="AR42" i="3"/>
  <c r="BO42" i="3"/>
  <c r="BP42" i="3"/>
  <c r="AR43" i="3"/>
  <c r="BO43" i="3"/>
  <c r="BP43" i="3"/>
  <c r="AR44" i="3"/>
  <c r="BO44" i="3"/>
  <c r="BP44" i="3"/>
  <c r="AR45" i="3"/>
  <c r="BO45" i="3"/>
  <c r="BP45" i="3"/>
  <c r="AR46" i="3"/>
  <c r="BO46" i="3"/>
  <c r="BP46" i="3"/>
  <c r="AR47" i="3"/>
  <c r="BO47" i="3"/>
  <c r="BP47" i="3"/>
  <c r="AR48" i="3"/>
  <c r="BO48" i="3"/>
  <c r="BP48" i="3"/>
  <c r="AR49" i="3"/>
  <c r="BO49" i="3"/>
  <c r="BP49" i="3"/>
  <c r="AR50" i="3"/>
  <c r="BO50" i="3"/>
  <c r="BP50" i="3"/>
  <c r="AR51" i="3"/>
  <c r="BO51" i="3"/>
  <c r="BP51" i="3"/>
  <c r="AR52" i="3"/>
  <c r="BO52" i="3"/>
  <c r="BP52" i="3"/>
  <c r="AR53" i="3"/>
  <c r="BO53" i="3"/>
  <c r="BP53" i="3"/>
  <c r="AR54" i="3"/>
  <c r="BO54" i="3"/>
  <c r="BP54" i="3"/>
  <c r="AR55" i="3"/>
  <c r="BO55" i="3"/>
  <c r="BP55" i="3"/>
  <c r="AR56" i="3"/>
  <c r="BO56" i="3"/>
  <c r="BP56" i="3"/>
  <c r="AR57" i="3"/>
  <c r="BO57" i="3"/>
  <c r="BP57" i="3"/>
  <c r="AR58" i="3"/>
  <c r="BO58" i="3"/>
  <c r="BP58" i="3"/>
  <c r="AR59" i="3"/>
  <c r="BO59" i="3"/>
  <c r="BP59" i="3"/>
  <c r="AR60" i="3"/>
  <c r="BO60" i="3"/>
  <c r="BP60" i="3"/>
  <c r="AR61" i="3"/>
  <c r="BO61" i="3"/>
  <c r="BP61" i="3"/>
  <c r="AR62" i="3"/>
  <c r="BO62" i="3"/>
  <c r="BP62" i="3"/>
  <c r="AR63" i="3"/>
  <c r="BO63" i="3"/>
  <c r="BP63" i="3"/>
  <c r="AR64" i="3"/>
  <c r="BO64" i="3"/>
  <c r="BP64" i="3"/>
  <c r="AR65" i="3"/>
  <c r="BO65" i="3"/>
  <c r="BP65" i="3"/>
  <c r="AR66" i="3"/>
  <c r="BO66" i="3"/>
  <c r="BP66" i="3"/>
  <c r="AR67" i="3"/>
  <c r="BO67" i="3"/>
  <c r="BP67" i="3"/>
  <c r="AR68" i="3"/>
  <c r="BO68" i="3"/>
  <c r="BP68" i="3"/>
  <c r="AR69" i="3"/>
  <c r="BO69" i="3"/>
  <c r="BP69" i="3"/>
  <c r="AR70" i="3"/>
  <c r="BO70" i="3"/>
  <c r="BP70" i="3"/>
  <c r="AR71" i="3"/>
  <c r="BO71" i="3"/>
  <c r="BP71" i="3"/>
  <c r="AR72" i="3"/>
  <c r="BO72" i="3"/>
  <c r="BP72" i="3"/>
  <c r="AR73" i="3"/>
  <c r="BO73" i="3"/>
  <c r="BP73" i="3"/>
  <c r="AR74" i="3"/>
  <c r="BO74" i="3"/>
  <c r="BP74" i="3"/>
  <c r="AR75" i="3"/>
  <c r="BO75" i="3"/>
  <c r="BP75" i="3"/>
  <c r="AR76" i="3"/>
  <c r="BO76" i="3"/>
  <c r="BP76" i="3"/>
  <c r="AR77" i="3"/>
  <c r="BO77" i="3"/>
  <c r="BP77" i="3"/>
  <c r="AR78" i="3"/>
  <c r="BO78" i="3"/>
  <c r="BP78" i="3"/>
  <c r="AR79" i="3"/>
  <c r="BO79" i="3"/>
  <c r="BP79" i="3"/>
  <c r="AR80" i="3"/>
  <c r="BO80" i="3"/>
  <c r="BP80" i="3"/>
  <c r="AR81" i="3"/>
  <c r="BO81" i="3"/>
  <c r="BP81" i="3"/>
  <c r="AR82" i="3"/>
  <c r="BO82" i="3"/>
  <c r="BP82" i="3"/>
  <c r="AR83" i="3"/>
  <c r="BO83" i="3"/>
  <c r="BP83" i="3"/>
  <c r="AR84" i="3"/>
  <c r="BO84" i="3"/>
  <c r="BP84" i="3"/>
  <c r="AR85" i="3"/>
  <c r="BO85" i="3"/>
  <c r="BP85" i="3"/>
  <c r="AR86" i="3"/>
  <c r="BO86" i="3"/>
  <c r="BP86" i="3"/>
  <c r="AR87" i="3"/>
  <c r="BO87" i="3"/>
  <c r="BP87" i="3"/>
  <c r="AR88" i="3"/>
  <c r="BO88" i="3"/>
  <c r="BP88" i="3"/>
  <c r="AR89" i="3"/>
  <c r="BO89" i="3"/>
  <c r="BP89" i="3"/>
  <c r="AR90" i="3"/>
  <c r="BO90" i="3"/>
  <c r="BP90" i="3"/>
  <c r="AR91" i="3"/>
  <c r="BO91" i="3"/>
  <c r="BP91" i="3"/>
  <c r="AR92" i="3"/>
  <c r="BO92" i="3"/>
  <c r="BP92" i="3"/>
  <c r="AR93" i="3"/>
  <c r="BO93" i="3"/>
  <c r="BP93" i="3"/>
  <c r="AR94" i="3"/>
  <c r="BO94" i="3"/>
  <c r="BP94" i="3"/>
  <c r="AR95" i="3"/>
  <c r="BO95" i="3"/>
  <c r="BP95" i="3"/>
  <c r="AR96" i="3"/>
  <c r="BO96" i="3"/>
  <c r="BP96" i="3"/>
  <c r="AR97" i="3"/>
  <c r="BO97" i="3"/>
  <c r="BP97" i="3"/>
  <c r="AR98" i="3"/>
  <c r="BO98" i="3"/>
  <c r="BP98" i="3"/>
  <c r="AR99" i="3"/>
  <c r="BO99" i="3"/>
  <c r="BP99" i="3"/>
  <c r="AR100" i="3"/>
  <c r="BO100" i="3"/>
  <c r="BP100" i="3"/>
  <c r="AR101" i="3"/>
  <c r="BO101" i="3"/>
  <c r="BP101" i="3"/>
  <c r="AR102" i="3"/>
  <c r="BO102" i="3"/>
  <c r="BP102" i="3"/>
  <c r="AR103" i="3"/>
  <c r="BO103" i="3"/>
  <c r="BP103" i="3"/>
  <c r="AR104" i="3"/>
  <c r="BO104" i="3"/>
  <c r="BP104" i="3"/>
  <c r="AR105" i="3"/>
  <c r="BO105" i="3"/>
  <c r="BP105" i="3"/>
  <c r="AR106" i="3"/>
  <c r="BO106" i="3"/>
  <c r="BP106" i="3"/>
  <c r="AR107" i="3"/>
  <c r="BO107" i="3"/>
  <c r="BP107" i="3"/>
  <c r="AR108" i="3"/>
  <c r="BO108" i="3"/>
  <c r="BP108" i="3"/>
  <c r="AR109" i="3"/>
  <c r="BO109" i="3"/>
  <c r="BP109" i="3"/>
  <c r="AR110" i="3"/>
  <c r="BO110" i="3"/>
  <c r="BP110" i="3"/>
  <c r="AR111" i="3"/>
  <c r="BO111" i="3"/>
  <c r="BP111" i="3"/>
  <c r="AR112" i="3"/>
  <c r="BO112" i="3"/>
  <c r="BP112" i="3"/>
  <c r="AR113" i="3"/>
  <c r="BO113" i="3"/>
  <c r="BP113" i="3"/>
  <c r="AR114" i="3"/>
  <c r="BO114" i="3"/>
  <c r="BP114" i="3"/>
  <c r="AR115" i="3"/>
  <c r="BO115" i="3"/>
  <c r="BP115" i="3"/>
  <c r="AR116" i="3"/>
  <c r="BO116" i="3"/>
  <c r="BP116" i="3"/>
  <c r="AR117" i="3"/>
  <c r="BO117" i="3"/>
  <c r="BP117" i="3"/>
  <c r="AR118" i="3"/>
  <c r="BO118" i="3"/>
  <c r="BP118" i="3"/>
  <c r="AR119" i="3"/>
  <c r="BO119" i="3"/>
  <c r="BP119" i="3"/>
  <c r="AR120" i="3"/>
  <c r="BO120" i="3"/>
  <c r="BP120" i="3"/>
  <c r="AR121" i="3"/>
  <c r="BO121" i="3"/>
  <c r="BP121" i="3"/>
  <c r="AR122" i="3"/>
  <c r="BO122" i="3"/>
  <c r="BP122" i="3"/>
  <c r="AR123" i="3"/>
  <c r="BO123" i="3"/>
  <c r="BP123" i="3"/>
  <c r="AR124" i="3"/>
  <c r="BO124" i="3"/>
  <c r="BP124" i="3"/>
  <c r="AR125" i="3"/>
  <c r="BO125" i="3"/>
  <c r="BP125" i="3"/>
  <c r="AR126" i="3"/>
  <c r="BO126" i="3"/>
  <c r="BP126" i="3"/>
  <c r="AR127" i="3"/>
  <c r="BO127" i="3"/>
  <c r="BP127" i="3"/>
  <c r="AR128" i="3"/>
  <c r="BO128" i="3"/>
  <c r="BP128" i="3"/>
  <c r="AR129" i="3"/>
  <c r="BO129" i="3"/>
  <c r="BP129" i="3"/>
  <c r="AR130" i="3"/>
  <c r="BO130" i="3"/>
  <c r="BP130" i="3"/>
  <c r="AR131" i="3"/>
  <c r="BO131" i="3"/>
  <c r="BP131" i="3"/>
  <c r="AR132" i="3"/>
  <c r="BO132" i="3"/>
  <c r="BP132" i="3"/>
  <c r="AR133" i="3"/>
  <c r="BO133" i="3"/>
  <c r="BP133" i="3"/>
  <c r="AR134" i="3"/>
  <c r="BO134" i="3"/>
  <c r="BP134" i="3"/>
  <c r="AR135" i="3"/>
  <c r="BO135" i="3"/>
  <c r="BP135" i="3"/>
  <c r="AR136" i="3"/>
  <c r="BO136" i="3"/>
  <c r="BP136" i="3"/>
  <c r="AR137" i="3"/>
  <c r="BO137" i="3"/>
  <c r="BP137" i="3"/>
  <c r="AR138" i="3"/>
  <c r="BO138" i="3"/>
  <c r="BP138" i="3"/>
  <c r="AR139" i="3"/>
  <c r="BO139" i="3"/>
  <c r="BP139" i="3"/>
  <c r="AR140" i="3"/>
  <c r="BO140" i="3"/>
  <c r="BP140" i="3"/>
  <c r="AR141" i="3"/>
  <c r="BO141" i="3"/>
  <c r="BP141" i="3"/>
  <c r="AR142" i="3"/>
  <c r="BO142" i="3"/>
  <c r="BP142" i="3"/>
  <c r="AR143" i="3"/>
  <c r="BO143" i="3"/>
  <c r="BP143" i="3"/>
  <c r="AR144" i="3"/>
  <c r="BO144" i="3"/>
  <c r="BP144" i="3"/>
  <c r="AR145" i="3"/>
  <c r="BO145" i="3"/>
  <c r="BP145" i="3"/>
  <c r="AR146" i="3"/>
  <c r="BO146" i="3"/>
  <c r="BP146" i="3"/>
  <c r="AR147" i="3"/>
  <c r="BO147" i="3"/>
  <c r="BP147" i="3"/>
  <c r="AR148" i="3"/>
  <c r="BO148" i="3"/>
  <c r="BP148" i="3"/>
  <c r="AR149" i="3"/>
  <c r="BO149" i="3"/>
  <c r="BP149" i="3"/>
  <c r="AR150" i="3"/>
  <c r="BO150" i="3"/>
  <c r="BP150" i="3"/>
  <c r="AR151" i="3"/>
  <c r="BO151" i="3"/>
  <c r="BP151" i="3"/>
  <c r="AR152" i="3"/>
  <c r="BO152" i="3"/>
  <c r="BP152" i="3"/>
  <c r="AR153" i="3"/>
  <c r="BO153" i="3"/>
  <c r="BP153" i="3"/>
  <c r="AR154" i="3"/>
  <c r="BO154" i="3"/>
  <c r="BP154" i="3"/>
  <c r="AR155" i="3"/>
  <c r="BO155" i="3"/>
  <c r="BP155" i="3"/>
  <c r="AR15" i="3"/>
  <c r="BO15" i="3"/>
  <c r="BP15" i="3"/>
  <c r="AR16" i="3"/>
  <c r="BO16" i="3"/>
  <c r="BP16" i="3"/>
  <c r="AR17" i="3"/>
  <c r="BO17" i="3"/>
  <c r="BP17" i="3"/>
  <c r="AR18" i="3"/>
  <c r="BO18" i="3"/>
  <c r="BP18" i="3"/>
  <c r="BV14" i="3"/>
  <c r="BP14" i="3"/>
  <c r="BO14" i="3"/>
  <c r="Y17" i="3"/>
  <c r="BF5" i="8" s="1"/>
  <c r="BF6" i="8"/>
  <c r="BF7" i="8"/>
  <c r="BF8" i="8"/>
  <c r="BF9" i="8"/>
  <c r="BF10" i="8"/>
  <c r="BF11" i="8"/>
  <c r="BF12" i="8"/>
  <c r="BF13" i="8"/>
  <c r="BF14" i="8"/>
  <c r="BF15" i="8"/>
  <c r="BF16" i="8"/>
  <c r="BF17" i="8"/>
  <c r="BF18" i="8"/>
  <c r="BF19" i="8"/>
  <c r="Y32" i="3"/>
  <c r="BF20" i="8" s="1"/>
  <c r="Y33" i="3"/>
  <c r="BF21" i="8" s="1"/>
  <c r="Y34" i="3"/>
  <c r="BF22" i="8" s="1"/>
  <c r="Y35" i="3"/>
  <c r="BF23" i="8" s="1"/>
  <c r="Y36" i="3"/>
  <c r="BF24" i="8" s="1"/>
  <c r="Y37" i="3"/>
  <c r="BF25" i="8" s="1"/>
  <c r="Y38" i="3"/>
  <c r="BF26" i="8" s="1"/>
  <c r="Y39" i="3"/>
  <c r="BF27" i="8" s="1"/>
  <c r="Y40" i="3"/>
  <c r="BF28" i="8" s="1"/>
  <c r="Y41" i="3"/>
  <c r="BF29" i="8" s="1"/>
  <c r="Y42" i="3"/>
  <c r="BF30" i="8" s="1"/>
  <c r="Y43" i="3"/>
  <c r="BF31" i="8" s="1"/>
  <c r="Y44" i="3"/>
  <c r="BF32" i="8" s="1"/>
  <c r="Y45" i="3"/>
  <c r="BF33" i="8" s="1"/>
  <c r="Y46" i="3"/>
  <c r="BF34" i="8" s="1"/>
  <c r="Y47" i="3"/>
  <c r="BF35" i="8" s="1"/>
  <c r="Y48" i="3"/>
  <c r="BF36" i="8" s="1"/>
  <c r="Y49" i="3"/>
  <c r="BF37" i="8" s="1"/>
  <c r="Y50" i="3"/>
  <c r="BF38" i="8" s="1"/>
  <c r="Y51" i="3"/>
  <c r="BF39" i="8" s="1"/>
  <c r="Y52" i="3"/>
  <c r="BF40" i="8" s="1"/>
  <c r="Y53" i="3"/>
  <c r="BF41" i="8" s="1"/>
  <c r="Y54" i="3"/>
  <c r="BF42" i="8" s="1"/>
  <c r="Y55" i="3"/>
  <c r="BF43" i="8" s="1"/>
  <c r="Y56" i="3"/>
  <c r="BF44" i="8" s="1"/>
  <c r="Y57" i="3"/>
  <c r="BF45" i="8" s="1"/>
  <c r="Y58" i="3"/>
  <c r="BF46" i="8" s="1"/>
  <c r="Y59" i="3"/>
  <c r="BF47" i="8" s="1"/>
  <c r="Y60" i="3"/>
  <c r="BF48" i="8" s="1"/>
  <c r="Y61" i="3"/>
  <c r="BF49" i="8" s="1"/>
  <c r="Y62" i="3"/>
  <c r="BF50" i="8" s="1"/>
  <c r="Y63" i="3"/>
  <c r="BF51" i="8" s="1"/>
  <c r="Y64" i="3"/>
  <c r="BF52" i="8" s="1"/>
  <c r="Y65" i="3"/>
  <c r="BF53" i="8" s="1"/>
  <c r="Y66" i="3"/>
  <c r="BF54" i="8" s="1"/>
  <c r="Y67" i="3"/>
  <c r="BF55" i="8" s="1"/>
  <c r="Y68" i="3"/>
  <c r="BF56" i="8" s="1"/>
  <c r="Y69" i="3"/>
  <c r="BF57" i="8" s="1"/>
  <c r="Y70" i="3"/>
  <c r="BF58" i="8" s="1"/>
  <c r="Y71" i="3"/>
  <c r="BF59" i="8" s="1"/>
  <c r="Y72" i="3"/>
  <c r="BF60" i="8" s="1"/>
  <c r="Y73" i="3"/>
  <c r="BF61" i="8" s="1"/>
  <c r="Y74" i="3"/>
  <c r="BF62" i="8" s="1"/>
  <c r="Y75" i="3"/>
  <c r="BF63" i="8" s="1"/>
  <c r="Y76" i="3"/>
  <c r="BF64" i="8" s="1"/>
  <c r="Y77" i="3"/>
  <c r="BF65" i="8" s="1"/>
  <c r="Y78" i="3"/>
  <c r="BF66" i="8" s="1"/>
  <c r="Y79" i="3"/>
  <c r="BF67" i="8" s="1"/>
  <c r="Y80" i="3"/>
  <c r="BF68" i="8" s="1"/>
  <c r="Y81" i="3"/>
  <c r="BF69" i="8" s="1"/>
  <c r="Y82" i="3"/>
  <c r="BF70" i="8" s="1"/>
  <c r="Y83" i="3"/>
  <c r="BF71" i="8" s="1"/>
  <c r="Y84" i="3"/>
  <c r="BF72" i="8" s="1"/>
  <c r="Y85" i="3"/>
  <c r="BF73" i="8" s="1"/>
  <c r="Y86" i="3"/>
  <c r="BF74" i="8" s="1"/>
  <c r="Y87" i="3"/>
  <c r="BF75" i="8" s="1"/>
  <c r="Y88" i="3"/>
  <c r="BF76" i="8" s="1"/>
  <c r="Y89" i="3"/>
  <c r="BF77" i="8" s="1"/>
  <c r="Y90" i="3"/>
  <c r="BF78" i="8" s="1"/>
  <c r="Y91" i="3"/>
  <c r="BF79" i="8" s="1"/>
  <c r="Y92" i="3"/>
  <c r="BF80" i="8" s="1"/>
  <c r="Y93" i="3"/>
  <c r="BF81" i="8" s="1"/>
  <c r="Y94" i="3"/>
  <c r="BF82" i="8" s="1"/>
  <c r="Y95" i="3"/>
  <c r="BF83" i="8" s="1"/>
  <c r="Y96" i="3"/>
  <c r="BF84" i="8" s="1"/>
  <c r="Y97" i="3"/>
  <c r="BF85" i="8" s="1"/>
  <c r="Y98" i="3"/>
  <c r="BF86" i="8" s="1"/>
  <c r="Y99" i="3"/>
  <c r="BF87" i="8" s="1"/>
  <c r="Y100" i="3"/>
  <c r="BF88" i="8" s="1"/>
  <c r="Y101" i="3"/>
  <c r="BF89" i="8" s="1"/>
  <c r="Y102" i="3"/>
  <c r="BF90" i="8" s="1"/>
  <c r="Y103" i="3"/>
  <c r="BF91" i="8" s="1"/>
  <c r="Y104" i="3"/>
  <c r="BF92" i="8" s="1"/>
  <c r="Y105" i="3"/>
  <c r="BF93" i="8" s="1"/>
  <c r="Y106" i="3"/>
  <c r="BF94" i="8" s="1"/>
  <c r="Y107" i="3"/>
  <c r="BF95" i="8" s="1"/>
  <c r="Y108" i="3"/>
  <c r="BF96" i="8" s="1"/>
  <c r="Y109" i="3"/>
  <c r="BF97" i="8" s="1"/>
  <c r="Y110" i="3"/>
  <c r="BF98" i="8" s="1"/>
  <c r="Y111" i="3"/>
  <c r="BF99" i="8" s="1"/>
  <c r="Y112" i="3"/>
  <c r="BF100" i="8" s="1"/>
  <c r="Y113" i="3"/>
  <c r="BF101" i="8" s="1"/>
  <c r="Y114" i="3"/>
  <c r="BF102" i="8" s="1"/>
  <c r="Y115" i="3"/>
  <c r="BF103" i="8" s="1"/>
  <c r="Y116" i="3"/>
  <c r="BF104" i="8" s="1"/>
  <c r="Y117" i="3"/>
  <c r="BF105" i="8" s="1"/>
  <c r="Y118" i="3"/>
  <c r="BF106" i="8" s="1"/>
  <c r="Y119" i="3"/>
  <c r="BF107" i="8" s="1"/>
  <c r="Y120" i="3"/>
  <c r="BF108" i="8" s="1"/>
  <c r="Y121" i="3"/>
  <c r="BF109" i="8" s="1"/>
  <c r="Y122" i="3"/>
  <c r="BF110" i="8" s="1"/>
  <c r="Y123" i="3"/>
  <c r="BF111" i="8" s="1"/>
  <c r="Y124" i="3"/>
  <c r="BF112" i="8" s="1"/>
  <c r="Y125" i="3"/>
  <c r="BF113" i="8" s="1"/>
  <c r="Y126" i="3"/>
  <c r="BF114" i="8" s="1"/>
  <c r="Y127" i="3"/>
  <c r="BF115" i="8" s="1"/>
  <c r="Y128" i="3"/>
  <c r="BF116" i="8" s="1"/>
  <c r="Y129" i="3"/>
  <c r="BF117" i="8" s="1"/>
  <c r="Y130" i="3"/>
  <c r="BF118" i="8" s="1"/>
  <c r="Y131" i="3"/>
  <c r="BF119" i="8" s="1"/>
  <c r="Y132" i="3"/>
  <c r="BF120" i="8" s="1"/>
  <c r="Y133" i="3"/>
  <c r="BF121" i="8" s="1"/>
  <c r="Y134" i="3"/>
  <c r="BF122" i="8" s="1"/>
  <c r="Y135" i="3"/>
  <c r="BF123" i="8" s="1"/>
  <c r="Y136" i="3"/>
  <c r="BF124" i="8" s="1"/>
  <c r="Y137" i="3"/>
  <c r="BF125" i="8" s="1"/>
  <c r="Y138" i="3"/>
  <c r="BF126" i="8" s="1"/>
  <c r="Y139" i="3"/>
  <c r="BF127" i="8" s="1"/>
  <c r="Y140" i="3"/>
  <c r="BF128" i="8" s="1"/>
  <c r="Y141" i="3"/>
  <c r="BF129" i="8" s="1"/>
  <c r="Y142" i="3"/>
  <c r="BF130" i="8" s="1"/>
  <c r="Y143" i="3"/>
  <c r="BF131" i="8" s="1"/>
  <c r="Y144" i="3"/>
  <c r="BF132" i="8" s="1"/>
  <c r="Y145" i="3"/>
  <c r="BF133" i="8" s="1"/>
  <c r="Y146" i="3"/>
  <c r="BF134" i="8" s="1"/>
  <c r="Y147" i="3"/>
  <c r="BF135" i="8" s="1"/>
  <c r="Y148" i="3"/>
  <c r="BF136" i="8" s="1"/>
  <c r="Y149" i="3"/>
  <c r="BF137" i="8" s="1"/>
  <c r="Y150" i="3"/>
  <c r="BF138" i="8" s="1"/>
  <c r="Y151" i="3"/>
  <c r="BF139" i="8" s="1"/>
  <c r="Y152" i="3"/>
  <c r="BF140" i="8" s="1"/>
  <c r="Y153" i="3"/>
  <c r="BF141" i="8" s="1"/>
  <c r="Y154" i="3"/>
  <c r="BF142" i="8" s="1"/>
  <c r="Y155" i="3"/>
  <c r="BF143" i="8" s="1"/>
  <c r="Y14" i="3"/>
  <c r="BF2" i="8" s="1"/>
  <c r="Y15" i="3"/>
  <c r="BF3" i="8" s="1"/>
  <c r="Z4" i="4"/>
  <c r="AR14" i="3"/>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2" i="4"/>
  <c r="B3" i="4"/>
  <c r="D3" i="4"/>
  <c r="E3" i="4"/>
  <c r="F3" i="4"/>
  <c r="G3" i="4"/>
  <c r="H3" i="4"/>
  <c r="I3" i="4"/>
  <c r="J3" i="4"/>
  <c r="K3" i="4"/>
  <c r="L3" i="4"/>
  <c r="M3" i="4"/>
  <c r="N3" i="4"/>
  <c r="O3" i="4"/>
  <c r="P3" i="4"/>
  <c r="Q3" i="4"/>
  <c r="R3" i="4"/>
  <c r="S3" i="4"/>
  <c r="T3" i="4"/>
  <c r="U3" i="4"/>
  <c r="V3" i="4"/>
  <c r="W3" i="4"/>
  <c r="X3" i="4"/>
  <c r="Y3" i="4"/>
  <c r="AA3" i="4"/>
  <c r="AD3" i="4"/>
  <c r="AE3" i="4"/>
  <c r="B4" i="4"/>
  <c r="BZ4" i="4" s="1"/>
  <c r="D4" i="4"/>
  <c r="E4" i="4"/>
  <c r="F4" i="4"/>
  <c r="G4" i="4"/>
  <c r="H4" i="4"/>
  <c r="I4" i="4"/>
  <c r="J4" i="4"/>
  <c r="K4" i="4"/>
  <c r="L4" i="4"/>
  <c r="M4" i="4"/>
  <c r="N4" i="4"/>
  <c r="O4" i="4"/>
  <c r="P4" i="4"/>
  <c r="Q4" i="4"/>
  <c r="R4" i="4"/>
  <c r="S4" i="4"/>
  <c r="T4" i="4"/>
  <c r="U4" i="4"/>
  <c r="V4" i="4"/>
  <c r="W4" i="4"/>
  <c r="X4" i="4"/>
  <c r="Y4" i="4"/>
  <c r="AA4" i="4"/>
  <c r="AD4" i="4"/>
  <c r="AE4" i="4"/>
  <c r="B5" i="4"/>
  <c r="BZ5" i="4" s="1"/>
  <c r="D5" i="4"/>
  <c r="E5" i="4"/>
  <c r="F5" i="4"/>
  <c r="G5" i="4"/>
  <c r="H5" i="4"/>
  <c r="I5" i="4"/>
  <c r="J5" i="4"/>
  <c r="K5" i="4"/>
  <c r="L5" i="4"/>
  <c r="M5" i="4"/>
  <c r="N5" i="4"/>
  <c r="O5" i="4"/>
  <c r="P5" i="4"/>
  <c r="Q5" i="4"/>
  <c r="R5" i="4"/>
  <c r="S5" i="4"/>
  <c r="T5" i="4"/>
  <c r="U5" i="4"/>
  <c r="V5" i="4"/>
  <c r="W5" i="4"/>
  <c r="X5" i="4"/>
  <c r="Y5" i="4"/>
  <c r="AA5" i="4"/>
  <c r="AD5" i="4"/>
  <c r="AE5" i="4"/>
  <c r="B6" i="4"/>
  <c r="D6" i="4"/>
  <c r="E6" i="4"/>
  <c r="F6" i="4"/>
  <c r="G6" i="4"/>
  <c r="H6" i="4"/>
  <c r="I6" i="4"/>
  <c r="J6" i="4"/>
  <c r="K6" i="4"/>
  <c r="L6" i="4"/>
  <c r="M6" i="4"/>
  <c r="N6" i="4"/>
  <c r="O6" i="4"/>
  <c r="P6" i="4"/>
  <c r="Q6" i="4"/>
  <c r="R6" i="4"/>
  <c r="S6" i="4"/>
  <c r="T6" i="4"/>
  <c r="U6" i="4"/>
  <c r="V6" i="4"/>
  <c r="W6" i="4"/>
  <c r="X6" i="4"/>
  <c r="Y6" i="4"/>
  <c r="AA6" i="4"/>
  <c r="AD6" i="4"/>
  <c r="AE6" i="4"/>
  <c r="B7" i="4"/>
  <c r="D7" i="4"/>
  <c r="E7" i="4"/>
  <c r="F7" i="4"/>
  <c r="G7" i="4"/>
  <c r="H7" i="4"/>
  <c r="I7" i="4"/>
  <c r="J7" i="4"/>
  <c r="K7" i="4"/>
  <c r="L7" i="4"/>
  <c r="M7" i="4"/>
  <c r="N7" i="4"/>
  <c r="O7" i="4"/>
  <c r="P7" i="4"/>
  <c r="Q7" i="4"/>
  <c r="R7" i="4"/>
  <c r="S7" i="4"/>
  <c r="T7" i="4"/>
  <c r="U7" i="4"/>
  <c r="V7" i="4"/>
  <c r="W7" i="4"/>
  <c r="X7" i="4"/>
  <c r="Y7" i="4"/>
  <c r="AA7" i="4"/>
  <c r="AD7" i="4"/>
  <c r="AE7" i="4"/>
  <c r="B8" i="4"/>
  <c r="D8" i="4"/>
  <c r="E8" i="4"/>
  <c r="F8" i="4"/>
  <c r="G8" i="4"/>
  <c r="H8" i="4"/>
  <c r="I8" i="4"/>
  <c r="J8" i="4"/>
  <c r="K8" i="4"/>
  <c r="L8" i="4"/>
  <c r="M8" i="4"/>
  <c r="N8" i="4"/>
  <c r="O8" i="4"/>
  <c r="P8" i="4"/>
  <c r="Q8" i="4"/>
  <c r="R8" i="4"/>
  <c r="S8" i="4"/>
  <c r="T8" i="4"/>
  <c r="U8" i="4"/>
  <c r="V8" i="4"/>
  <c r="W8" i="4"/>
  <c r="X8" i="4"/>
  <c r="Y8" i="4"/>
  <c r="AA8" i="4"/>
  <c r="AD8" i="4"/>
  <c r="AE8" i="4"/>
  <c r="B9" i="4"/>
  <c r="D9" i="4"/>
  <c r="E9" i="4"/>
  <c r="F9" i="4"/>
  <c r="G9" i="4"/>
  <c r="H9" i="4"/>
  <c r="I9" i="4"/>
  <c r="J9" i="4"/>
  <c r="K9" i="4"/>
  <c r="L9" i="4"/>
  <c r="M9" i="4"/>
  <c r="N9" i="4"/>
  <c r="O9" i="4"/>
  <c r="P9" i="4"/>
  <c r="Q9" i="4"/>
  <c r="R9" i="4"/>
  <c r="S9" i="4"/>
  <c r="T9" i="4"/>
  <c r="U9" i="4"/>
  <c r="V9" i="4"/>
  <c r="W9" i="4"/>
  <c r="X9" i="4"/>
  <c r="Y9" i="4"/>
  <c r="AA9" i="4"/>
  <c r="AD9" i="4"/>
  <c r="AE9" i="4"/>
  <c r="B10" i="4"/>
  <c r="D10" i="4"/>
  <c r="E10" i="4"/>
  <c r="F10" i="4"/>
  <c r="G10" i="4"/>
  <c r="H10" i="4"/>
  <c r="I10" i="4"/>
  <c r="J10" i="4"/>
  <c r="K10" i="4"/>
  <c r="L10" i="4"/>
  <c r="M10" i="4"/>
  <c r="N10" i="4"/>
  <c r="O10" i="4"/>
  <c r="P10" i="4"/>
  <c r="Q10" i="4"/>
  <c r="R10" i="4"/>
  <c r="S10" i="4"/>
  <c r="T10" i="4"/>
  <c r="U10" i="4"/>
  <c r="V10" i="4"/>
  <c r="W10" i="4"/>
  <c r="X10" i="4"/>
  <c r="Y10" i="4"/>
  <c r="AA10" i="4"/>
  <c r="AD10" i="4"/>
  <c r="AE10" i="4"/>
  <c r="B11" i="4"/>
  <c r="D11" i="4"/>
  <c r="E11" i="4"/>
  <c r="F11" i="4"/>
  <c r="G11" i="4"/>
  <c r="H11" i="4"/>
  <c r="I11" i="4"/>
  <c r="J11" i="4"/>
  <c r="K11" i="4"/>
  <c r="L11" i="4"/>
  <c r="M11" i="4"/>
  <c r="N11" i="4"/>
  <c r="O11" i="4"/>
  <c r="P11" i="4"/>
  <c r="Q11" i="4"/>
  <c r="R11" i="4"/>
  <c r="S11" i="4"/>
  <c r="T11" i="4"/>
  <c r="U11" i="4"/>
  <c r="V11" i="4"/>
  <c r="W11" i="4"/>
  <c r="X11" i="4"/>
  <c r="Y11" i="4"/>
  <c r="AA11" i="4"/>
  <c r="AD11" i="4"/>
  <c r="AE11" i="4"/>
  <c r="B12" i="4"/>
  <c r="D12" i="4"/>
  <c r="E12" i="4"/>
  <c r="F12" i="4"/>
  <c r="G12" i="4"/>
  <c r="H12" i="4"/>
  <c r="I12" i="4"/>
  <c r="J12" i="4"/>
  <c r="K12" i="4"/>
  <c r="L12" i="4"/>
  <c r="M12" i="4"/>
  <c r="N12" i="4"/>
  <c r="O12" i="4"/>
  <c r="P12" i="4"/>
  <c r="Q12" i="4"/>
  <c r="R12" i="4"/>
  <c r="S12" i="4"/>
  <c r="T12" i="4"/>
  <c r="U12" i="4"/>
  <c r="V12" i="4"/>
  <c r="W12" i="4"/>
  <c r="X12" i="4"/>
  <c r="Y12" i="4"/>
  <c r="AA12" i="4"/>
  <c r="AD12" i="4"/>
  <c r="AE12" i="4"/>
  <c r="B13" i="4"/>
  <c r="D13" i="4"/>
  <c r="E13" i="4"/>
  <c r="F13" i="4"/>
  <c r="G13" i="4"/>
  <c r="H13" i="4"/>
  <c r="I13" i="4"/>
  <c r="J13" i="4"/>
  <c r="K13" i="4"/>
  <c r="L13" i="4"/>
  <c r="M13" i="4"/>
  <c r="N13" i="4"/>
  <c r="O13" i="4"/>
  <c r="P13" i="4"/>
  <c r="Q13" i="4"/>
  <c r="R13" i="4"/>
  <c r="S13" i="4"/>
  <c r="T13" i="4"/>
  <c r="U13" i="4"/>
  <c r="V13" i="4"/>
  <c r="W13" i="4"/>
  <c r="X13" i="4"/>
  <c r="Y13" i="4"/>
  <c r="AA13" i="4"/>
  <c r="AD13" i="4"/>
  <c r="AE13" i="4"/>
  <c r="B14" i="4"/>
  <c r="D14" i="4"/>
  <c r="E14" i="4"/>
  <c r="F14" i="4"/>
  <c r="G14" i="4"/>
  <c r="H14" i="4"/>
  <c r="I14" i="4"/>
  <c r="J14" i="4"/>
  <c r="K14" i="4"/>
  <c r="L14" i="4"/>
  <c r="M14" i="4"/>
  <c r="N14" i="4"/>
  <c r="O14" i="4"/>
  <c r="P14" i="4"/>
  <c r="Q14" i="4"/>
  <c r="R14" i="4"/>
  <c r="S14" i="4"/>
  <c r="T14" i="4"/>
  <c r="U14" i="4"/>
  <c r="V14" i="4"/>
  <c r="W14" i="4"/>
  <c r="X14" i="4"/>
  <c r="Y14" i="4"/>
  <c r="AA14" i="4"/>
  <c r="AD14" i="4"/>
  <c r="AE14" i="4"/>
  <c r="B15" i="4"/>
  <c r="D15" i="4"/>
  <c r="E15" i="4"/>
  <c r="F15" i="4"/>
  <c r="G15" i="4"/>
  <c r="H15" i="4"/>
  <c r="I15" i="4"/>
  <c r="J15" i="4"/>
  <c r="K15" i="4"/>
  <c r="L15" i="4"/>
  <c r="M15" i="4"/>
  <c r="N15" i="4"/>
  <c r="O15" i="4"/>
  <c r="P15" i="4"/>
  <c r="Q15" i="4"/>
  <c r="R15" i="4"/>
  <c r="S15" i="4"/>
  <c r="T15" i="4"/>
  <c r="U15" i="4"/>
  <c r="V15" i="4"/>
  <c r="W15" i="4"/>
  <c r="X15" i="4"/>
  <c r="Y15" i="4"/>
  <c r="AA15" i="4"/>
  <c r="AD15" i="4"/>
  <c r="AE15" i="4"/>
  <c r="B16" i="4"/>
  <c r="D16" i="4"/>
  <c r="E16" i="4"/>
  <c r="F16" i="4"/>
  <c r="G16" i="4"/>
  <c r="H16" i="4"/>
  <c r="I16" i="4"/>
  <c r="J16" i="4"/>
  <c r="K16" i="4"/>
  <c r="L16" i="4"/>
  <c r="M16" i="4"/>
  <c r="N16" i="4"/>
  <c r="O16" i="4"/>
  <c r="P16" i="4"/>
  <c r="Q16" i="4"/>
  <c r="R16" i="4"/>
  <c r="S16" i="4"/>
  <c r="T16" i="4"/>
  <c r="U16" i="4"/>
  <c r="V16" i="4"/>
  <c r="W16" i="4"/>
  <c r="X16" i="4"/>
  <c r="Y16" i="4"/>
  <c r="AA16" i="4"/>
  <c r="AD16" i="4"/>
  <c r="AE16" i="4"/>
  <c r="B17" i="4"/>
  <c r="D17" i="4"/>
  <c r="E17" i="4"/>
  <c r="F17" i="4"/>
  <c r="G17" i="4"/>
  <c r="H17" i="4"/>
  <c r="I17" i="4"/>
  <c r="J17" i="4"/>
  <c r="K17" i="4"/>
  <c r="L17" i="4"/>
  <c r="M17" i="4"/>
  <c r="N17" i="4"/>
  <c r="O17" i="4"/>
  <c r="P17" i="4"/>
  <c r="Q17" i="4"/>
  <c r="R17" i="4"/>
  <c r="S17" i="4"/>
  <c r="T17" i="4"/>
  <c r="U17" i="4"/>
  <c r="V17" i="4"/>
  <c r="W17" i="4"/>
  <c r="X17" i="4"/>
  <c r="Y17" i="4"/>
  <c r="AA17" i="4"/>
  <c r="AD17" i="4"/>
  <c r="AE17" i="4"/>
  <c r="B18" i="4"/>
  <c r="D18" i="4"/>
  <c r="E18" i="4"/>
  <c r="F18" i="4"/>
  <c r="G18" i="4"/>
  <c r="H18" i="4"/>
  <c r="I18" i="4"/>
  <c r="J18" i="4"/>
  <c r="K18" i="4"/>
  <c r="L18" i="4"/>
  <c r="M18" i="4"/>
  <c r="N18" i="4"/>
  <c r="O18" i="4"/>
  <c r="P18" i="4"/>
  <c r="Q18" i="4"/>
  <c r="R18" i="4"/>
  <c r="S18" i="4"/>
  <c r="T18" i="4"/>
  <c r="U18" i="4"/>
  <c r="V18" i="4"/>
  <c r="W18" i="4"/>
  <c r="X18" i="4"/>
  <c r="Y18" i="4"/>
  <c r="AA18" i="4"/>
  <c r="AD18" i="4"/>
  <c r="AE18" i="4"/>
  <c r="B19" i="4"/>
  <c r="D19" i="4"/>
  <c r="E19" i="4"/>
  <c r="F19" i="4"/>
  <c r="G19" i="4"/>
  <c r="H19" i="4"/>
  <c r="I19" i="4"/>
  <c r="J19" i="4"/>
  <c r="K19" i="4"/>
  <c r="L19" i="4"/>
  <c r="M19" i="4"/>
  <c r="N19" i="4"/>
  <c r="O19" i="4"/>
  <c r="P19" i="4"/>
  <c r="Q19" i="4"/>
  <c r="R19" i="4"/>
  <c r="S19" i="4"/>
  <c r="T19" i="4"/>
  <c r="U19" i="4"/>
  <c r="V19" i="4"/>
  <c r="W19" i="4"/>
  <c r="X19" i="4"/>
  <c r="Y19" i="4"/>
  <c r="AA19" i="4"/>
  <c r="AD19" i="4"/>
  <c r="AE19" i="4"/>
  <c r="B20" i="4"/>
  <c r="D20" i="4"/>
  <c r="E20" i="4"/>
  <c r="F20" i="4"/>
  <c r="G20" i="4"/>
  <c r="H20" i="4"/>
  <c r="I20" i="4"/>
  <c r="J20" i="4"/>
  <c r="K20" i="4"/>
  <c r="L20" i="4"/>
  <c r="M20" i="4"/>
  <c r="N20" i="4"/>
  <c r="O20" i="4"/>
  <c r="P20" i="4"/>
  <c r="Q20" i="4"/>
  <c r="R20" i="4"/>
  <c r="S20" i="4"/>
  <c r="T20" i="4"/>
  <c r="U20" i="4"/>
  <c r="V20" i="4"/>
  <c r="W20" i="4"/>
  <c r="X20" i="4"/>
  <c r="Y20" i="4"/>
  <c r="AA20" i="4"/>
  <c r="AD20" i="4"/>
  <c r="AE20" i="4"/>
  <c r="B21" i="4"/>
  <c r="D21" i="4"/>
  <c r="E21" i="4"/>
  <c r="F21" i="4"/>
  <c r="G21" i="4"/>
  <c r="H21" i="4"/>
  <c r="I21" i="4"/>
  <c r="J21" i="4"/>
  <c r="K21" i="4"/>
  <c r="L21" i="4"/>
  <c r="M21" i="4"/>
  <c r="N21" i="4"/>
  <c r="O21" i="4"/>
  <c r="P21" i="4"/>
  <c r="Q21" i="4"/>
  <c r="R21" i="4"/>
  <c r="S21" i="4"/>
  <c r="T21" i="4"/>
  <c r="U21" i="4"/>
  <c r="V21" i="4"/>
  <c r="W21" i="4"/>
  <c r="X21" i="4"/>
  <c r="Y21" i="4"/>
  <c r="AA21" i="4"/>
  <c r="AD21" i="4"/>
  <c r="AE21" i="4"/>
  <c r="B22" i="4"/>
  <c r="D22" i="4"/>
  <c r="E22" i="4"/>
  <c r="F22" i="4"/>
  <c r="G22" i="4"/>
  <c r="H22" i="4"/>
  <c r="I22" i="4"/>
  <c r="J22" i="4"/>
  <c r="K22" i="4"/>
  <c r="L22" i="4"/>
  <c r="M22" i="4"/>
  <c r="N22" i="4"/>
  <c r="O22" i="4"/>
  <c r="P22" i="4"/>
  <c r="Q22" i="4"/>
  <c r="R22" i="4"/>
  <c r="S22" i="4"/>
  <c r="T22" i="4"/>
  <c r="U22" i="4"/>
  <c r="V22" i="4"/>
  <c r="W22" i="4"/>
  <c r="X22" i="4"/>
  <c r="Y22" i="4"/>
  <c r="AA22" i="4"/>
  <c r="AD22" i="4"/>
  <c r="AE22" i="4"/>
  <c r="B23" i="4"/>
  <c r="D23" i="4"/>
  <c r="E23" i="4"/>
  <c r="F23" i="4"/>
  <c r="G23" i="4"/>
  <c r="H23" i="4"/>
  <c r="I23" i="4"/>
  <c r="J23" i="4"/>
  <c r="K23" i="4"/>
  <c r="L23" i="4"/>
  <c r="M23" i="4"/>
  <c r="N23" i="4"/>
  <c r="O23" i="4"/>
  <c r="P23" i="4"/>
  <c r="Q23" i="4"/>
  <c r="R23" i="4"/>
  <c r="S23" i="4"/>
  <c r="T23" i="4"/>
  <c r="U23" i="4"/>
  <c r="V23" i="4"/>
  <c r="W23" i="4"/>
  <c r="X23" i="4"/>
  <c r="Y23" i="4"/>
  <c r="AA23" i="4"/>
  <c r="AD23" i="4"/>
  <c r="AE23" i="4"/>
  <c r="B24" i="4"/>
  <c r="D24" i="4"/>
  <c r="E24" i="4"/>
  <c r="F24" i="4"/>
  <c r="G24" i="4"/>
  <c r="H24" i="4"/>
  <c r="I24" i="4"/>
  <c r="J24" i="4"/>
  <c r="K24" i="4"/>
  <c r="L24" i="4"/>
  <c r="M24" i="4"/>
  <c r="N24" i="4"/>
  <c r="O24" i="4"/>
  <c r="P24" i="4"/>
  <c r="Q24" i="4"/>
  <c r="R24" i="4"/>
  <c r="S24" i="4"/>
  <c r="T24" i="4"/>
  <c r="U24" i="4"/>
  <c r="V24" i="4"/>
  <c r="W24" i="4"/>
  <c r="X24" i="4"/>
  <c r="Y24" i="4"/>
  <c r="AA24" i="4"/>
  <c r="AD24" i="4"/>
  <c r="AE24" i="4"/>
  <c r="B25" i="4"/>
  <c r="D25" i="4"/>
  <c r="E25" i="4"/>
  <c r="F25" i="4"/>
  <c r="G25" i="4"/>
  <c r="H25" i="4"/>
  <c r="I25" i="4"/>
  <c r="J25" i="4"/>
  <c r="K25" i="4"/>
  <c r="L25" i="4"/>
  <c r="M25" i="4"/>
  <c r="N25" i="4"/>
  <c r="O25" i="4"/>
  <c r="P25" i="4"/>
  <c r="Q25" i="4"/>
  <c r="R25" i="4"/>
  <c r="S25" i="4"/>
  <c r="T25" i="4"/>
  <c r="U25" i="4"/>
  <c r="V25" i="4"/>
  <c r="W25" i="4"/>
  <c r="X25" i="4"/>
  <c r="Y25" i="4"/>
  <c r="AA25" i="4"/>
  <c r="AD25" i="4"/>
  <c r="AE25" i="4"/>
  <c r="B26" i="4"/>
  <c r="D26" i="4"/>
  <c r="E26" i="4"/>
  <c r="F26" i="4"/>
  <c r="G26" i="4"/>
  <c r="H26" i="4"/>
  <c r="I26" i="4"/>
  <c r="J26" i="4"/>
  <c r="K26" i="4"/>
  <c r="L26" i="4"/>
  <c r="M26" i="4"/>
  <c r="N26" i="4"/>
  <c r="O26" i="4"/>
  <c r="P26" i="4"/>
  <c r="Q26" i="4"/>
  <c r="R26" i="4"/>
  <c r="S26" i="4"/>
  <c r="T26" i="4"/>
  <c r="U26" i="4"/>
  <c r="V26" i="4"/>
  <c r="W26" i="4"/>
  <c r="X26" i="4"/>
  <c r="Y26" i="4"/>
  <c r="AA26" i="4"/>
  <c r="AD26" i="4"/>
  <c r="AE26" i="4"/>
  <c r="B27" i="4"/>
  <c r="D27" i="4"/>
  <c r="E27" i="4"/>
  <c r="F27" i="4"/>
  <c r="G27" i="4"/>
  <c r="H27" i="4"/>
  <c r="I27" i="4"/>
  <c r="J27" i="4"/>
  <c r="K27" i="4"/>
  <c r="L27" i="4"/>
  <c r="M27" i="4"/>
  <c r="N27" i="4"/>
  <c r="O27" i="4"/>
  <c r="P27" i="4"/>
  <c r="Q27" i="4"/>
  <c r="R27" i="4"/>
  <c r="S27" i="4"/>
  <c r="T27" i="4"/>
  <c r="U27" i="4"/>
  <c r="V27" i="4"/>
  <c r="W27" i="4"/>
  <c r="X27" i="4"/>
  <c r="Y27" i="4"/>
  <c r="AA27" i="4"/>
  <c r="AD27" i="4"/>
  <c r="AE27" i="4"/>
  <c r="B28" i="4"/>
  <c r="D28" i="4"/>
  <c r="E28" i="4"/>
  <c r="F28" i="4"/>
  <c r="G28" i="4"/>
  <c r="H28" i="4"/>
  <c r="I28" i="4"/>
  <c r="J28" i="4"/>
  <c r="K28" i="4"/>
  <c r="L28" i="4"/>
  <c r="M28" i="4"/>
  <c r="N28" i="4"/>
  <c r="O28" i="4"/>
  <c r="P28" i="4"/>
  <c r="Q28" i="4"/>
  <c r="R28" i="4"/>
  <c r="S28" i="4"/>
  <c r="T28" i="4"/>
  <c r="U28" i="4"/>
  <c r="V28" i="4"/>
  <c r="W28" i="4"/>
  <c r="X28" i="4"/>
  <c r="Y28" i="4"/>
  <c r="AA28" i="4"/>
  <c r="AD28" i="4"/>
  <c r="AE28" i="4"/>
  <c r="B29" i="4"/>
  <c r="D29" i="4"/>
  <c r="E29" i="4"/>
  <c r="F29" i="4"/>
  <c r="G29" i="4"/>
  <c r="H29" i="4"/>
  <c r="I29" i="4"/>
  <c r="J29" i="4"/>
  <c r="K29" i="4"/>
  <c r="L29" i="4"/>
  <c r="M29" i="4"/>
  <c r="N29" i="4"/>
  <c r="O29" i="4"/>
  <c r="P29" i="4"/>
  <c r="Q29" i="4"/>
  <c r="R29" i="4"/>
  <c r="S29" i="4"/>
  <c r="T29" i="4"/>
  <c r="U29" i="4"/>
  <c r="V29" i="4"/>
  <c r="W29" i="4"/>
  <c r="X29" i="4"/>
  <c r="Y29" i="4"/>
  <c r="AA29" i="4"/>
  <c r="AD29" i="4"/>
  <c r="AE29" i="4"/>
  <c r="B30" i="4"/>
  <c r="D30" i="4"/>
  <c r="E30" i="4"/>
  <c r="F30" i="4"/>
  <c r="G30" i="4"/>
  <c r="H30" i="4"/>
  <c r="I30" i="4"/>
  <c r="J30" i="4"/>
  <c r="K30" i="4"/>
  <c r="L30" i="4"/>
  <c r="M30" i="4"/>
  <c r="N30" i="4"/>
  <c r="O30" i="4"/>
  <c r="P30" i="4"/>
  <c r="Q30" i="4"/>
  <c r="R30" i="4"/>
  <c r="S30" i="4"/>
  <c r="T30" i="4"/>
  <c r="U30" i="4"/>
  <c r="V30" i="4"/>
  <c r="W30" i="4"/>
  <c r="X30" i="4"/>
  <c r="Y30" i="4"/>
  <c r="AA30" i="4"/>
  <c r="AD30" i="4"/>
  <c r="AE30" i="4"/>
  <c r="B31" i="4"/>
  <c r="D31" i="4"/>
  <c r="E31" i="4"/>
  <c r="F31" i="4"/>
  <c r="G31" i="4"/>
  <c r="H31" i="4"/>
  <c r="I31" i="4"/>
  <c r="J31" i="4"/>
  <c r="K31" i="4"/>
  <c r="L31" i="4"/>
  <c r="M31" i="4"/>
  <c r="N31" i="4"/>
  <c r="O31" i="4"/>
  <c r="P31" i="4"/>
  <c r="Q31" i="4"/>
  <c r="R31" i="4"/>
  <c r="S31" i="4"/>
  <c r="T31" i="4"/>
  <c r="U31" i="4"/>
  <c r="V31" i="4"/>
  <c r="W31" i="4"/>
  <c r="X31" i="4"/>
  <c r="Y31" i="4"/>
  <c r="AA31" i="4"/>
  <c r="AD31" i="4"/>
  <c r="AE31" i="4"/>
  <c r="B32" i="4"/>
  <c r="D32" i="4"/>
  <c r="E32" i="4"/>
  <c r="F32" i="4"/>
  <c r="G32" i="4"/>
  <c r="H32" i="4"/>
  <c r="I32" i="4"/>
  <c r="J32" i="4"/>
  <c r="K32" i="4"/>
  <c r="L32" i="4"/>
  <c r="M32" i="4"/>
  <c r="N32" i="4"/>
  <c r="O32" i="4"/>
  <c r="P32" i="4"/>
  <c r="Q32" i="4"/>
  <c r="R32" i="4"/>
  <c r="S32" i="4"/>
  <c r="T32" i="4"/>
  <c r="U32" i="4"/>
  <c r="V32" i="4"/>
  <c r="W32" i="4"/>
  <c r="X32" i="4"/>
  <c r="Y32" i="4"/>
  <c r="AA32" i="4"/>
  <c r="AD32" i="4"/>
  <c r="AE32" i="4"/>
  <c r="B33" i="4"/>
  <c r="D33" i="4"/>
  <c r="E33" i="4"/>
  <c r="F33" i="4"/>
  <c r="G33" i="4"/>
  <c r="H33" i="4"/>
  <c r="I33" i="4"/>
  <c r="J33" i="4"/>
  <c r="K33" i="4"/>
  <c r="L33" i="4"/>
  <c r="M33" i="4"/>
  <c r="N33" i="4"/>
  <c r="O33" i="4"/>
  <c r="P33" i="4"/>
  <c r="Q33" i="4"/>
  <c r="R33" i="4"/>
  <c r="S33" i="4"/>
  <c r="T33" i="4"/>
  <c r="U33" i="4"/>
  <c r="V33" i="4"/>
  <c r="W33" i="4"/>
  <c r="X33" i="4"/>
  <c r="Y33" i="4"/>
  <c r="AA33" i="4"/>
  <c r="AD33" i="4"/>
  <c r="AE33" i="4"/>
  <c r="B34" i="4"/>
  <c r="D34" i="4"/>
  <c r="E34" i="4"/>
  <c r="F34" i="4"/>
  <c r="G34" i="4"/>
  <c r="H34" i="4"/>
  <c r="I34" i="4"/>
  <c r="J34" i="4"/>
  <c r="K34" i="4"/>
  <c r="L34" i="4"/>
  <c r="M34" i="4"/>
  <c r="N34" i="4"/>
  <c r="O34" i="4"/>
  <c r="P34" i="4"/>
  <c r="Q34" i="4"/>
  <c r="R34" i="4"/>
  <c r="S34" i="4"/>
  <c r="T34" i="4"/>
  <c r="U34" i="4"/>
  <c r="V34" i="4"/>
  <c r="W34" i="4"/>
  <c r="X34" i="4"/>
  <c r="Y34" i="4"/>
  <c r="AA34" i="4"/>
  <c r="AD34" i="4"/>
  <c r="AE34" i="4"/>
  <c r="B35" i="4"/>
  <c r="D35" i="4"/>
  <c r="E35" i="4"/>
  <c r="F35" i="4"/>
  <c r="G35" i="4"/>
  <c r="H35" i="4"/>
  <c r="I35" i="4"/>
  <c r="J35" i="4"/>
  <c r="K35" i="4"/>
  <c r="L35" i="4"/>
  <c r="M35" i="4"/>
  <c r="N35" i="4"/>
  <c r="O35" i="4"/>
  <c r="P35" i="4"/>
  <c r="Q35" i="4"/>
  <c r="R35" i="4"/>
  <c r="S35" i="4"/>
  <c r="T35" i="4"/>
  <c r="U35" i="4"/>
  <c r="V35" i="4"/>
  <c r="W35" i="4"/>
  <c r="X35" i="4"/>
  <c r="Y35" i="4"/>
  <c r="AA35" i="4"/>
  <c r="AD35" i="4"/>
  <c r="AE35" i="4"/>
  <c r="B36" i="4"/>
  <c r="D36" i="4"/>
  <c r="E36" i="4"/>
  <c r="F36" i="4"/>
  <c r="G36" i="4"/>
  <c r="H36" i="4"/>
  <c r="I36" i="4"/>
  <c r="J36" i="4"/>
  <c r="K36" i="4"/>
  <c r="L36" i="4"/>
  <c r="M36" i="4"/>
  <c r="N36" i="4"/>
  <c r="O36" i="4"/>
  <c r="P36" i="4"/>
  <c r="Q36" i="4"/>
  <c r="R36" i="4"/>
  <c r="S36" i="4"/>
  <c r="T36" i="4"/>
  <c r="U36" i="4"/>
  <c r="V36" i="4"/>
  <c r="W36" i="4"/>
  <c r="X36" i="4"/>
  <c r="Y36" i="4"/>
  <c r="AA36" i="4"/>
  <c r="AD36" i="4"/>
  <c r="AE36" i="4"/>
  <c r="B37" i="4"/>
  <c r="D37" i="4"/>
  <c r="E37" i="4"/>
  <c r="F37" i="4"/>
  <c r="G37" i="4"/>
  <c r="H37" i="4"/>
  <c r="I37" i="4"/>
  <c r="J37" i="4"/>
  <c r="K37" i="4"/>
  <c r="L37" i="4"/>
  <c r="M37" i="4"/>
  <c r="N37" i="4"/>
  <c r="O37" i="4"/>
  <c r="P37" i="4"/>
  <c r="Q37" i="4"/>
  <c r="R37" i="4"/>
  <c r="S37" i="4"/>
  <c r="T37" i="4"/>
  <c r="U37" i="4"/>
  <c r="V37" i="4"/>
  <c r="W37" i="4"/>
  <c r="X37" i="4"/>
  <c r="Y37" i="4"/>
  <c r="AA37" i="4"/>
  <c r="AD37" i="4"/>
  <c r="AE37" i="4"/>
  <c r="B38" i="4"/>
  <c r="D38" i="4"/>
  <c r="E38" i="4"/>
  <c r="F38" i="4"/>
  <c r="G38" i="4"/>
  <c r="H38" i="4"/>
  <c r="I38" i="4"/>
  <c r="J38" i="4"/>
  <c r="K38" i="4"/>
  <c r="L38" i="4"/>
  <c r="M38" i="4"/>
  <c r="N38" i="4"/>
  <c r="O38" i="4"/>
  <c r="P38" i="4"/>
  <c r="Q38" i="4"/>
  <c r="R38" i="4"/>
  <c r="S38" i="4"/>
  <c r="T38" i="4"/>
  <c r="U38" i="4"/>
  <c r="V38" i="4"/>
  <c r="W38" i="4"/>
  <c r="X38" i="4"/>
  <c r="Y38" i="4"/>
  <c r="AA38" i="4"/>
  <c r="AD38" i="4"/>
  <c r="AE38" i="4"/>
  <c r="B39" i="4"/>
  <c r="D39" i="4"/>
  <c r="E39" i="4"/>
  <c r="F39" i="4"/>
  <c r="G39" i="4"/>
  <c r="H39" i="4"/>
  <c r="I39" i="4"/>
  <c r="J39" i="4"/>
  <c r="K39" i="4"/>
  <c r="L39" i="4"/>
  <c r="M39" i="4"/>
  <c r="N39" i="4"/>
  <c r="O39" i="4"/>
  <c r="P39" i="4"/>
  <c r="Q39" i="4"/>
  <c r="R39" i="4"/>
  <c r="S39" i="4"/>
  <c r="T39" i="4"/>
  <c r="U39" i="4"/>
  <c r="V39" i="4"/>
  <c r="W39" i="4"/>
  <c r="X39" i="4"/>
  <c r="Y39" i="4"/>
  <c r="AA39" i="4"/>
  <c r="AD39" i="4"/>
  <c r="AE39" i="4"/>
  <c r="B40" i="4"/>
  <c r="D40" i="4"/>
  <c r="E40" i="4"/>
  <c r="F40" i="4"/>
  <c r="G40" i="4"/>
  <c r="H40" i="4"/>
  <c r="I40" i="4"/>
  <c r="J40" i="4"/>
  <c r="K40" i="4"/>
  <c r="L40" i="4"/>
  <c r="M40" i="4"/>
  <c r="N40" i="4"/>
  <c r="O40" i="4"/>
  <c r="P40" i="4"/>
  <c r="Q40" i="4"/>
  <c r="R40" i="4"/>
  <c r="S40" i="4"/>
  <c r="T40" i="4"/>
  <c r="U40" i="4"/>
  <c r="V40" i="4"/>
  <c r="W40" i="4"/>
  <c r="X40" i="4"/>
  <c r="Y40" i="4"/>
  <c r="AA40" i="4"/>
  <c r="AD40" i="4"/>
  <c r="AE40" i="4"/>
  <c r="B41" i="4"/>
  <c r="D41" i="4"/>
  <c r="E41" i="4"/>
  <c r="F41" i="4"/>
  <c r="G41" i="4"/>
  <c r="H41" i="4"/>
  <c r="I41" i="4"/>
  <c r="J41" i="4"/>
  <c r="K41" i="4"/>
  <c r="L41" i="4"/>
  <c r="M41" i="4"/>
  <c r="N41" i="4"/>
  <c r="O41" i="4"/>
  <c r="P41" i="4"/>
  <c r="Q41" i="4"/>
  <c r="R41" i="4"/>
  <c r="S41" i="4"/>
  <c r="T41" i="4"/>
  <c r="U41" i="4"/>
  <c r="V41" i="4"/>
  <c r="W41" i="4"/>
  <c r="X41" i="4"/>
  <c r="Y41" i="4"/>
  <c r="AA41" i="4"/>
  <c r="AD41" i="4"/>
  <c r="AE41" i="4"/>
  <c r="B42" i="4"/>
  <c r="D42" i="4"/>
  <c r="E42" i="4"/>
  <c r="F42" i="4"/>
  <c r="G42" i="4"/>
  <c r="H42" i="4"/>
  <c r="I42" i="4"/>
  <c r="J42" i="4"/>
  <c r="K42" i="4"/>
  <c r="L42" i="4"/>
  <c r="M42" i="4"/>
  <c r="N42" i="4"/>
  <c r="O42" i="4"/>
  <c r="P42" i="4"/>
  <c r="Q42" i="4"/>
  <c r="R42" i="4"/>
  <c r="S42" i="4"/>
  <c r="T42" i="4"/>
  <c r="U42" i="4"/>
  <c r="V42" i="4"/>
  <c r="W42" i="4"/>
  <c r="X42" i="4"/>
  <c r="Y42" i="4"/>
  <c r="AA42" i="4"/>
  <c r="AD42" i="4"/>
  <c r="AE42" i="4"/>
  <c r="B43" i="4"/>
  <c r="D43" i="4"/>
  <c r="E43" i="4"/>
  <c r="F43" i="4"/>
  <c r="G43" i="4"/>
  <c r="H43" i="4"/>
  <c r="I43" i="4"/>
  <c r="J43" i="4"/>
  <c r="K43" i="4"/>
  <c r="L43" i="4"/>
  <c r="M43" i="4"/>
  <c r="N43" i="4"/>
  <c r="O43" i="4"/>
  <c r="P43" i="4"/>
  <c r="Q43" i="4"/>
  <c r="R43" i="4"/>
  <c r="S43" i="4"/>
  <c r="T43" i="4"/>
  <c r="U43" i="4"/>
  <c r="V43" i="4"/>
  <c r="W43" i="4"/>
  <c r="X43" i="4"/>
  <c r="Y43" i="4"/>
  <c r="AA43" i="4"/>
  <c r="AD43" i="4"/>
  <c r="AE43" i="4"/>
  <c r="B44" i="4"/>
  <c r="D44" i="4"/>
  <c r="E44" i="4"/>
  <c r="F44" i="4"/>
  <c r="G44" i="4"/>
  <c r="H44" i="4"/>
  <c r="I44" i="4"/>
  <c r="J44" i="4"/>
  <c r="K44" i="4"/>
  <c r="L44" i="4"/>
  <c r="M44" i="4"/>
  <c r="N44" i="4"/>
  <c r="O44" i="4"/>
  <c r="P44" i="4"/>
  <c r="Q44" i="4"/>
  <c r="R44" i="4"/>
  <c r="S44" i="4"/>
  <c r="T44" i="4"/>
  <c r="U44" i="4"/>
  <c r="V44" i="4"/>
  <c r="W44" i="4"/>
  <c r="X44" i="4"/>
  <c r="Y44" i="4"/>
  <c r="AA44" i="4"/>
  <c r="AD44" i="4"/>
  <c r="AE44" i="4"/>
  <c r="B45" i="4"/>
  <c r="D45" i="4"/>
  <c r="E45" i="4"/>
  <c r="F45" i="4"/>
  <c r="G45" i="4"/>
  <c r="H45" i="4"/>
  <c r="I45" i="4"/>
  <c r="J45" i="4"/>
  <c r="K45" i="4"/>
  <c r="L45" i="4"/>
  <c r="M45" i="4"/>
  <c r="N45" i="4"/>
  <c r="O45" i="4"/>
  <c r="P45" i="4"/>
  <c r="Q45" i="4"/>
  <c r="R45" i="4"/>
  <c r="S45" i="4"/>
  <c r="T45" i="4"/>
  <c r="U45" i="4"/>
  <c r="V45" i="4"/>
  <c r="W45" i="4"/>
  <c r="X45" i="4"/>
  <c r="Y45" i="4"/>
  <c r="AA45" i="4"/>
  <c r="AD45" i="4"/>
  <c r="AE45" i="4"/>
  <c r="B46" i="4"/>
  <c r="D46" i="4"/>
  <c r="E46" i="4"/>
  <c r="F46" i="4"/>
  <c r="G46" i="4"/>
  <c r="H46" i="4"/>
  <c r="I46" i="4"/>
  <c r="J46" i="4"/>
  <c r="K46" i="4"/>
  <c r="L46" i="4"/>
  <c r="M46" i="4"/>
  <c r="N46" i="4"/>
  <c r="O46" i="4"/>
  <c r="P46" i="4"/>
  <c r="Q46" i="4"/>
  <c r="R46" i="4"/>
  <c r="S46" i="4"/>
  <c r="T46" i="4"/>
  <c r="U46" i="4"/>
  <c r="V46" i="4"/>
  <c r="W46" i="4"/>
  <c r="X46" i="4"/>
  <c r="Y46" i="4"/>
  <c r="AA46" i="4"/>
  <c r="AD46" i="4"/>
  <c r="AE46" i="4"/>
  <c r="B47" i="4"/>
  <c r="D47" i="4"/>
  <c r="E47" i="4"/>
  <c r="F47" i="4"/>
  <c r="G47" i="4"/>
  <c r="H47" i="4"/>
  <c r="I47" i="4"/>
  <c r="J47" i="4"/>
  <c r="K47" i="4"/>
  <c r="L47" i="4"/>
  <c r="M47" i="4"/>
  <c r="N47" i="4"/>
  <c r="O47" i="4"/>
  <c r="P47" i="4"/>
  <c r="Q47" i="4"/>
  <c r="R47" i="4"/>
  <c r="S47" i="4"/>
  <c r="T47" i="4"/>
  <c r="U47" i="4"/>
  <c r="V47" i="4"/>
  <c r="W47" i="4"/>
  <c r="X47" i="4"/>
  <c r="Y47" i="4"/>
  <c r="AA47" i="4"/>
  <c r="AD47" i="4"/>
  <c r="AE47" i="4"/>
  <c r="B48" i="4"/>
  <c r="D48" i="4"/>
  <c r="E48" i="4"/>
  <c r="F48" i="4"/>
  <c r="G48" i="4"/>
  <c r="H48" i="4"/>
  <c r="I48" i="4"/>
  <c r="J48" i="4"/>
  <c r="K48" i="4"/>
  <c r="L48" i="4"/>
  <c r="M48" i="4"/>
  <c r="N48" i="4"/>
  <c r="O48" i="4"/>
  <c r="P48" i="4"/>
  <c r="Q48" i="4"/>
  <c r="R48" i="4"/>
  <c r="S48" i="4"/>
  <c r="T48" i="4"/>
  <c r="U48" i="4"/>
  <c r="V48" i="4"/>
  <c r="W48" i="4"/>
  <c r="X48" i="4"/>
  <c r="Y48" i="4"/>
  <c r="AA48" i="4"/>
  <c r="AD48" i="4"/>
  <c r="AE48" i="4"/>
  <c r="B49" i="4"/>
  <c r="D49" i="4"/>
  <c r="E49" i="4"/>
  <c r="F49" i="4"/>
  <c r="G49" i="4"/>
  <c r="H49" i="4"/>
  <c r="I49" i="4"/>
  <c r="J49" i="4"/>
  <c r="K49" i="4"/>
  <c r="L49" i="4"/>
  <c r="M49" i="4"/>
  <c r="N49" i="4"/>
  <c r="O49" i="4"/>
  <c r="P49" i="4"/>
  <c r="Q49" i="4"/>
  <c r="R49" i="4"/>
  <c r="S49" i="4"/>
  <c r="T49" i="4"/>
  <c r="U49" i="4"/>
  <c r="V49" i="4"/>
  <c r="W49" i="4"/>
  <c r="X49" i="4"/>
  <c r="Y49" i="4"/>
  <c r="AA49" i="4"/>
  <c r="AD49" i="4"/>
  <c r="AE49" i="4"/>
  <c r="B50" i="4"/>
  <c r="D50" i="4"/>
  <c r="E50" i="4"/>
  <c r="F50" i="4"/>
  <c r="G50" i="4"/>
  <c r="H50" i="4"/>
  <c r="I50" i="4"/>
  <c r="J50" i="4"/>
  <c r="K50" i="4"/>
  <c r="L50" i="4"/>
  <c r="M50" i="4"/>
  <c r="N50" i="4"/>
  <c r="O50" i="4"/>
  <c r="P50" i="4"/>
  <c r="Q50" i="4"/>
  <c r="R50" i="4"/>
  <c r="S50" i="4"/>
  <c r="T50" i="4"/>
  <c r="U50" i="4"/>
  <c r="V50" i="4"/>
  <c r="W50" i="4"/>
  <c r="X50" i="4"/>
  <c r="Y50" i="4"/>
  <c r="AA50" i="4"/>
  <c r="AD50" i="4"/>
  <c r="AE50" i="4"/>
  <c r="B51" i="4"/>
  <c r="D51" i="4"/>
  <c r="E51" i="4"/>
  <c r="F51" i="4"/>
  <c r="G51" i="4"/>
  <c r="H51" i="4"/>
  <c r="I51" i="4"/>
  <c r="J51" i="4"/>
  <c r="K51" i="4"/>
  <c r="L51" i="4"/>
  <c r="M51" i="4"/>
  <c r="N51" i="4"/>
  <c r="O51" i="4"/>
  <c r="P51" i="4"/>
  <c r="Q51" i="4"/>
  <c r="R51" i="4"/>
  <c r="S51" i="4"/>
  <c r="T51" i="4"/>
  <c r="U51" i="4"/>
  <c r="V51" i="4"/>
  <c r="W51" i="4"/>
  <c r="X51" i="4"/>
  <c r="Y51" i="4"/>
  <c r="AA51" i="4"/>
  <c r="AD51" i="4"/>
  <c r="AE51" i="4"/>
  <c r="B52" i="4"/>
  <c r="D52" i="4"/>
  <c r="E52" i="4"/>
  <c r="F52" i="4"/>
  <c r="G52" i="4"/>
  <c r="H52" i="4"/>
  <c r="I52" i="4"/>
  <c r="J52" i="4"/>
  <c r="K52" i="4"/>
  <c r="L52" i="4"/>
  <c r="M52" i="4"/>
  <c r="N52" i="4"/>
  <c r="O52" i="4"/>
  <c r="P52" i="4"/>
  <c r="Q52" i="4"/>
  <c r="R52" i="4"/>
  <c r="S52" i="4"/>
  <c r="T52" i="4"/>
  <c r="U52" i="4"/>
  <c r="V52" i="4"/>
  <c r="W52" i="4"/>
  <c r="X52" i="4"/>
  <c r="Y52" i="4"/>
  <c r="AA52" i="4"/>
  <c r="AD52" i="4"/>
  <c r="AE52" i="4"/>
  <c r="B53" i="4"/>
  <c r="D53" i="4"/>
  <c r="E53" i="4"/>
  <c r="F53" i="4"/>
  <c r="G53" i="4"/>
  <c r="H53" i="4"/>
  <c r="I53" i="4"/>
  <c r="J53" i="4"/>
  <c r="K53" i="4"/>
  <c r="L53" i="4"/>
  <c r="M53" i="4"/>
  <c r="N53" i="4"/>
  <c r="O53" i="4"/>
  <c r="P53" i="4"/>
  <c r="Q53" i="4"/>
  <c r="R53" i="4"/>
  <c r="S53" i="4"/>
  <c r="T53" i="4"/>
  <c r="U53" i="4"/>
  <c r="V53" i="4"/>
  <c r="W53" i="4"/>
  <c r="X53" i="4"/>
  <c r="Y53" i="4"/>
  <c r="AA53" i="4"/>
  <c r="AD53" i="4"/>
  <c r="AE53" i="4"/>
  <c r="B54" i="4"/>
  <c r="D54" i="4"/>
  <c r="E54" i="4"/>
  <c r="F54" i="4"/>
  <c r="G54" i="4"/>
  <c r="H54" i="4"/>
  <c r="I54" i="4"/>
  <c r="J54" i="4"/>
  <c r="K54" i="4"/>
  <c r="L54" i="4"/>
  <c r="M54" i="4"/>
  <c r="N54" i="4"/>
  <c r="O54" i="4"/>
  <c r="P54" i="4"/>
  <c r="Q54" i="4"/>
  <c r="R54" i="4"/>
  <c r="S54" i="4"/>
  <c r="T54" i="4"/>
  <c r="U54" i="4"/>
  <c r="V54" i="4"/>
  <c r="W54" i="4"/>
  <c r="X54" i="4"/>
  <c r="Y54" i="4"/>
  <c r="AA54" i="4"/>
  <c r="AD54" i="4"/>
  <c r="AE54" i="4"/>
  <c r="B55" i="4"/>
  <c r="D55" i="4"/>
  <c r="E55" i="4"/>
  <c r="F55" i="4"/>
  <c r="G55" i="4"/>
  <c r="H55" i="4"/>
  <c r="I55" i="4"/>
  <c r="J55" i="4"/>
  <c r="K55" i="4"/>
  <c r="L55" i="4"/>
  <c r="M55" i="4"/>
  <c r="N55" i="4"/>
  <c r="O55" i="4"/>
  <c r="P55" i="4"/>
  <c r="Q55" i="4"/>
  <c r="R55" i="4"/>
  <c r="S55" i="4"/>
  <c r="T55" i="4"/>
  <c r="U55" i="4"/>
  <c r="V55" i="4"/>
  <c r="W55" i="4"/>
  <c r="X55" i="4"/>
  <c r="Y55" i="4"/>
  <c r="AA55" i="4"/>
  <c r="AD55" i="4"/>
  <c r="AE55" i="4"/>
  <c r="B56" i="4"/>
  <c r="D56" i="4"/>
  <c r="E56" i="4"/>
  <c r="F56" i="4"/>
  <c r="G56" i="4"/>
  <c r="H56" i="4"/>
  <c r="I56" i="4"/>
  <c r="J56" i="4"/>
  <c r="K56" i="4"/>
  <c r="L56" i="4"/>
  <c r="M56" i="4"/>
  <c r="N56" i="4"/>
  <c r="O56" i="4"/>
  <c r="P56" i="4"/>
  <c r="Q56" i="4"/>
  <c r="R56" i="4"/>
  <c r="S56" i="4"/>
  <c r="T56" i="4"/>
  <c r="U56" i="4"/>
  <c r="V56" i="4"/>
  <c r="W56" i="4"/>
  <c r="X56" i="4"/>
  <c r="Y56" i="4"/>
  <c r="AA56" i="4"/>
  <c r="AD56" i="4"/>
  <c r="AE56" i="4"/>
  <c r="B57" i="4"/>
  <c r="D57" i="4"/>
  <c r="E57" i="4"/>
  <c r="F57" i="4"/>
  <c r="G57" i="4"/>
  <c r="H57" i="4"/>
  <c r="I57" i="4"/>
  <c r="J57" i="4"/>
  <c r="K57" i="4"/>
  <c r="L57" i="4"/>
  <c r="M57" i="4"/>
  <c r="N57" i="4"/>
  <c r="O57" i="4"/>
  <c r="P57" i="4"/>
  <c r="Q57" i="4"/>
  <c r="R57" i="4"/>
  <c r="S57" i="4"/>
  <c r="T57" i="4"/>
  <c r="U57" i="4"/>
  <c r="V57" i="4"/>
  <c r="W57" i="4"/>
  <c r="X57" i="4"/>
  <c r="Y57" i="4"/>
  <c r="AA57" i="4"/>
  <c r="AD57" i="4"/>
  <c r="AE57" i="4"/>
  <c r="AF18" i="3"/>
  <c r="AF19" i="3"/>
  <c r="BL19" i="3" s="1"/>
  <c r="AF20" i="3"/>
  <c r="BL20" i="3" s="1"/>
  <c r="AF21" i="3"/>
  <c r="AF22" i="3"/>
  <c r="AF23" i="3"/>
  <c r="BL23" i="3" s="1"/>
  <c r="AF24" i="3"/>
  <c r="BL24" i="3" s="1"/>
  <c r="AF25" i="3"/>
  <c r="AF26" i="3"/>
  <c r="AF27" i="3"/>
  <c r="AF28" i="3"/>
  <c r="BL28" i="3" s="1"/>
  <c r="AF29" i="3"/>
  <c r="AF30" i="3"/>
  <c r="AF31" i="3"/>
  <c r="AF32" i="3"/>
  <c r="BL32" i="3" s="1"/>
  <c r="AF33" i="3"/>
  <c r="AH33" i="3" s="1"/>
  <c r="AF34" i="3"/>
  <c r="AF35" i="3"/>
  <c r="AF36" i="3"/>
  <c r="BL36" i="3" s="1"/>
  <c r="AF37" i="3"/>
  <c r="AH37" i="3" s="1"/>
  <c r="AF38" i="3"/>
  <c r="AH38" i="3" s="1"/>
  <c r="AF39" i="3"/>
  <c r="AF40" i="3"/>
  <c r="BL40" i="3" s="1"/>
  <c r="AF41" i="3"/>
  <c r="AH41" i="3" s="1"/>
  <c r="BI29" i="8" s="1"/>
  <c r="AF42" i="3"/>
  <c r="AF43" i="3"/>
  <c r="AF44" i="3"/>
  <c r="BL44" i="3" s="1"/>
  <c r="AF45" i="3"/>
  <c r="AF46" i="3"/>
  <c r="AF47" i="3"/>
  <c r="AF48" i="3"/>
  <c r="BL48" i="3" s="1"/>
  <c r="AF49" i="3"/>
  <c r="AH49" i="3" s="1"/>
  <c r="AF50" i="3"/>
  <c r="AF51" i="3"/>
  <c r="AF52" i="3"/>
  <c r="BL52" i="3" s="1"/>
  <c r="AF53" i="3"/>
  <c r="AH53" i="3" s="1"/>
  <c r="AF54" i="3"/>
  <c r="AH54" i="3" s="1"/>
  <c r="AF55" i="3"/>
  <c r="AF56" i="3"/>
  <c r="AF57" i="3"/>
  <c r="AF58" i="3"/>
  <c r="AF59" i="3"/>
  <c r="AF60" i="3"/>
  <c r="AH60" i="3" s="1"/>
  <c r="AF61" i="3"/>
  <c r="AF62" i="3"/>
  <c r="AF63" i="3"/>
  <c r="AF64" i="3"/>
  <c r="AH64" i="3" s="1"/>
  <c r="AF65" i="3"/>
  <c r="BL65" i="3" s="1"/>
  <c r="AF66" i="3"/>
  <c r="BL66" i="3" s="1"/>
  <c r="AF67" i="3"/>
  <c r="BL67" i="3" s="1"/>
  <c r="AF68" i="3"/>
  <c r="AH68" i="3" s="1"/>
  <c r="AF69" i="3"/>
  <c r="BL69" i="3" s="1"/>
  <c r="AF70" i="3"/>
  <c r="AH70" i="3" s="1"/>
  <c r="AF71" i="3"/>
  <c r="AF72" i="3"/>
  <c r="AF73" i="3"/>
  <c r="AF74" i="3"/>
  <c r="AH74" i="3" s="1"/>
  <c r="AF75" i="3"/>
  <c r="AF76" i="3"/>
  <c r="AH76" i="3" s="1"/>
  <c r="AF77" i="3"/>
  <c r="AF78" i="3"/>
  <c r="AF79" i="3"/>
  <c r="AF80" i="3"/>
  <c r="AF81" i="3"/>
  <c r="AH81" i="3" s="1"/>
  <c r="AF82" i="3"/>
  <c r="AF83" i="3"/>
  <c r="AF84" i="3"/>
  <c r="AF85" i="3"/>
  <c r="AH85" i="3" s="1"/>
  <c r="AF86" i="3"/>
  <c r="AH86" i="3" s="1"/>
  <c r="AF87" i="3"/>
  <c r="AF88" i="3"/>
  <c r="AH88" i="3" s="1"/>
  <c r="AF89" i="3"/>
  <c r="AF90" i="3"/>
  <c r="AH90" i="3" s="1"/>
  <c r="AF91" i="3"/>
  <c r="AF92" i="3"/>
  <c r="AF93" i="3"/>
  <c r="AF94" i="3"/>
  <c r="AF95" i="3"/>
  <c r="AF96" i="3"/>
  <c r="AH96" i="3" s="1"/>
  <c r="AF97" i="3"/>
  <c r="AH97" i="3" s="1"/>
  <c r="AF98" i="3"/>
  <c r="AF99" i="3"/>
  <c r="AF100" i="3"/>
  <c r="AF101" i="3"/>
  <c r="AH101" i="3" s="1"/>
  <c r="AF102" i="3"/>
  <c r="AH102" i="3" s="1"/>
  <c r="AF103" i="3"/>
  <c r="AF104" i="3"/>
  <c r="AH104" i="3" s="1"/>
  <c r="AF105" i="3"/>
  <c r="AH105" i="3" s="1"/>
  <c r="BI93" i="8" s="1"/>
  <c r="AF106" i="3"/>
  <c r="AH106" i="3" s="1"/>
  <c r="AF107" i="3"/>
  <c r="AF108" i="3"/>
  <c r="AF109" i="3"/>
  <c r="AF110" i="3"/>
  <c r="AF111" i="3"/>
  <c r="AF112" i="3"/>
  <c r="AH112" i="3" s="1"/>
  <c r="AF113" i="3"/>
  <c r="AH113" i="3" s="1"/>
  <c r="AF114" i="3"/>
  <c r="AF115" i="3"/>
  <c r="AF116" i="3"/>
  <c r="AH116" i="3" s="1"/>
  <c r="AF117" i="3"/>
  <c r="AH117" i="3" s="1"/>
  <c r="AF118" i="3"/>
  <c r="AH118" i="3" s="1"/>
  <c r="AF119" i="3"/>
  <c r="AF120" i="3"/>
  <c r="AF121" i="3"/>
  <c r="AF122" i="3"/>
  <c r="AH122" i="3" s="1"/>
  <c r="AF123" i="3"/>
  <c r="AF124" i="3"/>
  <c r="AH124" i="3" s="1"/>
  <c r="AF125" i="3"/>
  <c r="AF126" i="3"/>
  <c r="AF127" i="3"/>
  <c r="AF128" i="3"/>
  <c r="AF129" i="3"/>
  <c r="AH129" i="3" s="1"/>
  <c r="AF130" i="3"/>
  <c r="AF131" i="3"/>
  <c r="AF132" i="3"/>
  <c r="AH132" i="3" s="1"/>
  <c r="AF133" i="3"/>
  <c r="AF134" i="3"/>
  <c r="AF135" i="3"/>
  <c r="AF136" i="3"/>
  <c r="AF137" i="3"/>
  <c r="AF138" i="3"/>
  <c r="AG126" i="4" s="1"/>
  <c r="AF139" i="3"/>
  <c r="AG127" i="4" s="1"/>
  <c r="AF140" i="3"/>
  <c r="AG128" i="4" s="1"/>
  <c r="AF141" i="3"/>
  <c r="AG129" i="4" s="1"/>
  <c r="AF142" i="3"/>
  <c r="AG130" i="4" s="1"/>
  <c r="AF143" i="3"/>
  <c r="AG131" i="4" s="1"/>
  <c r="AF144" i="3"/>
  <c r="AG132" i="4" s="1"/>
  <c r="AF145" i="3"/>
  <c r="AG133" i="4" s="1"/>
  <c r="AF146" i="3"/>
  <c r="AG134" i="4" s="1"/>
  <c r="AF147" i="3"/>
  <c r="AG135" i="4" s="1"/>
  <c r="AF148" i="3"/>
  <c r="AG136" i="4" s="1"/>
  <c r="AF149" i="3"/>
  <c r="AG137" i="4" s="1"/>
  <c r="AF150" i="3"/>
  <c r="AG138" i="4" s="1"/>
  <c r="AF151" i="3"/>
  <c r="AG139" i="4" s="1"/>
  <c r="AF152" i="3"/>
  <c r="AG140" i="4" s="1"/>
  <c r="AF153" i="3"/>
  <c r="AG141" i="4" s="1"/>
  <c r="AF154" i="3"/>
  <c r="AG142" i="4" s="1"/>
  <c r="AF155" i="3"/>
  <c r="AG143" i="4" s="1"/>
  <c r="AF17" i="3"/>
  <c r="AH17" i="3" s="1"/>
  <c r="AF16" i="3"/>
  <c r="AH16" i="3" s="1"/>
  <c r="AF15" i="3"/>
  <c r="AM8" i="8"/>
  <c r="AM9" i="8"/>
  <c r="AM10" i="8"/>
  <c r="AM11" i="8"/>
  <c r="AM12" i="8"/>
  <c r="AM13" i="8"/>
  <c r="AM14" i="8"/>
  <c r="AM15" i="8"/>
  <c r="AM16" i="8"/>
  <c r="AM17" i="8"/>
  <c r="AM18" i="8"/>
  <c r="AM19" i="8"/>
  <c r="AA32" i="3"/>
  <c r="AM20" i="8" s="1"/>
  <c r="AA33" i="3"/>
  <c r="AM21" i="8" s="1"/>
  <c r="AA34" i="3"/>
  <c r="AM22" i="8" s="1"/>
  <c r="AA35" i="3"/>
  <c r="AM23" i="8" s="1"/>
  <c r="AA36" i="3"/>
  <c r="AM24" i="8" s="1"/>
  <c r="AA37" i="3"/>
  <c r="AM25" i="8" s="1"/>
  <c r="AA38" i="3"/>
  <c r="AM26" i="8" s="1"/>
  <c r="AA39" i="3"/>
  <c r="AM27" i="8" s="1"/>
  <c r="AA40" i="3"/>
  <c r="AM28" i="8" s="1"/>
  <c r="AA41" i="3"/>
  <c r="AM29" i="8" s="1"/>
  <c r="AA42" i="3"/>
  <c r="AM30" i="8" s="1"/>
  <c r="AA43" i="3"/>
  <c r="AM31" i="8" s="1"/>
  <c r="AA44" i="3"/>
  <c r="AM32" i="8" s="1"/>
  <c r="AA45" i="3"/>
  <c r="AM33" i="8" s="1"/>
  <c r="AA46" i="3"/>
  <c r="AM34" i="8" s="1"/>
  <c r="AA47" i="3"/>
  <c r="AM35" i="8" s="1"/>
  <c r="AA48" i="3"/>
  <c r="AM36" i="8" s="1"/>
  <c r="AA49" i="3"/>
  <c r="AM37" i="8" s="1"/>
  <c r="AA50" i="3"/>
  <c r="AM38" i="8" s="1"/>
  <c r="AA51" i="3"/>
  <c r="AM39" i="8" s="1"/>
  <c r="AA52" i="3"/>
  <c r="AM40" i="8" s="1"/>
  <c r="AA53" i="3"/>
  <c r="AM41" i="8" s="1"/>
  <c r="AA54" i="3"/>
  <c r="AM42" i="8" s="1"/>
  <c r="AA55" i="3"/>
  <c r="AM43" i="8" s="1"/>
  <c r="AA56" i="3"/>
  <c r="AM44" i="8" s="1"/>
  <c r="AA57" i="3"/>
  <c r="AM45" i="8" s="1"/>
  <c r="AA58" i="3"/>
  <c r="AM46" i="8" s="1"/>
  <c r="AA59" i="3"/>
  <c r="AM47" i="8" s="1"/>
  <c r="AA60" i="3"/>
  <c r="AM48" i="8" s="1"/>
  <c r="AA61" i="3"/>
  <c r="AM49" i="8" s="1"/>
  <c r="AA62" i="3"/>
  <c r="AM50" i="8" s="1"/>
  <c r="AA63" i="3"/>
  <c r="AM51" i="8" s="1"/>
  <c r="AA64" i="3"/>
  <c r="AM52" i="8" s="1"/>
  <c r="AA65" i="3"/>
  <c r="AM53" i="8" s="1"/>
  <c r="AA66" i="3"/>
  <c r="AM54" i="8" s="1"/>
  <c r="AA67" i="3"/>
  <c r="AM55" i="8" s="1"/>
  <c r="AA68" i="3"/>
  <c r="AM56" i="8" s="1"/>
  <c r="AA69" i="3"/>
  <c r="AM57" i="8" s="1"/>
  <c r="AA70" i="3"/>
  <c r="AM58" i="8" s="1"/>
  <c r="AA71" i="3"/>
  <c r="AM59" i="8" s="1"/>
  <c r="AA72" i="3"/>
  <c r="AM60" i="8" s="1"/>
  <c r="AA73" i="3"/>
  <c r="AM61" i="8" s="1"/>
  <c r="AA74" i="3"/>
  <c r="AM62" i="8" s="1"/>
  <c r="AA75" i="3"/>
  <c r="AM63" i="8" s="1"/>
  <c r="AA76" i="3"/>
  <c r="AM64" i="8" s="1"/>
  <c r="AA77" i="3"/>
  <c r="AM65" i="8" s="1"/>
  <c r="AA78" i="3"/>
  <c r="AM66" i="8" s="1"/>
  <c r="AA79" i="3"/>
  <c r="AM67" i="8" s="1"/>
  <c r="AA80" i="3"/>
  <c r="AM68" i="8" s="1"/>
  <c r="AA81" i="3"/>
  <c r="AM69" i="8" s="1"/>
  <c r="AA82" i="3"/>
  <c r="AM70" i="8" s="1"/>
  <c r="AA83" i="3"/>
  <c r="AM71" i="8" s="1"/>
  <c r="AA84" i="3"/>
  <c r="AM72" i="8" s="1"/>
  <c r="AA85" i="3"/>
  <c r="AM73" i="8" s="1"/>
  <c r="AA86" i="3"/>
  <c r="AM74" i="8" s="1"/>
  <c r="AA87" i="3"/>
  <c r="AM75" i="8" s="1"/>
  <c r="AA88" i="3"/>
  <c r="AM76" i="8" s="1"/>
  <c r="AA89" i="3"/>
  <c r="AM77" i="8" s="1"/>
  <c r="AA90" i="3"/>
  <c r="AM78" i="8" s="1"/>
  <c r="AA91" i="3"/>
  <c r="AM79" i="8" s="1"/>
  <c r="AA92" i="3"/>
  <c r="AM80" i="8" s="1"/>
  <c r="AA93" i="3"/>
  <c r="AM81" i="8" s="1"/>
  <c r="AA94" i="3"/>
  <c r="AM82" i="8" s="1"/>
  <c r="AA95" i="3"/>
  <c r="AM83" i="8" s="1"/>
  <c r="AA96" i="3"/>
  <c r="AM84" i="8" s="1"/>
  <c r="AA97" i="3"/>
  <c r="AM85" i="8" s="1"/>
  <c r="AA98" i="3"/>
  <c r="AM86" i="8" s="1"/>
  <c r="AA99" i="3"/>
  <c r="AM87" i="8" s="1"/>
  <c r="AA100" i="3"/>
  <c r="AM88" i="8" s="1"/>
  <c r="AA101" i="3"/>
  <c r="AM89" i="8" s="1"/>
  <c r="AA102" i="3"/>
  <c r="AM90" i="8" s="1"/>
  <c r="AA103" i="3"/>
  <c r="AM91" i="8" s="1"/>
  <c r="AA104" i="3"/>
  <c r="AM92" i="8" s="1"/>
  <c r="AA105" i="3"/>
  <c r="AM93" i="8" s="1"/>
  <c r="AA106" i="3"/>
  <c r="AM94" i="8" s="1"/>
  <c r="AA107" i="3"/>
  <c r="AM95" i="8" s="1"/>
  <c r="AA108" i="3"/>
  <c r="AM96" i="8" s="1"/>
  <c r="AA109" i="3"/>
  <c r="AM97" i="8" s="1"/>
  <c r="AA110" i="3"/>
  <c r="AM98" i="8" s="1"/>
  <c r="AA111" i="3"/>
  <c r="AM99" i="8" s="1"/>
  <c r="AA112" i="3"/>
  <c r="AM100" i="8" s="1"/>
  <c r="AA113" i="3"/>
  <c r="AM101" i="8" s="1"/>
  <c r="AA114" i="3"/>
  <c r="AM102" i="8" s="1"/>
  <c r="AA115" i="3"/>
  <c r="AM103" i="8" s="1"/>
  <c r="AA116" i="3"/>
  <c r="AM104" i="8" s="1"/>
  <c r="AA117" i="3"/>
  <c r="AM105" i="8" s="1"/>
  <c r="AA118" i="3"/>
  <c r="AM106" i="8" s="1"/>
  <c r="AA119" i="3"/>
  <c r="AM107" i="8" s="1"/>
  <c r="AA120" i="3"/>
  <c r="AM108" i="8" s="1"/>
  <c r="AA121" i="3"/>
  <c r="AM109" i="8" s="1"/>
  <c r="AA122" i="3"/>
  <c r="AM110" i="8" s="1"/>
  <c r="AA123" i="3"/>
  <c r="AM111" i="8" s="1"/>
  <c r="AA124" i="3"/>
  <c r="AM112" i="8" s="1"/>
  <c r="AA125" i="3"/>
  <c r="AM113" i="8" s="1"/>
  <c r="AA126" i="3"/>
  <c r="AM114" i="8" s="1"/>
  <c r="AA127" i="3"/>
  <c r="AM115" i="8" s="1"/>
  <c r="AA128" i="3"/>
  <c r="AM116" i="8" s="1"/>
  <c r="AA129" i="3"/>
  <c r="AM117" i="8" s="1"/>
  <c r="AA130" i="3"/>
  <c r="AM118" i="8" s="1"/>
  <c r="AA131" i="3"/>
  <c r="AM119" i="8" s="1"/>
  <c r="AA132" i="3"/>
  <c r="AM120" i="8" s="1"/>
  <c r="AA133" i="3"/>
  <c r="AA134" i="3"/>
  <c r="AM122" i="8" s="1"/>
  <c r="AA135" i="3"/>
  <c r="AA136" i="3"/>
  <c r="AM124" i="8" s="1"/>
  <c r="AA137" i="3"/>
  <c r="AA138" i="3"/>
  <c r="AM126" i="8" s="1"/>
  <c r="AA139" i="3"/>
  <c r="AA140" i="3"/>
  <c r="AM128" i="8" s="1"/>
  <c r="AA141" i="3"/>
  <c r="AA142" i="3"/>
  <c r="AM130" i="8" s="1"/>
  <c r="AA143" i="3"/>
  <c r="AA144" i="3"/>
  <c r="AM132" i="8" s="1"/>
  <c r="AA145" i="3"/>
  <c r="AA146" i="3"/>
  <c r="AM134" i="8" s="1"/>
  <c r="AA147" i="3"/>
  <c r="AA148" i="3"/>
  <c r="AM136" i="8" s="1"/>
  <c r="AA149" i="3"/>
  <c r="AA150" i="3"/>
  <c r="AM138" i="8" s="1"/>
  <c r="AA151" i="3"/>
  <c r="AA152" i="3"/>
  <c r="AM140" i="8" s="1"/>
  <c r="AA153" i="3"/>
  <c r="AA154" i="3"/>
  <c r="AM142" i="8" s="1"/>
  <c r="AA155" i="3"/>
  <c r="AM7" i="8"/>
  <c r="AA17" i="3"/>
  <c r="AM5" i="8" s="1"/>
  <c r="AA16" i="3"/>
  <c r="AA15" i="3"/>
  <c r="G2" i="4"/>
  <c r="H2" i="4"/>
  <c r="AE2" i="4"/>
  <c r="AD2" i="4"/>
  <c r="AA2" i="4"/>
  <c r="Y2" i="4"/>
  <c r="X2" i="4"/>
  <c r="W2" i="4"/>
  <c r="V2" i="4"/>
  <c r="U2" i="4"/>
  <c r="T2" i="4"/>
  <c r="S2" i="4"/>
  <c r="R2" i="4"/>
  <c r="Q2" i="4"/>
  <c r="P2" i="4"/>
  <c r="O2" i="4"/>
  <c r="N2" i="4"/>
  <c r="M2" i="4"/>
  <c r="K2" i="4"/>
  <c r="J2" i="4"/>
  <c r="I2" i="4"/>
  <c r="F2" i="4"/>
  <c r="E2" i="4"/>
  <c r="D2" i="4"/>
  <c r="B2" i="4"/>
  <c r="AM2" i="8"/>
  <c r="AN85" i="8" l="1"/>
  <c r="BI85" i="8"/>
  <c r="AN74" i="8"/>
  <c r="BI74" i="8"/>
  <c r="AN52" i="8"/>
  <c r="BI52" i="8"/>
  <c r="AN41" i="8"/>
  <c r="BI41" i="8"/>
  <c r="C53" i="4"/>
  <c r="BZ53" i="4"/>
  <c r="C42" i="4"/>
  <c r="BZ42" i="4"/>
  <c r="C31" i="4"/>
  <c r="BZ31" i="4"/>
  <c r="C20" i="4"/>
  <c r="BZ20" i="4"/>
  <c r="AN117" i="8"/>
  <c r="BI117" i="8"/>
  <c r="AN106" i="8"/>
  <c r="BI106" i="8"/>
  <c r="AN84" i="8"/>
  <c r="BI84" i="8"/>
  <c r="AN73" i="8"/>
  <c r="BI73" i="8"/>
  <c r="AN62" i="8"/>
  <c r="BI62" i="8"/>
  <c r="C50" i="4"/>
  <c r="BZ50" i="4"/>
  <c r="C39" i="4"/>
  <c r="BZ39" i="4"/>
  <c r="C28" i="4"/>
  <c r="BZ28" i="4"/>
  <c r="C17" i="4"/>
  <c r="BZ17" i="4"/>
  <c r="AN105" i="8"/>
  <c r="BI105" i="8"/>
  <c r="AN94" i="8"/>
  <c r="BI94" i="8"/>
  <c r="C47" i="4"/>
  <c r="BZ47" i="4"/>
  <c r="C36" i="4"/>
  <c r="BZ36" i="4"/>
  <c r="C25" i="4"/>
  <c r="BZ25" i="4"/>
  <c r="C14" i="4"/>
  <c r="BZ14" i="4"/>
  <c r="C3" i="4"/>
  <c r="BZ3" i="4"/>
  <c r="AN104" i="8"/>
  <c r="BI104" i="8"/>
  <c r="C55" i="4"/>
  <c r="BZ55" i="4"/>
  <c r="C44" i="4"/>
  <c r="BZ44" i="4"/>
  <c r="C33" i="4"/>
  <c r="BZ33" i="4"/>
  <c r="C22" i="4"/>
  <c r="BZ22" i="4"/>
  <c r="AN92" i="8"/>
  <c r="BI92" i="8"/>
  <c r="AN48" i="8"/>
  <c r="BI48" i="8"/>
  <c r="AN37" i="8"/>
  <c r="BI37" i="8"/>
  <c r="AN26" i="8"/>
  <c r="BI26" i="8"/>
  <c r="C52" i="4"/>
  <c r="BZ52" i="4"/>
  <c r="C41" i="4"/>
  <c r="BZ41" i="4"/>
  <c r="C30" i="4"/>
  <c r="BZ30" i="4"/>
  <c r="C19" i="4"/>
  <c r="BZ19" i="4"/>
  <c r="AN69" i="8"/>
  <c r="BI69" i="8"/>
  <c r="AN58" i="8"/>
  <c r="BI58" i="8"/>
  <c r="AN25" i="8"/>
  <c r="BI25" i="8"/>
  <c r="C49" i="4"/>
  <c r="BZ49" i="4"/>
  <c r="C38" i="4"/>
  <c r="BZ38" i="4"/>
  <c r="C27" i="4"/>
  <c r="BZ27" i="4"/>
  <c r="C16" i="4"/>
  <c r="BZ16" i="4"/>
  <c r="AN42" i="8"/>
  <c r="BI42" i="8"/>
  <c r="AN112" i="8"/>
  <c r="BI112" i="8"/>
  <c r="AN101" i="8"/>
  <c r="BI101" i="8"/>
  <c r="AN90" i="8"/>
  <c r="BI90" i="8"/>
  <c r="C57" i="4"/>
  <c r="BZ57" i="4"/>
  <c r="C46" i="4"/>
  <c r="BZ46" i="4"/>
  <c r="C35" i="4"/>
  <c r="BZ35" i="4"/>
  <c r="C24" i="4"/>
  <c r="BZ24" i="4"/>
  <c r="C13" i="4"/>
  <c r="BZ13" i="4"/>
  <c r="AN100" i="8"/>
  <c r="BI100" i="8"/>
  <c r="AN89" i="8"/>
  <c r="BI89" i="8"/>
  <c r="AN78" i="8"/>
  <c r="BI78" i="8"/>
  <c r="AN56" i="8"/>
  <c r="BI56" i="8"/>
  <c r="C54" i="4"/>
  <c r="BZ54" i="4"/>
  <c r="C43" i="4"/>
  <c r="BZ43" i="4"/>
  <c r="C32" i="4"/>
  <c r="BZ32" i="4"/>
  <c r="C21" i="4"/>
  <c r="BZ21" i="4"/>
  <c r="AN110" i="8"/>
  <c r="BI110" i="8"/>
  <c r="C51" i="4"/>
  <c r="BZ51" i="4"/>
  <c r="C40" i="4"/>
  <c r="BZ40" i="4"/>
  <c r="C29" i="4"/>
  <c r="BZ29" i="4"/>
  <c r="C18" i="4"/>
  <c r="BZ18" i="4"/>
  <c r="AN120" i="8"/>
  <c r="BI120" i="8"/>
  <c r="AN76" i="8"/>
  <c r="BI76" i="8"/>
  <c r="AN21" i="8"/>
  <c r="BI21" i="8"/>
  <c r="C48" i="4"/>
  <c r="BZ48" i="4"/>
  <c r="C37" i="4"/>
  <c r="BZ37" i="4"/>
  <c r="C26" i="4"/>
  <c r="BZ26" i="4"/>
  <c r="C15" i="4"/>
  <c r="BZ15" i="4"/>
  <c r="AN2" i="8"/>
  <c r="BI2" i="8"/>
  <c r="AN64" i="8"/>
  <c r="BI64" i="8"/>
  <c r="C56" i="4"/>
  <c r="BZ56" i="4"/>
  <c r="C45" i="4"/>
  <c r="BZ45" i="4"/>
  <c r="C34" i="4"/>
  <c r="BZ34" i="4"/>
  <c r="C23" i="4"/>
  <c r="BZ23" i="4"/>
  <c r="C12" i="4"/>
  <c r="BZ12" i="4"/>
  <c r="C11" i="4"/>
  <c r="BZ11" i="4"/>
  <c r="C10" i="4"/>
  <c r="BZ10" i="4"/>
  <c r="C9" i="4"/>
  <c r="BZ9" i="4"/>
  <c r="C7" i="4"/>
  <c r="BZ7" i="4"/>
  <c r="C8" i="4"/>
  <c r="BZ8" i="4"/>
  <c r="C6" i="4"/>
  <c r="BZ6" i="4"/>
  <c r="C2" i="4"/>
  <c r="BZ2" i="4"/>
  <c r="AN5" i="8"/>
  <c r="BI5" i="8"/>
  <c r="AN4" i="8"/>
  <c r="BI4" i="8"/>
  <c r="AB127" i="4"/>
  <c r="AM127" i="8"/>
  <c r="BU15" i="3"/>
  <c r="AM3" i="8"/>
  <c r="AB137" i="4"/>
  <c r="AM137" i="8"/>
  <c r="AS12" i="4"/>
  <c r="Z2" i="4"/>
  <c r="AJ2" i="8"/>
  <c r="Z133" i="4"/>
  <c r="AJ133" i="8"/>
  <c r="Z122" i="4"/>
  <c r="AJ122" i="8"/>
  <c r="Z111" i="4"/>
  <c r="AJ111" i="8"/>
  <c r="Z100" i="4"/>
  <c r="AJ100" i="8"/>
  <c r="Z89" i="4"/>
  <c r="AJ89" i="8"/>
  <c r="Z78" i="4"/>
  <c r="AJ78" i="8"/>
  <c r="Z67" i="4"/>
  <c r="AJ67" i="8"/>
  <c r="Z56" i="4"/>
  <c r="AJ56" i="8"/>
  <c r="Z45" i="4"/>
  <c r="AJ45" i="8"/>
  <c r="Z34" i="4"/>
  <c r="AJ34" i="8"/>
  <c r="Z23" i="4"/>
  <c r="AJ23" i="8"/>
  <c r="Z12" i="4"/>
  <c r="AJ12" i="8"/>
  <c r="AW137" i="4"/>
  <c r="AW126" i="4"/>
  <c r="AW115" i="4"/>
  <c r="AW104" i="4"/>
  <c r="AW93" i="4"/>
  <c r="AW82" i="4"/>
  <c r="AW71" i="4"/>
  <c r="AW60" i="4"/>
  <c r="AW49" i="4"/>
  <c r="AW38" i="4"/>
  <c r="AW27" i="4"/>
  <c r="AW16" i="4"/>
  <c r="BU16" i="3"/>
  <c r="AM4" i="8"/>
  <c r="AB125" i="4"/>
  <c r="AM125" i="8"/>
  <c r="AS55" i="4"/>
  <c r="AS11" i="4"/>
  <c r="Z143" i="4"/>
  <c r="AJ143" i="8"/>
  <c r="Z132" i="4"/>
  <c r="AJ132" i="8"/>
  <c r="Z121" i="4"/>
  <c r="AJ121" i="8"/>
  <c r="Z110" i="4"/>
  <c r="AJ110" i="8"/>
  <c r="Z99" i="4"/>
  <c r="AJ99" i="8"/>
  <c r="Z88" i="4"/>
  <c r="AJ88" i="8"/>
  <c r="Z77" i="4"/>
  <c r="AJ77" i="8"/>
  <c r="Z66" i="4"/>
  <c r="AJ66" i="8"/>
  <c r="Z55" i="4"/>
  <c r="AJ55" i="8"/>
  <c r="Z44" i="4"/>
  <c r="AJ44" i="8"/>
  <c r="Z33" i="4"/>
  <c r="AJ33" i="8"/>
  <c r="Z22" i="4"/>
  <c r="AJ22" i="8"/>
  <c r="Z11" i="4"/>
  <c r="AJ11" i="8"/>
  <c r="AW136" i="4"/>
  <c r="AW125" i="4"/>
  <c r="AW114" i="4"/>
  <c r="AW103" i="4"/>
  <c r="AW92" i="4"/>
  <c r="AW81" i="4"/>
  <c r="AW70" i="4"/>
  <c r="AW59" i="4"/>
  <c r="AW48" i="4"/>
  <c r="AW37" i="4"/>
  <c r="AW26" i="4"/>
  <c r="AW15" i="4"/>
  <c r="AW4" i="4"/>
  <c r="AB135" i="4"/>
  <c r="AM135" i="8"/>
  <c r="AS54" i="4"/>
  <c r="AS32" i="4"/>
  <c r="Z142" i="4"/>
  <c r="AJ142" i="8"/>
  <c r="Z131" i="4"/>
  <c r="AJ131" i="8"/>
  <c r="Z120" i="4"/>
  <c r="AJ120" i="8"/>
  <c r="Z109" i="4"/>
  <c r="AJ109" i="8"/>
  <c r="Z98" i="4"/>
  <c r="AJ98" i="8"/>
  <c r="Z87" i="4"/>
  <c r="AJ87" i="8"/>
  <c r="Z76" i="4"/>
  <c r="AJ76" i="8"/>
  <c r="Z65" i="4"/>
  <c r="AJ65" i="8"/>
  <c r="Z54" i="4"/>
  <c r="AJ54" i="8"/>
  <c r="Z43" i="4"/>
  <c r="AJ43" i="8"/>
  <c r="Z32" i="4"/>
  <c r="AJ32" i="8"/>
  <c r="Z21" i="4"/>
  <c r="AJ21" i="8"/>
  <c r="Z10" i="4"/>
  <c r="AJ10" i="8"/>
  <c r="AW135" i="4"/>
  <c r="AW124" i="4"/>
  <c r="AW113" i="4"/>
  <c r="AW102" i="4"/>
  <c r="AW91" i="4"/>
  <c r="AW80" i="4"/>
  <c r="AW69" i="4"/>
  <c r="AW58" i="4"/>
  <c r="AW47" i="4"/>
  <c r="AW36" i="4"/>
  <c r="AW25" i="4"/>
  <c r="AW14" i="4"/>
  <c r="Z141" i="4"/>
  <c r="AJ141" i="8"/>
  <c r="Z130" i="4"/>
  <c r="AJ130" i="8"/>
  <c r="Z119" i="4"/>
  <c r="AJ119" i="8"/>
  <c r="Z108" i="4"/>
  <c r="AJ108" i="8"/>
  <c r="Z97" i="4"/>
  <c r="AJ97" i="8"/>
  <c r="Z86" i="4"/>
  <c r="AJ86" i="8"/>
  <c r="Z75" i="4"/>
  <c r="AJ75" i="8"/>
  <c r="Z64" i="4"/>
  <c r="AJ64" i="8"/>
  <c r="Z53" i="4"/>
  <c r="AJ53" i="8"/>
  <c r="Z42" i="4"/>
  <c r="AJ42" i="8"/>
  <c r="Z31" i="4"/>
  <c r="AJ31" i="8"/>
  <c r="Z20" i="4"/>
  <c r="AJ20" i="8"/>
  <c r="Z9" i="4"/>
  <c r="AJ9" i="8"/>
  <c r="AW134" i="4"/>
  <c r="AW123" i="4"/>
  <c r="AW112" i="4"/>
  <c r="AW101" i="4"/>
  <c r="AW90" i="4"/>
  <c r="AW79" i="4"/>
  <c r="AW68" i="4"/>
  <c r="AW57" i="4"/>
  <c r="AW46" i="4"/>
  <c r="AW35" i="4"/>
  <c r="AW24" i="4"/>
  <c r="AW13" i="4"/>
  <c r="Z140" i="4"/>
  <c r="AJ140" i="8"/>
  <c r="Z129" i="4"/>
  <c r="AJ129" i="8"/>
  <c r="Z118" i="4"/>
  <c r="AJ118" i="8"/>
  <c r="Z107" i="4"/>
  <c r="AJ107" i="8"/>
  <c r="Z96" i="4"/>
  <c r="AJ96" i="8"/>
  <c r="Z85" i="4"/>
  <c r="AJ85" i="8"/>
  <c r="Z74" i="4"/>
  <c r="AJ74" i="8"/>
  <c r="Z63" i="4"/>
  <c r="AJ63" i="8"/>
  <c r="Z52" i="4"/>
  <c r="AJ52" i="8"/>
  <c r="Z41" i="4"/>
  <c r="AJ41" i="8"/>
  <c r="Z30" i="4"/>
  <c r="AJ30" i="8"/>
  <c r="Z19" i="4"/>
  <c r="AJ19" i="8"/>
  <c r="Z8" i="4"/>
  <c r="AJ8" i="8"/>
  <c r="AW133" i="4"/>
  <c r="AW122" i="4"/>
  <c r="AW111" i="4"/>
  <c r="AW100" i="4"/>
  <c r="AW89" i="4"/>
  <c r="AW78" i="4"/>
  <c r="AW67" i="4"/>
  <c r="AW56" i="4"/>
  <c r="AW45" i="4"/>
  <c r="AW34" i="4"/>
  <c r="AW23" i="4"/>
  <c r="AW12" i="4"/>
  <c r="AB143" i="4"/>
  <c r="AM143" i="8"/>
  <c r="Z139" i="4"/>
  <c r="AJ139" i="8"/>
  <c r="Z128" i="4"/>
  <c r="AJ128" i="8"/>
  <c r="Z117" i="4"/>
  <c r="AJ117" i="8"/>
  <c r="Z106" i="4"/>
  <c r="AJ106" i="8"/>
  <c r="Z95" i="4"/>
  <c r="AJ95" i="8"/>
  <c r="Z84" i="4"/>
  <c r="AJ84" i="8"/>
  <c r="Z73" i="4"/>
  <c r="AJ73" i="8"/>
  <c r="Z62" i="4"/>
  <c r="AJ62" i="8"/>
  <c r="Z51" i="4"/>
  <c r="AJ51" i="8"/>
  <c r="Z40" i="4"/>
  <c r="AJ40" i="8"/>
  <c r="Z29" i="4"/>
  <c r="AJ29" i="8"/>
  <c r="Z18" i="4"/>
  <c r="AJ18" i="8"/>
  <c r="Z7" i="4"/>
  <c r="AJ7" i="8"/>
  <c r="AW143" i="4"/>
  <c r="AW132" i="4"/>
  <c r="AW121" i="4"/>
  <c r="AW110" i="4"/>
  <c r="AW99" i="4"/>
  <c r="AW88" i="4"/>
  <c r="AW77" i="4"/>
  <c r="AW66" i="4"/>
  <c r="AW55" i="4"/>
  <c r="AW44" i="4"/>
  <c r="AW33" i="4"/>
  <c r="AW22" i="4"/>
  <c r="AW11" i="4"/>
  <c r="AB133" i="4"/>
  <c r="AM133" i="8"/>
  <c r="AB131" i="4"/>
  <c r="AM131" i="8"/>
  <c r="Z116" i="4"/>
  <c r="AJ116" i="8"/>
  <c r="Z83" i="4"/>
  <c r="AJ83" i="8"/>
  <c r="Z50" i="4"/>
  <c r="AJ50" i="8"/>
  <c r="Z39" i="4"/>
  <c r="AJ39" i="8"/>
  <c r="Z17" i="4"/>
  <c r="AJ17" i="8"/>
  <c r="Z6" i="4"/>
  <c r="AJ6" i="8"/>
  <c r="AW142" i="4"/>
  <c r="AW131" i="4"/>
  <c r="AW120" i="4"/>
  <c r="AW109" i="4"/>
  <c r="AW98" i="4"/>
  <c r="AW87" i="4"/>
  <c r="AW76" i="4"/>
  <c r="AW65" i="4"/>
  <c r="AW54" i="4"/>
  <c r="AW43" i="4"/>
  <c r="AW32" i="4"/>
  <c r="AW21" i="4"/>
  <c r="AW10" i="4"/>
  <c r="AB121" i="4"/>
  <c r="AM121" i="8"/>
  <c r="AS28" i="4"/>
  <c r="Z138" i="4"/>
  <c r="AJ138" i="8"/>
  <c r="Z127" i="4"/>
  <c r="AJ127" i="8"/>
  <c r="Z105" i="4"/>
  <c r="AJ105" i="8"/>
  <c r="Z94" i="4"/>
  <c r="AJ94" i="8"/>
  <c r="Z72" i="4"/>
  <c r="AJ72" i="8"/>
  <c r="Z61" i="4"/>
  <c r="AJ61" i="8"/>
  <c r="Z28" i="4"/>
  <c r="AJ28" i="8"/>
  <c r="AB141" i="4"/>
  <c r="AM141" i="8"/>
  <c r="AI93" i="4"/>
  <c r="AN93" i="8"/>
  <c r="AS16" i="4"/>
  <c r="Z137" i="4"/>
  <c r="AJ137" i="8"/>
  <c r="Z126" i="4"/>
  <c r="AJ126" i="8"/>
  <c r="Z115" i="4"/>
  <c r="AJ115" i="8"/>
  <c r="Z104" i="4"/>
  <c r="AJ104" i="8"/>
  <c r="Z93" i="4"/>
  <c r="AJ93" i="8"/>
  <c r="Z82" i="4"/>
  <c r="AJ82" i="8"/>
  <c r="Z71" i="4"/>
  <c r="AJ71" i="8"/>
  <c r="Z60" i="4"/>
  <c r="AJ60" i="8"/>
  <c r="Z49" i="4"/>
  <c r="AJ49" i="8"/>
  <c r="Z38" i="4"/>
  <c r="AJ38" i="8"/>
  <c r="Z27" i="4"/>
  <c r="AJ27" i="8"/>
  <c r="Z16" i="4"/>
  <c r="AJ16" i="8"/>
  <c r="Z5" i="4"/>
  <c r="AJ5" i="8"/>
  <c r="AW141" i="4"/>
  <c r="AW130" i="4"/>
  <c r="AW119" i="4"/>
  <c r="AW108" i="4"/>
  <c r="AW97" i="4"/>
  <c r="AW86" i="4"/>
  <c r="AW75" i="4"/>
  <c r="AW64" i="4"/>
  <c r="AW53" i="4"/>
  <c r="AW42" i="4"/>
  <c r="AW31" i="4"/>
  <c r="AW20" i="4"/>
  <c r="AW9" i="4"/>
  <c r="AB6" i="4"/>
  <c r="AM6" i="8"/>
  <c r="AB123" i="4"/>
  <c r="AM123" i="8"/>
  <c r="AS53" i="4"/>
  <c r="AB129" i="4"/>
  <c r="AM129" i="8"/>
  <c r="Z136" i="4"/>
  <c r="AJ136" i="8"/>
  <c r="Z125" i="4"/>
  <c r="AJ125" i="8"/>
  <c r="Z114" i="4"/>
  <c r="AJ114" i="8"/>
  <c r="Z103" i="4"/>
  <c r="AJ103" i="8"/>
  <c r="Z92" i="4"/>
  <c r="AJ92" i="8"/>
  <c r="Z81" i="4"/>
  <c r="AJ81" i="8"/>
  <c r="Z70" i="4"/>
  <c r="AJ70" i="8"/>
  <c r="Z59" i="4"/>
  <c r="AJ59" i="8"/>
  <c r="Z48" i="4"/>
  <c r="AJ48" i="8"/>
  <c r="Z37" i="4"/>
  <c r="AJ37" i="8"/>
  <c r="Z26" i="4"/>
  <c r="AJ26" i="8"/>
  <c r="Z15" i="4"/>
  <c r="AJ15" i="8"/>
  <c r="AW140" i="4"/>
  <c r="AW129" i="4"/>
  <c r="AW118" i="4"/>
  <c r="AW107" i="4"/>
  <c r="AW96" i="4"/>
  <c r="AW85" i="4"/>
  <c r="AW74" i="4"/>
  <c r="AW63" i="4"/>
  <c r="AW52" i="4"/>
  <c r="AW41" i="4"/>
  <c r="AW30" i="4"/>
  <c r="AW19" i="4"/>
  <c r="AW8" i="4"/>
  <c r="AS40" i="4"/>
  <c r="AI29" i="4"/>
  <c r="AN29" i="8"/>
  <c r="AS7" i="4"/>
  <c r="AB139" i="4"/>
  <c r="AM139" i="8"/>
  <c r="AS36" i="4"/>
  <c r="Z135" i="4"/>
  <c r="AJ135" i="8"/>
  <c r="Z124" i="4"/>
  <c r="AJ124" i="8"/>
  <c r="Z113" i="4"/>
  <c r="AJ113" i="8"/>
  <c r="Z102" i="4"/>
  <c r="AJ102" i="8"/>
  <c r="Z91" i="4"/>
  <c r="AJ91" i="8"/>
  <c r="Z80" i="4"/>
  <c r="AJ80" i="8"/>
  <c r="Z69" i="4"/>
  <c r="AJ69" i="8"/>
  <c r="Z58" i="4"/>
  <c r="AJ58" i="8"/>
  <c r="Z47" i="4"/>
  <c r="AJ47" i="8"/>
  <c r="Z36" i="4"/>
  <c r="AJ36" i="8"/>
  <c r="Z25" i="4"/>
  <c r="AJ25" i="8"/>
  <c r="Z14" i="4"/>
  <c r="AJ14" i="8"/>
  <c r="AW139" i="4"/>
  <c r="AW128" i="4"/>
  <c r="AW117" i="4"/>
  <c r="AW106" i="4"/>
  <c r="AW95" i="4"/>
  <c r="AW84" i="4"/>
  <c r="AW73" i="4"/>
  <c r="AW62" i="4"/>
  <c r="AW51" i="4"/>
  <c r="AW40" i="4"/>
  <c r="AW29" i="4"/>
  <c r="AW18" i="4"/>
  <c r="AW7" i="4"/>
  <c r="AS20" i="4"/>
  <c r="AS57" i="4"/>
  <c r="AS24" i="4"/>
  <c r="Z3" i="4"/>
  <c r="AJ3" i="8"/>
  <c r="Z134" i="4"/>
  <c r="AJ134" i="8"/>
  <c r="Z123" i="4"/>
  <c r="AJ123" i="8"/>
  <c r="Z112" i="4"/>
  <c r="AJ112" i="8"/>
  <c r="Z101" i="4"/>
  <c r="AJ101" i="8"/>
  <c r="Z90" i="4"/>
  <c r="AJ90" i="8"/>
  <c r="Z79" i="4"/>
  <c r="AJ79" i="8"/>
  <c r="Z68" i="4"/>
  <c r="AJ68" i="8"/>
  <c r="Z57" i="4"/>
  <c r="AJ57" i="8"/>
  <c r="Z46" i="4"/>
  <c r="AJ46" i="8"/>
  <c r="Z35" i="4"/>
  <c r="AJ35" i="8"/>
  <c r="Z24" i="4"/>
  <c r="AJ24" i="8"/>
  <c r="Z13" i="4"/>
  <c r="AJ13" i="8"/>
  <c r="AW2" i="4"/>
  <c r="AW138" i="4"/>
  <c r="AW127" i="4"/>
  <c r="AW116" i="4"/>
  <c r="AW105" i="4"/>
  <c r="AW94" i="4"/>
  <c r="AW83" i="4"/>
  <c r="AW72" i="4"/>
  <c r="AW61" i="4"/>
  <c r="AW50" i="4"/>
  <c r="AW39" i="4"/>
  <c r="AW28" i="4"/>
  <c r="AW17" i="4"/>
  <c r="AW6" i="4"/>
  <c r="AS8" i="4"/>
  <c r="AI2" i="4"/>
  <c r="BV3" i="4"/>
  <c r="BV14" i="4"/>
  <c r="BV25" i="4"/>
  <c r="BV36" i="4"/>
  <c r="BV47" i="4"/>
  <c r="BV58" i="4"/>
  <c r="BV69" i="4"/>
  <c r="BV80" i="4"/>
  <c r="BV91" i="4"/>
  <c r="BV102" i="4"/>
  <c r="BV113" i="4"/>
  <c r="BV124" i="4"/>
  <c r="BV135" i="4"/>
  <c r="BV4" i="4"/>
  <c r="BV15" i="4"/>
  <c r="BV26" i="4"/>
  <c r="BV37" i="4"/>
  <c r="BV48" i="4"/>
  <c r="BV59" i="4"/>
  <c r="BV70" i="4"/>
  <c r="BV81" i="4"/>
  <c r="BV92" i="4"/>
  <c r="BV103" i="4"/>
  <c r="BV114" i="4"/>
  <c r="BV125" i="4"/>
  <c r="BV136" i="4"/>
  <c r="BV5" i="4"/>
  <c r="BV16" i="4"/>
  <c r="BV27" i="4"/>
  <c r="BV38" i="4"/>
  <c r="BV49" i="4"/>
  <c r="BV60" i="4"/>
  <c r="BV71" i="4"/>
  <c r="BV82" i="4"/>
  <c r="BV93" i="4"/>
  <c r="BV104" i="4"/>
  <c r="BV115" i="4"/>
  <c r="BV126" i="4"/>
  <c r="BV137" i="4"/>
  <c r="BV6" i="4"/>
  <c r="BV17" i="4"/>
  <c r="BV28" i="4"/>
  <c r="BV39" i="4"/>
  <c r="BV50" i="4"/>
  <c r="BV61" i="4"/>
  <c r="BV72" i="4"/>
  <c r="BV83" i="4"/>
  <c r="BV94" i="4"/>
  <c r="BV105" i="4"/>
  <c r="BV116" i="4"/>
  <c r="BV127" i="4"/>
  <c r="BV138" i="4"/>
  <c r="BV7" i="4"/>
  <c r="BV18" i="4"/>
  <c r="BV29" i="4"/>
  <c r="BV40" i="4"/>
  <c r="BV51" i="4"/>
  <c r="BV62" i="4"/>
  <c r="BV73" i="4"/>
  <c r="BV84" i="4"/>
  <c r="BV95" i="4"/>
  <c r="BV106" i="4"/>
  <c r="BV117" i="4"/>
  <c r="BV128" i="4"/>
  <c r="BV139" i="4"/>
  <c r="BV8" i="4"/>
  <c r="BV19" i="4"/>
  <c r="BV30" i="4"/>
  <c r="BV41" i="4"/>
  <c r="BV52" i="4"/>
  <c r="BV63" i="4"/>
  <c r="BV74" i="4"/>
  <c r="BV85" i="4"/>
  <c r="BV96" i="4"/>
  <c r="BV107" i="4"/>
  <c r="BV118" i="4"/>
  <c r="BV129" i="4"/>
  <c r="BV140" i="4"/>
  <c r="BV9" i="4"/>
  <c r="BV20" i="4"/>
  <c r="BV31" i="4"/>
  <c r="BV42" i="4"/>
  <c r="BV53" i="4"/>
  <c r="BV64" i="4"/>
  <c r="BV75" i="4"/>
  <c r="BV86" i="4"/>
  <c r="BV97" i="4"/>
  <c r="BV108" i="4"/>
  <c r="BV119" i="4"/>
  <c r="BV130" i="4"/>
  <c r="BV141" i="4"/>
  <c r="BV10" i="4"/>
  <c r="BV21" i="4"/>
  <c r="BV32" i="4"/>
  <c r="BV43" i="4"/>
  <c r="BV54" i="4"/>
  <c r="BV65" i="4"/>
  <c r="BV76" i="4"/>
  <c r="BV87" i="4"/>
  <c r="BV98" i="4"/>
  <c r="BV109" i="4"/>
  <c r="BV120" i="4"/>
  <c r="BV131" i="4"/>
  <c r="BV142" i="4"/>
  <c r="BV11" i="4"/>
  <c r="BV22" i="4"/>
  <c r="BV33" i="4"/>
  <c r="BV44" i="4"/>
  <c r="BV55" i="4"/>
  <c r="BV66" i="4"/>
  <c r="BV77" i="4"/>
  <c r="BV88" i="4"/>
  <c r="BV99" i="4"/>
  <c r="BV110" i="4"/>
  <c r="BV121" i="4"/>
  <c r="BV132" i="4"/>
  <c r="BV143" i="4"/>
  <c r="BV12" i="4"/>
  <c r="BV23" i="4"/>
  <c r="BV34" i="4"/>
  <c r="BV45" i="4"/>
  <c r="BV56" i="4"/>
  <c r="BV67" i="4"/>
  <c r="BV78" i="4"/>
  <c r="BV89" i="4"/>
  <c r="BV100" i="4"/>
  <c r="BV111" i="4"/>
  <c r="BV122" i="4"/>
  <c r="BV133" i="4"/>
  <c r="BV2" i="4"/>
  <c r="BV13" i="4"/>
  <c r="BV24" i="4"/>
  <c r="BV35" i="4"/>
  <c r="BV46" i="4"/>
  <c r="BV57" i="4"/>
  <c r="BV68" i="4"/>
  <c r="BV79" i="4"/>
  <c r="BV90" i="4"/>
  <c r="BV101" i="4"/>
  <c r="BV112" i="4"/>
  <c r="BV123" i="4"/>
  <c r="BV134" i="4"/>
  <c r="BU18" i="3"/>
  <c r="AV6" i="4" s="1"/>
  <c r="BU155" i="3"/>
  <c r="AV143" i="4" s="1"/>
  <c r="BU151" i="3"/>
  <c r="AV139" i="4" s="1"/>
  <c r="BU147" i="3"/>
  <c r="AV135" i="4" s="1"/>
  <c r="BU143" i="3"/>
  <c r="AV131" i="4" s="1"/>
  <c r="BU139" i="3"/>
  <c r="BU135" i="3"/>
  <c r="BU131" i="3"/>
  <c r="BU127" i="3"/>
  <c r="AV115" i="4" s="1"/>
  <c r="BU123" i="3"/>
  <c r="AV111" i="4" s="1"/>
  <c r="BU119" i="3"/>
  <c r="AV107" i="4" s="1"/>
  <c r="BU115" i="3"/>
  <c r="AV103" i="4" s="1"/>
  <c r="BU111" i="3"/>
  <c r="AV99" i="4" s="1"/>
  <c r="BU107" i="3"/>
  <c r="AV95" i="4" s="1"/>
  <c r="BU103" i="3"/>
  <c r="AV91" i="4" s="1"/>
  <c r="BU99" i="3"/>
  <c r="BU95" i="3"/>
  <c r="BU91" i="3"/>
  <c r="AV79" i="4" s="1"/>
  <c r="BU87" i="3"/>
  <c r="BU83" i="3"/>
  <c r="BU79" i="3"/>
  <c r="BU75" i="3"/>
  <c r="BU71" i="3"/>
  <c r="AV59" i="4" s="1"/>
  <c r="BU67" i="3"/>
  <c r="BU63" i="3"/>
  <c r="BU59" i="3"/>
  <c r="AV47" i="4" s="1"/>
  <c r="BU55" i="3"/>
  <c r="AV43" i="4" s="1"/>
  <c r="BU51" i="3"/>
  <c r="BU47" i="3"/>
  <c r="BU43" i="3"/>
  <c r="BU39" i="3"/>
  <c r="BU35" i="3"/>
  <c r="BU31" i="3"/>
  <c r="BU27" i="3"/>
  <c r="BU23" i="3"/>
  <c r="AV11" i="4" s="1"/>
  <c r="BU19" i="3"/>
  <c r="BB17" i="3"/>
  <c r="BG17" i="3" s="1"/>
  <c r="BI17" i="3" s="1"/>
  <c r="BB73" i="3"/>
  <c r="BG73" i="3" s="1"/>
  <c r="BI73" i="3" s="1"/>
  <c r="BB101" i="3"/>
  <c r="BG101" i="3" s="1"/>
  <c r="BI101" i="3" s="1"/>
  <c r="BB20" i="3"/>
  <c r="BG20" i="3" s="1"/>
  <c r="BI20" i="3" s="1"/>
  <c r="BB18" i="3"/>
  <c r="BG18" i="3" s="1"/>
  <c r="BI18" i="3" s="1"/>
  <c r="BB74" i="3"/>
  <c r="BG74" i="3" s="1"/>
  <c r="BI74" i="3" s="1"/>
  <c r="BB90" i="3"/>
  <c r="BG90" i="3" s="1"/>
  <c r="BI90" i="3" s="1"/>
  <c r="BB110" i="3"/>
  <c r="BG110" i="3" s="1"/>
  <c r="BI110" i="3" s="1"/>
  <c r="BB134" i="3"/>
  <c r="BG134" i="3" s="1"/>
  <c r="BI134" i="3" s="1"/>
  <c r="BB56" i="3"/>
  <c r="BG56" i="3" s="1"/>
  <c r="BI56" i="3" s="1"/>
  <c r="BB19" i="3"/>
  <c r="BG19" i="3" s="1"/>
  <c r="BI19" i="3" s="1"/>
  <c r="BB83" i="3"/>
  <c r="BG83" i="3" s="1"/>
  <c r="BI83" i="3" s="1"/>
  <c r="BB139" i="3"/>
  <c r="BG139" i="3" s="1"/>
  <c r="BI139" i="3" s="1"/>
  <c r="BB92" i="3"/>
  <c r="BG92" i="3" s="1"/>
  <c r="BI92" i="3" s="1"/>
  <c r="BB25" i="3"/>
  <c r="BG25" i="3" s="1"/>
  <c r="BI25" i="3" s="1"/>
  <c r="BB33" i="3"/>
  <c r="BG33" i="3" s="1"/>
  <c r="BI33" i="3" s="1"/>
  <c r="BB37" i="3"/>
  <c r="BG37" i="3" s="1"/>
  <c r="BI37" i="3" s="1"/>
  <c r="BB45" i="3"/>
  <c r="BG45" i="3" s="1"/>
  <c r="BI45" i="3" s="1"/>
  <c r="BB65" i="3"/>
  <c r="BG65" i="3" s="1"/>
  <c r="BI65" i="3" s="1"/>
  <c r="BB97" i="3"/>
  <c r="BG97" i="3" s="1"/>
  <c r="BI97" i="3" s="1"/>
  <c r="BB113" i="3"/>
  <c r="BG113" i="3" s="1"/>
  <c r="BI113" i="3" s="1"/>
  <c r="BB133" i="3"/>
  <c r="BG133" i="3" s="1"/>
  <c r="BI133" i="3" s="1"/>
  <c r="BB36" i="3"/>
  <c r="BG36" i="3" s="1"/>
  <c r="BI36" i="3" s="1"/>
  <c r="BB48" i="3"/>
  <c r="BG48" i="3" s="1"/>
  <c r="BI48" i="3" s="1"/>
  <c r="BB76" i="3"/>
  <c r="BG76" i="3" s="1"/>
  <c r="BI76" i="3" s="1"/>
  <c r="BB88" i="3"/>
  <c r="BG88" i="3" s="1"/>
  <c r="BI88" i="3" s="1"/>
  <c r="BB112" i="3"/>
  <c r="BG112" i="3" s="1"/>
  <c r="BI112" i="3" s="1"/>
  <c r="BB34" i="3"/>
  <c r="BG34" i="3" s="1"/>
  <c r="BI34" i="3" s="1"/>
  <c r="BB38" i="3"/>
  <c r="BG38" i="3" s="1"/>
  <c r="BI38" i="3" s="1"/>
  <c r="BB46" i="3"/>
  <c r="BG46" i="3" s="1"/>
  <c r="BI46" i="3" s="1"/>
  <c r="BB54" i="3"/>
  <c r="BG54" i="3" s="1"/>
  <c r="BI54" i="3" s="1"/>
  <c r="BB66" i="3"/>
  <c r="BG66" i="3" s="1"/>
  <c r="BI66" i="3" s="1"/>
  <c r="BB70" i="3"/>
  <c r="BG70" i="3" s="1"/>
  <c r="BI70" i="3" s="1"/>
  <c r="BB94" i="3"/>
  <c r="BG94" i="3" s="1"/>
  <c r="BI94" i="3" s="1"/>
  <c r="BB102" i="3"/>
  <c r="BG102" i="3" s="1"/>
  <c r="BI102" i="3" s="1"/>
  <c r="BB106" i="3"/>
  <c r="BG106" i="3" s="1"/>
  <c r="BI106" i="3" s="1"/>
  <c r="BB114" i="3"/>
  <c r="BG114" i="3" s="1"/>
  <c r="BI114" i="3" s="1"/>
  <c r="BB72" i="3"/>
  <c r="BG72" i="3" s="1"/>
  <c r="BI72" i="3" s="1"/>
  <c r="BB108" i="3"/>
  <c r="BG108" i="3" s="1"/>
  <c r="BI108" i="3" s="1"/>
  <c r="BB124" i="3"/>
  <c r="BG124" i="3" s="1"/>
  <c r="BI124" i="3" s="1"/>
  <c r="BB140" i="3"/>
  <c r="BG140" i="3" s="1"/>
  <c r="BI140" i="3" s="1"/>
  <c r="BB35" i="3"/>
  <c r="BG35" i="3" s="1"/>
  <c r="BI35" i="3" s="1"/>
  <c r="BB39" i="3"/>
  <c r="BG39" i="3" s="1"/>
  <c r="BI39" i="3" s="1"/>
  <c r="BB47" i="3"/>
  <c r="BG47" i="3" s="1"/>
  <c r="BI47" i="3" s="1"/>
  <c r="BB51" i="3"/>
  <c r="BG51" i="3" s="1"/>
  <c r="BI51" i="3" s="1"/>
  <c r="BB55" i="3"/>
  <c r="BG55" i="3" s="1"/>
  <c r="BI55" i="3" s="1"/>
  <c r="BB71" i="3"/>
  <c r="BG71" i="3" s="1"/>
  <c r="BI71" i="3" s="1"/>
  <c r="BB75" i="3"/>
  <c r="BG75" i="3" s="1"/>
  <c r="BI75" i="3" s="1"/>
  <c r="BB79" i="3"/>
  <c r="BG79" i="3" s="1"/>
  <c r="BI79" i="3" s="1"/>
  <c r="BB87" i="3"/>
  <c r="BG87" i="3" s="1"/>
  <c r="BI87" i="3" s="1"/>
  <c r="BB91" i="3"/>
  <c r="BG91" i="3" s="1"/>
  <c r="BI91" i="3" s="1"/>
  <c r="BB95" i="3"/>
  <c r="BG95" i="3" s="1"/>
  <c r="BI95" i="3" s="1"/>
  <c r="BB107" i="3"/>
  <c r="BG107" i="3" s="1"/>
  <c r="BI107" i="3" s="1"/>
  <c r="BB111" i="3"/>
  <c r="BG111" i="3" s="1"/>
  <c r="BI111" i="3" s="1"/>
  <c r="BB115" i="3"/>
  <c r="BG115" i="3" s="1"/>
  <c r="BI115" i="3" s="1"/>
  <c r="BB127" i="3"/>
  <c r="BG127" i="3" s="1"/>
  <c r="BI127" i="3" s="1"/>
  <c r="BB131" i="3"/>
  <c r="BG131" i="3" s="1"/>
  <c r="BI131" i="3" s="1"/>
  <c r="BB40" i="3"/>
  <c r="BG40" i="3" s="1"/>
  <c r="BI40" i="3" s="1"/>
  <c r="BB52" i="3"/>
  <c r="BG52" i="3" s="1"/>
  <c r="BI52" i="3" s="1"/>
  <c r="BB68" i="3"/>
  <c r="BG68" i="3" s="1"/>
  <c r="BI68" i="3" s="1"/>
  <c r="BB104" i="3"/>
  <c r="BG104" i="3" s="1"/>
  <c r="BI104" i="3" s="1"/>
  <c r="BB116" i="3"/>
  <c r="BG116" i="3" s="1"/>
  <c r="BI116" i="3" s="1"/>
  <c r="BB128" i="3"/>
  <c r="BG128" i="3" s="1"/>
  <c r="BI128" i="3" s="1"/>
  <c r="BB136" i="3"/>
  <c r="BG136" i="3" s="1"/>
  <c r="BI136" i="3" s="1"/>
  <c r="BB148" i="3"/>
  <c r="BG148" i="3" s="1"/>
  <c r="BI148" i="3" s="1"/>
  <c r="BB29" i="3"/>
  <c r="BG29" i="3" s="1"/>
  <c r="BI29" i="3" s="1"/>
  <c r="BB41" i="3"/>
  <c r="BG41" i="3" s="1"/>
  <c r="BI41" i="3" s="1"/>
  <c r="BB57" i="3"/>
  <c r="BG57" i="3" s="1"/>
  <c r="BI57" i="3" s="1"/>
  <c r="BB61" i="3"/>
  <c r="BG61" i="3" s="1"/>
  <c r="BI61" i="3" s="1"/>
  <c r="BB81" i="3"/>
  <c r="BG81" i="3" s="1"/>
  <c r="BI81" i="3" s="1"/>
  <c r="BB89" i="3"/>
  <c r="BG89" i="3" s="1"/>
  <c r="BI89" i="3" s="1"/>
  <c r="BB121" i="3"/>
  <c r="BG121" i="3" s="1"/>
  <c r="BI121" i="3" s="1"/>
  <c r="BB125" i="3"/>
  <c r="BG125" i="3" s="1"/>
  <c r="BI125" i="3" s="1"/>
  <c r="BB153" i="3"/>
  <c r="BG153" i="3" s="1"/>
  <c r="BI153" i="3" s="1"/>
  <c r="BB100" i="3"/>
  <c r="BG100" i="3" s="1"/>
  <c r="BI100" i="3" s="1"/>
  <c r="BB132" i="3"/>
  <c r="BG132" i="3" s="1"/>
  <c r="BI132" i="3" s="1"/>
  <c r="BB144" i="3"/>
  <c r="BG144" i="3" s="1"/>
  <c r="BI144" i="3" s="1"/>
  <c r="BB26" i="3"/>
  <c r="BG26" i="3" s="1"/>
  <c r="BI26" i="3" s="1"/>
  <c r="BB30" i="3"/>
  <c r="BG30" i="3" s="1"/>
  <c r="BI30" i="3" s="1"/>
  <c r="BB42" i="3"/>
  <c r="BG42" i="3" s="1"/>
  <c r="BI42" i="3" s="1"/>
  <c r="BB62" i="3"/>
  <c r="BG62" i="3" s="1"/>
  <c r="BI62" i="3" s="1"/>
  <c r="BB98" i="3"/>
  <c r="BG98" i="3" s="1"/>
  <c r="BI98" i="3" s="1"/>
  <c r="BB138" i="3"/>
  <c r="BG138" i="3" s="1"/>
  <c r="BI138" i="3" s="1"/>
  <c r="BB146" i="3"/>
  <c r="BG146" i="3" s="1"/>
  <c r="BI146" i="3" s="1"/>
  <c r="BB150" i="3"/>
  <c r="BG150" i="3" s="1"/>
  <c r="BI150" i="3" s="1"/>
  <c r="BB32" i="3"/>
  <c r="BG32" i="3" s="1"/>
  <c r="BI32" i="3" s="1"/>
  <c r="BB44" i="3"/>
  <c r="BG44" i="3" s="1"/>
  <c r="BI44" i="3" s="1"/>
  <c r="BB152" i="3"/>
  <c r="BG152" i="3" s="1"/>
  <c r="BI152" i="3" s="1"/>
  <c r="BB27" i="3"/>
  <c r="BG27" i="3" s="1"/>
  <c r="BI27" i="3" s="1"/>
  <c r="BB31" i="3"/>
  <c r="BG31" i="3" s="1"/>
  <c r="BI31" i="3" s="1"/>
  <c r="BB43" i="3"/>
  <c r="BG43" i="3" s="1"/>
  <c r="BI43" i="3" s="1"/>
  <c r="BB67" i="3"/>
  <c r="BG67" i="3" s="1"/>
  <c r="BI67" i="3" s="1"/>
  <c r="BB103" i="3"/>
  <c r="BG103" i="3" s="1"/>
  <c r="BI103" i="3" s="1"/>
  <c r="BB135" i="3"/>
  <c r="BG135" i="3" s="1"/>
  <c r="BI135" i="3" s="1"/>
  <c r="BB151" i="3"/>
  <c r="BG151" i="3" s="1"/>
  <c r="BI151" i="3" s="1"/>
  <c r="BB155" i="3"/>
  <c r="BG155" i="3" s="1"/>
  <c r="BI155" i="3" s="1"/>
  <c r="BB16" i="3"/>
  <c r="BG16" i="3" s="1"/>
  <c r="BI16" i="3" s="1"/>
  <c r="BB28" i="3"/>
  <c r="BG28" i="3" s="1"/>
  <c r="BI28" i="3" s="1"/>
  <c r="BB14" i="3"/>
  <c r="BG14" i="3" s="1"/>
  <c r="BI14" i="3" s="1"/>
  <c r="BB21" i="3"/>
  <c r="BG21" i="3" s="1"/>
  <c r="BI21" i="3" s="1"/>
  <c r="BB49" i="3"/>
  <c r="BG49" i="3" s="1"/>
  <c r="BI49" i="3" s="1"/>
  <c r="BB53" i="3"/>
  <c r="BG53" i="3" s="1"/>
  <c r="BI53" i="3" s="1"/>
  <c r="BB69" i="3"/>
  <c r="BG69" i="3" s="1"/>
  <c r="BI69" i="3" s="1"/>
  <c r="BB77" i="3"/>
  <c r="BG77" i="3" s="1"/>
  <c r="BI77" i="3" s="1"/>
  <c r="BB85" i="3"/>
  <c r="BG85" i="3" s="1"/>
  <c r="BI85" i="3" s="1"/>
  <c r="BB93" i="3"/>
  <c r="BG93" i="3" s="1"/>
  <c r="BI93" i="3" s="1"/>
  <c r="BB105" i="3"/>
  <c r="BG105" i="3" s="1"/>
  <c r="BI105" i="3" s="1"/>
  <c r="BB109" i="3"/>
  <c r="BG109" i="3" s="1"/>
  <c r="BI109" i="3" s="1"/>
  <c r="BB117" i="3"/>
  <c r="BG117" i="3" s="1"/>
  <c r="BI117" i="3" s="1"/>
  <c r="BB129" i="3"/>
  <c r="BG129" i="3" s="1"/>
  <c r="BI129" i="3" s="1"/>
  <c r="BB137" i="3"/>
  <c r="BG137" i="3" s="1"/>
  <c r="BI137" i="3" s="1"/>
  <c r="BB141" i="3"/>
  <c r="BG141" i="3" s="1"/>
  <c r="BI141" i="3" s="1"/>
  <c r="BB145" i="3"/>
  <c r="BG145" i="3" s="1"/>
  <c r="BI145" i="3" s="1"/>
  <c r="BB149" i="3"/>
  <c r="BG149" i="3" s="1"/>
  <c r="BI149" i="3" s="1"/>
  <c r="BB60" i="3"/>
  <c r="BG60" i="3" s="1"/>
  <c r="BI60" i="3" s="1"/>
  <c r="BB120" i="3"/>
  <c r="BG120" i="3" s="1"/>
  <c r="BI120" i="3" s="1"/>
  <c r="BB22" i="3"/>
  <c r="BG22" i="3" s="1"/>
  <c r="BI22" i="3" s="1"/>
  <c r="BB50" i="3"/>
  <c r="BG50" i="3" s="1"/>
  <c r="BI50" i="3" s="1"/>
  <c r="BB58" i="3"/>
  <c r="BG58" i="3" s="1"/>
  <c r="BI58" i="3" s="1"/>
  <c r="BB78" i="3"/>
  <c r="BG78" i="3" s="1"/>
  <c r="BI78" i="3" s="1"/>
  <c r="BB82" i="3"/>
  <c r="BG82" i="3" s="1"/>
  <c r="BI82" i="3" s="1"/>
  <c r="BB86" i="3"/>
  <c r="BG86" i="3" s="1"/>
  <c r="BI86" i="3" s="1"/>
  <c r="BB118" i="3"/>
  <c r="BG118" i="3" s="1"/>
  <c r="BI118" i="3" s="1"/>
  <c r="BG122" i="3"/>
  <c r="BI122" i="3" s="1"/>
  <c r="BB122" i="3"/>
  <c r="BB126" i="3"/>
  <c r="BG126" i="3" s="1"/>
  <c r="BI126" i="3" s="1"/>
  <c r="BB130" i="3"/>
  <c r="BG130" i="3" s="1"/>
  <c r="BI130" i="3" s="1"/>
  <c r="BB142" i="3"/>
  <c r="BG142" i="3" s="1"/>
  <c r="BI142" i="3" s="1"/>
  <c r="BB154" i="3"/>
  <c r="BG154" i="3" s="1"/>
  <c r="BI154" i="3" s="1"/>
  <c r="BB24" i="3"/>
  <c r="BG24" i="3" s="1"/>
  <c r="BI24" i="3" s="1"/>
  <c r="BB64" i="3"/>
  <c r="BG64" i="3" s="1"/>
  <c r="BI64" i="3" s="1"/>
  <c r="BB84" i="3"/>
  <c r="BG84" i="3" s="1"/>
  <c r="BI84" i="3" s="1"/>
  <c r="BB96" i="3"/>
  <c r="BG96" i="3" s="1"/>
  <c r="BI96" i="3" s="1"/>
  <c r="BB23" i="3"/>
  <c r="BG23" i="3" s="1"/>
  <c r="BI23" i="3" s="1"/>
  <c r="BB59" i="3"/>
  <c r="BG59" i="3" s="1"/>
  <c r="BI59" i="3" s="1"/>
  <c r="BB63" i="3"/>
  <c r="BG63" i="3" s="1"/>
  <c r="BI63" i="3" s="1"/>
  <c r="BB99" i="3"/>
  <c r="BG99" i="3" s="1"/>
  <c r="BI99" i="3" s="1"/>
  <c r="BB119" i="3"/>
  <c r="BG119" i="3" s="1"/>
  <c r="BI119" i="3" s="1"/>
  <c r="BB123" i="3"/>
  <c r="BG123" i="3" s="1"/>
  <c r="BI123" i="3" s="1"/>
  <c r="BB143" i="3"/>
  <c r="BG143" i="3" s="1"/>
  <c r="BI143" i="3" s="1"/>
  <c r="BB147" i="3"/>
  <c r="BG147" i="3" s="1"/>
  <c r="BI147" i="3" s="1"/>
  <c r="BB80" i="3"/>
  <c r="BG80" i="3" s="1"/>
  <c r="BI80" i="3" s="1"/>
  <c r="C5" i="4"/>
  <c r="BF2" i="4"/>
  <c r="BF24" i="4"/>
  <c r="BF34" i="4"/>
  <c r="BF55" i="4"/>
  <c r="BF76" i="4"/>
  <c r="BF97" i="4"/>
  <c r="BF118" i="4"/>
  <c r="BF139" i="4"/>
  <c r="BF18" i="4"/>
  <c r="BF39" i="4"/>
  <c r="BF60" i="4"/>
  <c r="BF81" i="4"/>
  <c r="BF102" i="4"/>
  <c r="BF53" i="4"/>
  <c r="BF137" i="4"/>
  <c r="BF90" i="4"/>
  <c r="BF21" i="4"/>
  <c r="BF105" i="4"/>
  <c r="BF5" i="4"/>
  <c r="BF89" i="4"/>
  <c r="BF31" i="4"/>
  <c r="BF115" i="4"/>
  <c r="BF68" i="4"/>
  <c r="BF141" i="4"/>
  <c r="BF83" i="4"/>
  <c r="BF25" i="4"/>
  <c r="BF109" i="4"/>
  <c r="BF51" i="4"/>
  <c r="BF135" i="4"/>
  <c r="BF77" i="4"/>
  <c r="BF19" i="4"/>
  <c r="BF103" i="4"/>
  <c r="BF45" i="4"/>
  <c r="BF129" i="4"/>
  <c r="BF71" i="4"/>
  <c r="BF134" i="4"/>
  <c r="BF13" i="4"/>
  <c r="BF23" i="4"/>
  <c r="BF44" i="4"/>
  <c r="BF65" i="4"/>
  <c r="BF86" i="4"/>
  <c r="BF107" i="4"/>
  <c r="BF128" i="4"/>
  <c r="BF7" i="4"/>
  <c r="BF28" i="4"/>
  <c r="BF49" i="4"/>
  <c r="BF70" i="4"/>
  <c r="BF91" i="4"/>
  <c r="BF133" i="4"/>
  <c r="BF12" i="4"/>
  <c r="BF33" i="4"/>
  <c r="BF54" i="4"/>
  <c r="BF75" i="4"/>
  <c r="BF96" i="4"/>
  <c r="BF117" i="4"/>
  <c r="BF138" i="4"/>
  <c r="BF17" i="4"/>
  <c r="BF59" i="4"/>
  <c r="BF80" i="4"/>
  <c r="BF48" i="4"/>
  <c r="BF101" i="4"/>
  <c r="BF32" i="4"/>
  <c r="BF95" i="4"/>
  <c r="BF37" i="4"/>
  <c r="BF121" i="4"/>
  <c r="BF42" i="4"/>
  <c r="BF126" i="4"/>
  <c r="BF79" i="4"/>
  <c r="BF10" i="4"/>
  <c r="BF94" i="4"/>
  <c r="BF36" i="4"/>
  <c r="BF120" i="4"/>
  <c r="BF62" i="4"/>
  <c r="BF4" i="4"/>
  <c r="BF88" i="4"/>
  <c r="BF30" i="4"/>
  <c r="BF114" i="4"/>
  <c r="BF56" i="4"/>
  <c r="BF140" i="4"/>
  <c r="BF82" i="4"/>
  <c r="BF3" i="4"/>
  <c r="BF87" i="4"/>
  <c r="BF29" i="4"/>
  <c r="BF113" i="4"/>
  <c r="BF123" i="4"/>
  <c r="BF38" i="4"/>
  <c r="BF69" i="4"/>
  <c r="BF132" i="4"/>
  <c r="BF74" i="4"/>
  <c r="BF16" i="4"/>
  <c r="BF100" i="4"/>
  <c r="BF84" i="4"/>
  <c r="BF26" i="4"/>
  <c r="BF110" i="4"/>
  <c r="BF52" i="4"/>
  <c r="BF136" i="4"/>
  <c r="BF78" i="4"/>
  <c r="BF20" i="4"/>
  <c r="BF104" i="4"/>
  <c r="BF57" i="4"/>
  <c r="BF130" i="4"/>
  <c r="BF72" i="4"/>
  <c r="BF14" i="4"/>
  <c r="BF98" i="4"/>
  <c r="BF40" i="4"/>
  <c r="BF124" i="4"/>
  <c r="BF66" i="4"/>
  <c r="BF8" i="4"/>
  <c r="BF92" i="4"/>
  <c r="BF112" i="4"/>
  <c r="BF122" i="4"/>
  <c r="BF143" i="4"/>
  <c r="BF22" i="4"/>
  <c r="BF43" i="4"/>
  <c r="BF64" i="4"/>
  <c r="BF85" i="4"/>
  <c r="BF106" i="4"/>
  <c r="BF127" i="4"/>
  <c r="BF6" i="4"/>
  <c r="BF27" i="4"/>
  <c r="BF111" i="4"/>
  <c r="BF11" i="4"/>
  <c r="BF116" i="4"/>
  <c r="BF58" i="4"/>
  <c r="BF142" i="4"/>
  <c r="BF63" i="4"/>
  <c r="BF47" i="4"/>
  <c r="BF131" i="4"/>
  <c r="BF73" i="4"/>
  <c r="BF15" i="4"/>
  <c r="BF99" i="4"/>
  <c r="BF41" i="4"/>
  <c r="BF125" i="4"/>
  <c r="BF67" i="4"/>
  <c r="BF9" i="4"/>
  <c r="BF93" i="4"/>
  <c r="BF46" i="4"/>
  <c r="BF119" i="4"/>
  <c r="BF61" i="4"/>
  <c r="BF35" i="4"/>
  <c r="BF108" i="4"/>
  <c r="BF50" i="4"/>
  <c r="C4" i="4"/>
  <c r="BU132" i="3"/>
  <c r="BU124" i="3"/>
  <c r="BU120" i="3"/>
  <c r="BU116" i="3"/>
  <c r="BU112" i="3"/>
  <c r="BU108" i="3"/>
  <c r="BU104" i="3"/>
  <c r="BU100" i="3"/>
  <c r="BU96" i="3"/>
  <c r="BU92" i="3"/>
  <c r="BU88" i="3"/>
  <c r="BU84" i="3"/>
  <c r="BU80" i="3"/>
  <c r="BU76" i="3"/>
  <c r="BU72" i="3"/>
  <c r="BU68" i="3"/>
  <c r="BU64" i="3"/>
  <c r="BU60" i="3"/>
  <c r="BU56" i="3"/>
  <c r="AV44" i="4" s="1"/>
  <c r="BU52" i="3"/>
  <c r="BU48" i="3"/>
  <c r="BU44" i="3"/>
  <c r="BU40" i="3"/>
  <c r="BU36" i="3"/>
  <c r="BU32" i="3"/>
  <c r="BU28" i="3"/>
  <c r="BU24" i="3"/>
  <c r="BU20" i="3"/>
  <c r="BU128" i="3"/>
  <c r="AB136" i="4"/>
  <c r="BU148" i="3"/>
  <c r="AB124" i="4"/>
  <c r="BU136" i="3"/>
  <c r="BU153" i="3"/>
  <c r="BU149" i="3"/>
  <c r="BU145" i="3"/>
  <c r="BU141" i="3"/>
  <c r="BU137" i="3"/>
  <c r="BU133" i="3"/>
  <c r="BU129" i="3"/>
  <c r="BU125" i="3"/>
  <c r="BU121" i="3"/>
  <c r="BU117" i="3"/>
  <c r="BU113" i="3"/>
  <c r="BU109" i="3"/>
  <c r="BU105" i="3"/>
  <c r="BU101" i="3"/>
  <c r="BU97" i="3"/>
  <c r="BU93" i="3"/>
  <c r="BU89" i="3"/>
  <c r="BU85" i="3"/>
  <c r="BU81" i="3"/>
  <c r="BU77" i="3"/>
  <c r="BU73" i="3"/>
  <c r="BU69" i="3"/>
  <c r="BU65" i="3"/>
  <c r="BU61" i="3"/>
  <c r="BU57" i="3"/>
  <c r="BU53" i="3"/>
  <c r="BU49" i="3"/>
  <c r="BU45" i="3"/>
  <c r="BU41" i="3"/>
  <c r="BU37" i="3"/>
  <c r="BU33" i="3"/>
  <c r="BU29" i="3"/>
  <c r="BU25" i="3"/>
  <c r="BU21" i="3"/>
  <c r="AB140" i="4"/>
  <c r="BU152" i="3"/>
  <c r="AB132" i="4"/>
  <c r="BU144" i="3"/>
  <c r="AB128" i="4"/>
  <c r="BU140" i="3"/>
  <c r="AB2" i="4"/>
  <c r="BU14" i="3"/>
  <c r="BU17" i="3"/>
  <c r="BU154" i="3"/>
  <c r="BU150" i="3"/>
  <c r="BU146" i="3"/>
  <c r="BU142" i="3"/>
  <c r="BU138" i="3"/>
  <c r="BU134" i="3"/>
  <c r="BU130" i="3"/>
  <c r="BU126" i="3"/>
  <c r="BU122" i="3"/>
  <c r="BU118" i="3"/>
  <c r="BU114" i="3"/>
  <c r="BU110" i="3"/>
  <c r="BU106" i="3"/>
  <c r="BU102" i="3"/>
  <c r="BU98" i="3"/>
  <c r="BU94" i="3"/>
  <c r="BU90" i="3"/>
  <c r="BU86" i="3"/>
  <c r="BU82" i="3"/>
  <c r="BU78" i="3"/>
  <c r="BU74" i="3"/>
  <c r="BU70" i="3"/>
  <c r="BU66" i="3"/>
  <c r="BU62" i="3"/>
  <c r="BU58" i="3"/>
  <c r="BU54" i="3"/>
  <c r="BU50" i="3"/>
  <c r="BU46" i="3"/>
  <c r="BU42" i="3"/>
  <c r="BU38" i="3"/>
  <c r="BU34" i="3"/>
  <c r="BU30" i="3"/>
  <c r="BU26" i="3"/>
  <c r="BU22" i="3"/>
  <c r="AH135" i="3"/>
  <c r="BI123" i="8" s="1"/>
  <c r="AG123" i="4"/>
  <c r="AW5" i="4"/>
  <c r="AE19" i="5"/>
  <c r="AH65" i="3"/>
  <c r="BI53" i="8" s="1"/>
  <c r="AH138" i="3"/>
  <c r="BI126" i="8" s="1"/>
  <c r="AH146" i="3"/>
  <c r="BI134" i="8" s="1"/>
  <c r="AH154" i="3"/>
  <c r="BI142" i="8" s="1"/>
  <c r="AH56" i="3"/>
  <c r="BI44" i="8" s="1"/>
  <c r="AH108" i="3"/>
  <c r="BI96" i="8" s="1"/>
  <c r="AH23" i="3"/>
  <c r="BI11" i="8" s="1"/>
  <c r="AH39" i="3"/>
  <c r="BI27" i="8" s="1"/>
  <c r="AH55" i="3"/>
  <c r="BI43" i="8" s="1"/>
  <c r="AH71" i="3"/>
  <c r="BI59" i="8" s="1"/>
  <c r="AH87" i="3"/>
  <c r="BI75" i="8" s="1"/>
  <c r="AH103" i="3"/>
  <c r="BI91" i="8" s="1"/>
  <c r="AH119" i="3"/>
  <c r="BI107" i="8" s="1"/>
  <c r="AH139" i="3"/>
  <c r="BI127" i="8" s="1"/>
  <c r="AH147" i="3"/>
  <c r="BI135" i="8" s="1"/>
  <c r="AH155" i="3"/>
  <c r="BI143" i="8" s="1"/>
  <c r="AH48" i="3"/>
  <c r="BI36" i="8" s="1"/>
  <c r="AH140" i="3"/>
  <c r="BI128" i="8" s="1"/>
  <c r="AI42" i="4"/>
  <c r="AI26" i="4"/>
  <c r="AH69" i="3"/>
  <c r="BI57" i="8" s="1"/>
  <c r="AH141" i="3"/>
  <c r="BI129" i="8" s="1"/>
  <c r="AH149" i="3"/>
  <c r="BI137" i="8" s="1"/>
  <c r="AH28" i="3"/>
  <c r="BI16" i="8" s="1"/>
  <c r="AH120" i="3"/>
  <c r="BI108" i="8" s="1"/>
  <c r="AH26" i="3"/>
  <c r="BI14" i="8" s="1"/>
  <c r="AH42" i="3"/>
  <c r="BI30" i="8" s="1"/>
  <c r="AH58" i="3"/>
  <c r="BI46" i="8" s="1"/>
  <c r="AH27" i="3"/>
  <c r="BI15" i="8" s="1"/>
  <c r="AH43" i="3"/>
  <c r="BI31" i="8" s="1"/>
  <c r="AH59" i="3"/>
  <c r="BI47" i="8" s="1"/>
  <c r="AH75" i="3"/>
  <c r="BI63" i="8" s="1"/>
  <c r="AH91" i="3"/>
  <c r="BI79" i="8" s="1"/>
  <c r="AH107" i="3"/>
  <c r="BI95" i="8" s="1"/>
  <c r="AH123" i="3"/>
  <c r="BI111" i="8" s="1"/>
  <c r="AH136" i="3"/>
  <c r="BI124" i="8" s="1"/>
  <c r="AG124" i="4"/>
  <c r="AI112" i="4"/>
  <c r="AI100" i="4"/>
  <c r="AI84" i="4"/>
  <c r="AH134" i="3"/>
  <c r="BI122" i="8" s="1"/>
  <c r="AG122" i="4"/>
  <c r="AI110" i="4"/>
  <c r="AI106" i="4"/>
  <c r="AI94" i="4"/>
  <c r="AI90" i="4"/>
  <c r="AI78" i="4"/>
  <c r="AI74" i="4"/>
  <c r="AI62" i="4"/>
  <c r="AI58" i="4"/>
  <c r="AB142" i="4"/>
  <c r="AB138" i="4"/>
  <c r="AB134" i="4"/>
  <c r="AB130" i="4"/>
  <c r="AB126" i="4"/>
  <c r="AB122" i="4"/>
  <c r="AH137" i="3"/>
  <c r="BI125" i="8" s="1"/>
  <c r="AG125" i="4"/>
  <c r="AH133" i="3"/>
  <c r="BI121" i="8" s="1"/>
  <c r="AG121" i="4"/>
  <c r="AI117" i="4"/>
  <c r="AI105" i="4"/>
  <c r="AI101" i="4"/>
  <c r="AI89" i="4"/>
  <c r="AI85" i="4"/>
  <c r="AI73" i="4"/>
  <c r="AI69" i="4"/>
  <c r="AI41" i="4"/>
  <c r="AI37" i="4"/>
  <c r="AI25" i="4"/>
  <c r="AI21" i="4"/>
  <c r="AH25" i="3"/>
  <c r="BI13" i="8" s="1"/>
  <c r="AH57" i="3"/>
  <c r="BI45" i="8" s="1"/>
  <c r="AH73" i="3"/>
  <c r="BI61" i="8" s="1"/>
  <c r="AH89" i="3"/>
  <c r="BI77" i="8" s="1"/>
  <c r="AH121" i="3"/>
  <c r="BI109" i="8" s="1"/>
  <c r="AH40" i="3"/>
  <c r="BI28" i="8" s="1"/>
  <c r="AH30" i="3"/>
  <c r="BI18" i="8" s="1"/>
  <c r="AH46" i="3"/>
  <c r="BI34" i="8" s="1"/>
  <c r="AH62" i="3"/>
  <c r="BI50" i="8" s="1"/>
  <c r="AH78" i="3"/>
  <c r="BI66" i="8" s="1"/>
  <c r="AH94" i="3"/>
  <c r="BI82" i="8" s="1"/>
  <c r="AH110" i="3"/>
  <c r="BI98" i="8" s="1"/>
  <c r="AH126" i="3"/>
  <c r="BI114" i="8" s="1"/>
  <c r="AH142" i="3"/>
  <c r="BI130" i="8" s="1"/>
  <c r="AH150" i="3"/>
  <c r="BI138" i="8" s="1"/>
  <c r="AH32" i="3"/>
  <c r="BI20" i="8" s="1"/>
  <c r="AH84" i="3"/>
  <c r="BI72" i="8" s="1"/>
  <c r="AH148" i="3"/>
  <c r="BI136" i="8" s="1"/>
  <c r="AH31" i="3"/>
  <c r="BI19" i="8" s="1"/>
  <c r="AH47" i="3"/>
  <c r="BI35" i="8" s="1"/>
  <c r="AH63" i="3"/>
  <c r="BI51" i="8" s="1"/>
  <c r="AH79" i="3"/>
  <c r="BI67" i="8" s="1"/>
  <c r="AH95" i="3"/>
  <c r="BI83" i="8" s="1"/>
  <c r="AH111" i="3"/>
  <c r="BI99" i="8" s="1"/>
  <c r="AH127" i="3"/>
  <c r="BI115" i="8" s="1"/>
  <c r="AH143" i="3"/>
  <c r="BI131" i="8" s="1"/>
  <c r="AH151" i="3"/>
  <c r="BI139" i="8" s="1"/>
  <c r="AH24" i="3"/>
  <c r="BI12" i="8" s="1"/>
  <c r="AH72" i="3"/>
  <c r="BI60" i="8" s="1"/>
  <c r="AH152" i="3"/>
  <c r="BI140" i="8" s="1"/>
  <c r="AI120" i="4"/>
  <c r="AI104" i="4"/>
  <c r="AI92" i="4"/>
  <c r="AI76" i="4"/>
  <c r="AI64" i="4"/>
  <c r="AI56" i="4"/>
  <c r="AI52" i="4"/>
  <c r="AI48" i="4"/>
  <c r="AH29" i="3"/>
  <c r="BI17" i="8" s="1"/>
  <c r="AH45" i="3"/>
  <c r="BI33" i="8" s="1"/>
  <c r="AH61" i="3"/>
  <c r="BI49" i="8" s="1"/>
  <c r="AH77" i="3"/>
  <c r="BI65" i="8" s="1"/>
  <c r="AH93" i="3"/>
  <c r="BI81" i="8" s="1"/>
  <c r="AH109" i="3"/>
  <c r="BI97" i="8" s="1"/>
  <c r="AH125" i="3"/>
  <c r="BI113" i="8" s="1"/>
  <c r="AH145" i="3"/>
  <c r="BI133" i="8" s="1"/>
  <c r="AH153" i="3"/>
  <c r="BI141" i="8" s="1"/>
  <c r="AH52" i="3"/>
  <c r="BI40" i="8" s="1"/>
  <c r="AH100" i="3"/>
  <c r="BI88" i="8" s="1"/>
  <c r="AH144" i="3"/>
  <c r="BI132" i="8" s="1"/>
  <c r="AH34" i="3"/>
  <c r="BI22" i="8" s="1"/>
  <c r="AH50" i="3"/>
  <c r="BI38" i="8" s="1"/>
  <c r="AH66" i="3"/>
  <c r="BI54" i="8" s="1"/>
  <c r="AH82" i="3"/>
  <c r="BI70" i="8" s="1"/>
  <c r="AH98" i="3"/>
  <c r="BI86" i="8" s="1"/>
  <c r="AH114" i="3"/>
  <c r="BI102" i="8" s="1"/>
  <c r="AH130" i="3"/>
  <c r="BI118" i="8" s="1"/>
  <c r="AH44" i="3"/>
  <c r="BI32" i="8" s="1"/>
  <c r="AH92" i="3"/>
  <c r="BI80" i="8" s="1"/>
  <c r="AH35" i="3"/>
  <c r="BI23" i="8" s="1"/>
  <c r="AH51" i="3"/>
  <c r="BI39" i="8" s="1"/>
  <c r="AH67" i="3"/>
  <c r="BI55" i="8" s="1"/>
  <c r="AH83" i="3"/>
  <c r="BI71" i="8" s="1"/>
  <c r="AH99" i="3"/>
  <c r="BI87" i="8" s="1"/>
  <c r="AH115" i="3"/>
  <c r="BI103" i="8" s="1"/>
  <c r="AH131" i="3"/>
  <c r="BI119" i="8" s="1"/>
  <c r="AH36" i="3"/>
  <c r="BI24" i="8" s="1"/>
  <c r="AH80" i="3"/>
  <c r="BI68" i="8" s="1"/>
  <c r="AH128" i="3"/>
  <c r="BI116" i="8" s="1"/>
  <c r="AW3" i="4"/>
  <c r="AE18" i="5"/>
  <c r="AH21" i="3"/>
  <c r="BI9" i="8" s="1"/>
  <c r="AH22" i="3"/>
  <c r="BI10" i="8" s="1"/>
  <c r="AI5" i="4"/>
  <c r="AH18" i="3"/>
  <c r="BI6" i="8" s="1"/>
  <c r="AH19" i="3"/>
  <c r="BI7" i="8" s="1"/>
  <c r="AH20" i="3"/>
  <c r="BI8" i="8" s="1"/>
  <c r="AH15" i="3"/>
  <c r="BI3" i="8" s="1"/>
  <c r="AG4" i="4"/>
  <c r="AV123" i="4"/>
  <c r="AB117" i="4"/>
  <c r="AB113" i="4"/>
  <c r="AB109" i="4"/>
  <c r="AB105" i="4"/>
  <c r="AB101" i="4"/>
  <c r="AB97" i="4"/>
  <c r="AB93" i="4"/>
  <c r="AB89" i="4"/>
  <c r="AB85" i="4"/>
  <c r="AB81" i="4"/>
  <c r="AB77" i="4"/>
  <c r="AB73" i="4"/>
  <c r="AB69" i="4"/>
  <c r="AB65" i="4"/>
  <c r="AB61" i="4"/>
  <c r="AB57" i="4"/>
  <c r="AB53" i="4"/>
  <c r="AB49" i="4"/>
  <c r="AB45" i="4"/>
  <c r="AB41" i="4"/>
  <c r="AB37" i="4"/>
  <c r="AB33" i="4"/>
  <c r="AB29" i="4"/>
  <c r="AB25" i="4"/>
  <c r="AB21" i="4"/>
  <c r="AB17" i="4"/>
  <c r="AB13" i="4"/>
  <c r="AB9" i="4"/>
  <c r="AJ120" i="4"/>
  <c r="AG120" i="4"/>
  <c r="AJ116" i="4"/>
  <c r="AG116" i="4"/>
  <c r="AJ112" i="4"/>
  <c r="AG112" i="4"/>
  <c r="AJ108" i="4"/>
  <c r="AG108" i="4"/>
  <c r="AJ104" i="4"/>
  <c r="AG104" i="4"/>
  <c r="AJ100" i="4"/>
  <c r="AG100" i="4"/>
  <c r="AJ96" i="4"/>
  <c r="AG96" i="4"/>
  <c r="AJ92" i="4"/>
  <c r="AG92" i="4"/>
  <c r="AJ88" i="4"/>
  <c r="AG88" i="4"/>
  <c r="AJ84" i="4"/>
  <c r="AG84" i="4"/>
  <c r="AJ80" i="4"/>
  <c r="AG80" i="4"/>
  <c r="AJ76" i="4"/>
  <c r="AG76" i="4"/>
  <c r="AJ72" i="4"/>
  <c r="AG72" i="4"/>
  <c r="AJ68" i="4"/>
  <c r="AG68" i="4"/>
  <c r="AJ64" i="4"/>
  <c r="AG64" i="4"/>
  <c r="AJ60" i="4"/>
  <c r="AG60" i="4"/>
  <c r="AB3" i="4"/>
  <c r="AB7" i="4"/>
  <c r="AB120" i="4"/>
  <c r="AB112" i="4"/>
  <c r="AB104" i="4"/>
  <c r="AB96" i="4"/>
  <c r="AB88" i="4"/>
  <c r="AB80" i="4"/>
  <c r="AB64" i="4"/>
  <c r="AB56" i="4"/>
  <c r="AB48" i="4"/>
  <c r="AB40" i="4"/>
  <c r="AB32" i="4"/>
  <c r="AB24" i="4"/>
  <c r="AB16" i="4"/>
  <c r="AB8" i="4"/>
  <c r="AJ119" i="4"/>
  <c r="AG119" i="4"/>
  <c r="AJ115" i="4"/>
  <c r="AG115" i="4"/>
  <c r="AJ111" i="4"/>
  <c r="AG111" i="4"/>
  <c r="AJ107" i="4"/>
  <c r="AG107" i="4"/>
  <c r="AJ103" i="4"/>
  <c r="AG103" i="4"/>
  <c r="AG99" i="4"/>
  <c r="AU107" i="3"/>
  <c r="AZ107" i="3" s="1"/>
  <c r="AG95" i="4"/>
  <c r="AG91" i="4"/>
  <c r="AU99" i="3"/>
  <c r="AZ99" i="3" s="1"/>
  <c r="AG87" i="4"/>
  <c r="AG83" i="4"/>
  <c r="AU91" i="3"/>
  <c r="AZ91" i="3" s="1"/>
  <c r="AG79" i="4"/>
  <c r="AG75" i="4"/>
  <c r="AU83" i="3"/>
  <c r="AZ83" i="3" s="1"/>
  <c r="AG71" i="4"/>
  <c r="AG67" i="4"/>
  <c r="AU75" i="3"/>
  <c r="AZ75" i="3" s="1"/>
  <c r="AG63" i="4"/>
  <c r="AG59" i="4"/>
  <c r="AB4" i="4"/>
  <c r="AB115" i="4"/>
  <c r="AB107" i="4"/>
  <c r="AB99" i="4"/>
  <c r="AB95" i="4"/>
  <c r="AB87" i="4"/>
  <c r="AB79" i="4"/>
  <c r="AB71" i="4"/>
  <c r="AB63" i="4"/>
  <c r="AB55" i="4"/>
  <c r="AB43" i="4"/>
  <c r="AB35" i="4"/>
  <c r="AV35" i="4"/>
  <c r="AB27" i="4"/>
  <c r="AB11" i="4"/>
  <c r="AJ118" i="4"/>
  <c r="AG118" i="4"/>
  <c r="AJ114" i="4"/>
  <c r="AG114" i="4"/>
  <c r="AJ110" i="4"/>
  <c r="AG110" i="4"/>
  <c r="AJ106" i="4"/>
  <c r="AG106" i="4"/>
  <c r="AJ102" i="4"/>
  <c r="AG102" i="4"/>
  <c r="AG94" i="4"/>
  <c r="AS102" i="3"/>
  <c r="AT102" i="3" s="1"/>
  <c r="AG90" i="4"/>
  <c r="AG86" i="4"/>
  <c r="AS94" i="3"/>
  <c r="AT94" i="3" s="1"/>
  <c r="AG82" i="4"/>
  <c r="AG78" i="4"/>
  <c r="AS86" i="3"/>
  <c r="AT86" i="3" s="1"/>
  <c r="AG74" i="4"/>
  <c r="AG70" i="4"/>
  <c r="AU78" i="3"/>
  <c r="AZ78" i="3" s="1"/>
  <c r="AG66" i="4"/>
  <c r="AG62" i="4"/>
  <c r="AS70" i="3"/>
  <c r="AT70" i="3" s="1"/>
  <c r="AG58" i="4"/>
  <c r="AB116" i="4"/>
  <c r="AB108" i="4"/>
  <c r="AB100" i="4"/>
  <c r="AB92" i="4"/>
  <c r="AB84" i="4"/>
  <c r="AB76" i="4"/>
  <c r="AB72" i="4"/>
  <c r="AB68" i="4"/>
  <c r="AB60" i="4"/>
  <c r="AB52" i="4"/>
  <c r="AB44" i="4"/>
  <c r="AB36" i="4"/>
  <c r="AB28" i="4"/>
  <c r="AB20" i="4"/>
  <c r="AB12" i="4"/>
  <c r="AV119" i="4"/>
  <c r="AB119" i="4"/>
  <c r="AB111" i="4"/>
  <c r="AB103" i="4"/>
  <c r="AB91" i="4"/>
  <c r="AV83" i="4"/>
  <c r="AB83" i="4"/>
  <c r="AV75" i="4"/>
  <c r="AB75" i="4"/>
  <c r="AB67" i="4"/>
  <c r="AB59" i="4"/>
  <c r="AB51" i="4"/>
  <c r="AB47" i="4"/>
  <c r="AB39" i="4"/>
  <c r="AB31" i="4"/>
  <c r="AV31" i="4"/>
  <c r="AB23" i="4"/>
  <c r="AB19" i="4"/>
  <c r="AB15" i="4"/>
  <c r="AV15" i="4"/>
  <c r="AG98" i="4"/>
  <c r="AB5" i="4"/>
  <c r="AB118" i="4"/>
  <c r="AB114" i="4"/>
  <c r="AB110" i="4"/>
  <c r="AB106" i="4"/>
  <c r="AB102" i="4"/>
  <c r="AB98" i="4"/>
  <c r="AB94" i="4"/>
  <c r="AB90" i="4"/>
  <c r="AB86" i="4"/>
  <c r="AB82" i="4"/>
  <c r="AB78" i="4"/>
  <c r="AB74" i="4"/>
  <c r="AB70" i="4"/>
  <c r="AB66" i="4"/>
  <c r="AB62" i="4"/>
  <c r="AB58" i="4"/>
  <c r="AB54" i="4"/>
  <c r="AB50" i="4"/>
  <c r="AB46" i="4"/>
  <c r="AB42" i="4"/>
  <c r="AB38" i="4"/>
  <c r="AB34" i="4"/>
  <c r="AB30" i="4"/>
  <c r="AB26" i="4"/>
  <c r="AB22" i="4"/>
  <c r="AB18" i="4"/>
  <c r="AB14" i="4"/>
  <c r="AB10" i="4"/>
  <c r="AJ117" i="4"/>
  <c r="AG117" i="4"/>
  <c r="AJ113" i="4"/>
  <c r="AG113" i="4"/>
  <c r="AJ109" i="4"/>
  <c r="AG109" i="4"/>
  <c r="AJ105" i="4"/>
  <c r="AG105" i="4"/>
  <c r="AJ101" i="4"/>
  <c r="AG101" i="4"/>
  <c r="AJ97" i="4"/>
  <c r="AG97" i="4"/>
  <c r="AJ93" i="4"/>
  <c r="AG93" i="4"/>
  <c r="AJ89" i="4"/>
  <c r="AG89" i="4"/>
  <c r="AJ85" i="4"/>
  <c r="AG85" i="4"/>
  <c r="AJ81" i="4"/>
  <c r="AG81" i="4"/>
  <c r="AJ77" i="4"/>
  <c r="AG77" i="4"/>
  <c r="AJ73" i="4"/>
  <c r="AG73" i="4"/>
  <c r="AJ69" i="4"/>
  <c r="AG69" i="4"/>
  <c r="AJ65" i="4"/>
  <c r="AG65" i="4"/>
  <c r="AJ61" i="4"/>
  <c r="AG61" i="4"/>
  <c r="AJ36" i="4"/>
  <c r="AJ16" i="4"/>
  <c r="AG12" i="4"/>
  <c r="AJ3" i="4"/>
  <c r="BL15" i="3"/>
  <c r="AS146" i="3"/>
  <c r="AT146" i="3" s="1"/>
  <c r="BL146" i="3"/>
  <c r="AS134" i="3"/>
  <c r="AT134" i="3" s="1"/>
  <c r="BL134" i="3"/>
  <c r="AS149" i="3"/>
  <c r="AT149" i="3" s="1"/>
  <c r="BL149" i="3"/>
  <c r="AS133" i="3"/>
  <c r="AT133" i="3" s="1"/>
  <c r="BL133" i="3"/>
  <c r="AS150" i="3"/>
  <c r="AT150" i="3" s="1"/>
  <c r="BL150" i="3"/>
  <c r="AS138" i="3"/>
  <c r="AT138" i="3" s="1"/>
  <c r="BL138" i="3"/>
  <c r="AS118" i="3"/>
  <c r="AT118" i="3" s="1"/>
  <c r="AS153" i="3"/>
  <c r="AT153" i="3" s="1"/>
  <c r="BL153" i="3"/>
  <c r="AS145" i="3"/>
  <c r="AT145" i="3" s="1"/>
  <c r="BL145" i="3"/>
  <c r="AS137" i="3"/>
  <c r="AT137" i="3" s="1"/>
  <c r="BL137" i="3"/>
  <c r="AS125" i="3"/>
  <c r="AT125" i="3" s="1"/>
  <c r="AS113" i="3"/>
  <c r="AT113" i="3" s="1"/>
  <c r="AU148" i="3"/>
  <c r="AZ148" i="3" s="1"/>
  <c r="BL148" i="3"/>
  <c r="AU140" i="3"/>
  <c r="AZ140" i="3" s="1"/>
  <c r="BL140" i="3"/>
  <c r="AU128" i="3"/>
  <c r="AZ128" i="3" s="1"/>
  <c r="AS104" i="3"/>
  <c r="AT104" i="3" s="1"/>
  <c r="BL104" i="3"/>
  <c r="AS80" i="3"/>
  <c r="AT80" i="3" s="1"/>
  <c r="AU68" i="3"/>
  <c r="AZ68" i="3" s="1"/>
  <c r="BL68" i="3"/>
  <c r="AS154" i="3"/>
  <c r="AT154" i="3" s="1"/>
  <c r="BL154" i="3"/>
  <c r="AS142" i="3"/>
  <c r="AT142" i="3" s="1"/>
  <c r="BL142" i="3"/>
  <c r="AS126" i="3"/>
  <c r="AT126" i="3" s="1"/>
  <c r="AS141" i="3"/>
  <c r="AT141" i="3" s="1"/>
  <c r="BL141" i="3"/>
  <c r="AS129" i="3"/>
  <c r="AT129" i="3" s="1"/>
  <c r="AS121" i="3"/>
  <c r="AT121" i="3" s="1"/>
  <c r="AU105" i="3"/>
  <c r="AU97" i="3"/>
  <c r="AZ97" i="3" s="1"/>
  <c r="AU89" i="3"/>
  <c r="AZ89" i="3" s="1"/>
  <c r="AU81" i="3"/>
  <c r="AU73" i="3"/>
  <c r="AZ73" i="3" s="1"/>
  <c r="AS17" i="3"/>
  <c r="AT17" i="3" s="1"/>
  <c r="BL17" i="3"/>
  <c r="AU152" i="3"/>
  <c r="AZ152" i="3" s="1"/>
  <c r="BL152" i="3"/>
  <c r="AU144" i="3"/>
  <c r="BL144" i="3"/>
  <c r="AU136" i="3"/>
  <c r="AZ136" i="3" s="1"/>
  <c r="BL136" i="3"/>
  <c r="AU120" i="3"/>
  <c r="AZ120" i="3" s="1"/>
  <c r="BL120" i="3"/>
  <c r="AU112" i="3"/>
  <c r="AZ112" i="3" s="1"/>
  <c r="BL112" i="3"/>
  <c r="AS96" i="3"/>
  <c r="AT96" i="3" s="1"/>
  <c r="BL96" i="3"/>
  <c r="AS88" i="3"/>
  <c r="AT88" i="3" s="1"/>
  <c r="BL88" i="3"/>
  <c r="AS84" i="3"/>
  <c r="AT84" i="3" s="1"/>
  <c r="AS72" i="3"/>
  <c r="AT72" i="3" s="1"/>
  <c r="BL72" i="3"/>
  <c r="AS155" i="3"/>
  <c r="AT155" i="3" s="1"/>
  <c r="BL155" i="3"/>
  <c r="AS151" i="3"/>
  <c r="AT151" i="3" s="1"/>
  <c r="BL151" i="3"/>
  <c r="AS147" i="3"/>
  <c r="AT147" i="3" s="1"/>
  <c r="BL147" i="3"/>
  <c r="AS143" i="3"/>
  <c r="AT143" i="3" s="1"/>
  <c r="BL143" i="3"/>
  <c r="AS139" i="3"/>
  <c r="AT139" i="3" s="1"/>
  <c r="BL139" i="3"/>
  <c r="AS135" i="3"/>
  <c r="AT135" i="3" s="1"/>
  <c r="BL135" i="3"/>
  <c r="AS127" i="3"/>
  <c r="AT127" i="3" s="1"/>
  <c r="BL127" i="3"/>
  <c r="AS119" i="3"/>
  <c r="AT119" i="3" s="1"/>
  <c r="BL119" i="3"/>
  <c r="AG53" i="4"/>
  <c r="AU17" i="3"/>
  <c r="AZ17" i="3" s="1"/>
  <c r="AS110" i="3"/>
  <c r="AT110" i="3" s="1"/>
  <c r="AU110" i="3"/>
  <c r="AZ110" i="3" s="1"/>
  <c r="AS74" i="3"/>
  <c r="AT74" i="3" s="1"/>
  <c r="AU74" i="3"/>
  <c r="AZ74" i="3" s="1"/>
  <c r="AJ54" i="4"/>
  <c r="AS66" i="3"/>
  <c r="AT66" i="3" s="1"/>
  <c r="AU66" i="3"/>
  <c r="AZ66" i="3" s="1"/>
  <c r="AJ57" i="4"/>
  <c r="AU69" i="3"/>
  <c r="AJ53" i="4"/>
  <c r="AS65" i="3"/>
  <c r="AT65" i="3" s="1"/>
  <c r="AU65" i="3"/>
  <c r="AZ65" i="3" s="1"/>
  <c r="AU111" i="3"/>
  <c r="AZ111" i="3" s="1"/>
  <c r="AS111" i="3"/>
  <c r="AT111" i="3" s="1"/>
  <c r="AS107" i="3"/>
  <c r="AT107" i="3" s="1"/>
  <c r="AU103" i="3"/>
  <c r="AZ103" i="3" s="1"/>
  <c r="AS103" i="3"/>
  <c r="AT103" i="3" s="1"/>
  <c r="AU95" i="3"/>
  <c r="AZ95" i="3" s="1"/>
  <c r="AS95" i="3"/>
  <c r="AT95" i="3" s="1"/>
  <c r="AU87" i="3"/>
  <c r="AZ87" i="3" s="1"/>
  <c r="AS87" i="3"/>
  <c r="AT87" i="3" s="1"/>
  <c r="AU79" i="3"/>
  <c r="AZ79" i="3" s="1"/>
  <c r="AS79" i="3"/>
  <c r="AT79" i="3" s="1"/>
  <c r="AS75" i="3"/>
  <c r="AT75" i="3" s="1"/>
  <c r="AU71" i="3"/>
  <c r="AZ71" i="3" s="1"/>
  <c r="AS71" i="3"/>
  <c r="AT71" i="3" s="1"/>
  <c r="AJ55" i="4"/>
  <c r="AU67" i="3"/>
  <c r="AZ67" i="3" s="1"/>
  <c r="AS67" i="3"/>
  <c r="AT67" i="3" s="1"/>
  <c r="AJ11" i="4"/>
  <c r="AU23" i="3"/>
  <c r="AS23" i="3"/>
  <c r="AT23" i="3" s="1"/>
  <c r="AJ7" i="4"/>
  <c r="AU19" i="3"/>
  <c r="AS19" i="3"/>
  <c r="AT19" i="3" s="1"/>
  <c r="AS15" i="3"/>
  <c r="AT15" i="3" s="1"/>
  <c r="AY15" i="3" s="1"/>
  <c r="AU155" i="3"/>
  <c r="AZ155" i="3" s="1"/>
  <c r="AS152" i="3"/>
  <c r="AT152" i="3" s="1"/>
  <c r="AU151" i="3"/>
  <c r="AZ151" i="3" s="1"/>
  <c r="AS148" i="3"/>
  <c r="AT148" i="3" s="1"/>
  <c r="AU147" i="3"/>
  <c r="AZ147" i="3" s="1"/>
  <c r="AS144" i="3"/>
  <c r="AT144" i="3" s="1"/>
  <c r="AU143" i="3"/>
  <c r="AZ143" i="3" s="1"/>
  <c r="AS140" i="3"/>
  <c r="AT140" i="3" s="1"/>
  <c r="AU139" i="3"/>
  <c r="AZ139" i="3" s="1"/>
  <c r="AS136" i="3"/>
  <c r="AT136" i="3" s="1"/>
  <c r="AU135" i="3"/>
  <c r="AZ135" i="3" s="1"/>
  <c r="AS128" i="3"/>
  <c r="AT128" i="3" s="1"/>
  <c r="AU127" i="3"/>
  <c r="AZ127" i="3" s="1"/>
  <c r="AS120" i="3"/>
  <c r="AT120" i="3" s="1"/>
  <c r="AU119" i="3"/>
  <c r="AZ119" i="3" s="1"/>
  <c r="AS112" i="3"/>
  <c r="AT112" i="3" s="1"/>
  <c r="AS105" i="3"/>
  <c r="AT105" i="3" s="1"/>
  <c r="AU104" i="3"/>
  <c r="AZ104" i="3" s="1"/>
  <c r="AS97" i="3"/>
  <c r="AT97" i="3" s="1"/>
  <c r="AU96" i="3"/>
  <c r="AZ96" i="3" s="1"/>
  <c r="AS89" i="3"/>
  <c r="AT89" i="3" s="1"/>
  <c r="AU88" i="3"/>
  <c r="AZ88" i="3" s="1"/>
  <c r="AS81" i="3"/>
  <c r="AT81" i="3" s="1"/>
  <c r="AU80" i="3"/>
  <c r="AZ80" i="3" s="1"/>
  <c r="AS73" i="3"/>
  <c r="AT73" i="3" s="1"/>
  <c r="AU72" i="3"/>
  <c r="AZ72" i="3" s="1"/>
  <c r="AU154" i="3"/>
  <c r="AZ154" i="3" s="1"/>
  <c r="AU150" i="3"/>
  <c r="AZ150" i="3" s="1"/>
  <c r="AU146" i="3"/>
  <c r="AZ146" i="3" s="1"/>
  <c r="AU142" i="3"/>
  <c r="AZ142" i="3" s="1"/>
  <c r="AU138" i="3"/>
  <c r="AZ138" i="3" s="1"/>
  <c r="AU134" i="3"/>
  <c r="AZ134" i="3" s="1"/>
  <c r="AU126" i="3"/>
  <c r="AZ126" i="3" s="1"/>
  <c r="AU118" i="3"/>
  <c r="AZ118" i="3" s="1"/>
  <c r="AU153" i="3"/>
  <c r="AZ153" i="3" s="1"/>
  <c r="AU149" i="3"/>
  <c r="AZ149" i="3" s="1"/>
  <c r="AU145" i="3"/>
  <c r="AZ145" i="3" s="1"/>
  <c r="AU141" i="3"/>
  <c r="AZ141" i="3" s="1"/>
  <c r="AU137" i="3"/>
  <c r="AZ137" i="3" s="1"/>
  <c r="AU133" i="3"/>
  <c r="AZ133" i="3" s="1"/>
  <c r="AU129" i="3"/>
  <c r="AZ129" i="3" s="1"/>
  <c r="AU121" i="3"/>
  <c r="AU113" i="3"/>
  <c r="AZ113" i="3" s="1"/>
  <c r="AS69" i="3"/>
  <c r="AT69" i="3" s="1"/>
  <c r="AS106" i="3"/>
  <c r="AT106" i="3" s="1"/>
  <c r="AU106" i="3"/>
  <c r="AZ106" i="3" s="1"/>
  <c r="AS98" i="3"/>
  <c r="AT98" i="3" s="1"/>
  <c r="AU98" i="3"/>
  <c r="AZ98" i="3" s="1"/>
  <c r="AS90" i="3"/>
  <c r="AT90" i="3" s="1"/>
  <c r="AU90" i="3"/>
  <c r="AS82" i="3"/>
  <c r="AT82" i="3" s="1"/>
  <c r="AU82" i="3"/>
  <c r="AZ82" i="3" s="1"/>
  <c r="AJ56" i="4"/>
  <c r="AS68" i="3"/>
  <c r="AT68" i="3" s="1"/>
  <c r="AJ40" i="4"/>
  <c r="AS52" i="3"/>
  <c r="AT52" i="3" s="1"/>
  <c r="AU52" i="3"/>
  <c r="AZ52" i="3" s="1"/>
  <c r="AS48" i="3"/>
  <c r="AT48" i="3" s="1"/>
  <c r="AU48" i="3"/>
  <c r="AZ48" i="3" s="1"/>
  <c r="AJ32" i="4"/>
  <c r="AS44" i="3"/>
  <c r="AT44" i="3" s="1"/>
  <c r="AU44" i="3"/>
  <c r="AJ28" i="4"/>
  <c r="AS40" i="3"/>
  <c r="AT40" i="3" s="1"/>
  <c r="AU40" i="3"/>
  <c r="AZ40" i="3" s="1"/>
  <c r="AJ24" i="4"/>
  <c r="AS36" i="3"/>
  <c r="AT36" i="3" s="1"/>
  <c r="AU36" i="3"/>
  <c r="AZ36" i="3" s="1"/>
  <c r="AJ20" i="4"/>
  <c r="AS32" i="3"/>
  <c r="AT32" i="3" s="1"/>
  <c r="AU32" i="3"/>
  <c r="AS28" i="3"/>
  <c r="AT28" i="3" s="1"/>
  <c r="AU28" i="3"/>
  <c r="AJ12" i="4"/>
  <c r="AS24" i="3"/>
  <c r="AT24" i="3" s="1"/>
  <c r="AU24" i="3"/>
  <c r="AJ8" i="4"/>
  <c r="AS20" i="3"/>
  <c r="AT20" i="3" s="1"/>
  <c r="AU20" i="3"/>
  <c r="AZ20" i="3" s="1"/>
  <c r="AU15" i="3"/>
  <c r="AZ15" i="3" s="1"/>
  <c r="AG8" i="4"/>
  <c r="AG57" i="4"/>
  <c r="BL59" i="3"/>
  <c r="AG47" i="4"/>
  <c r="BL51" i="3"/>
  <c r="AG39" i="4"/>
  <c r="BL39" i="3"/>
  <c r="AG27" i="4"/>
  <c r="BL62" i="3"/>
  <c r="AG50" i="4"/>
  <c r="BL58" i="3"/>
  <c r="AG46" i="4"/>
  <c r="BL54" i="3"/>
  <c r="AG42" i="4"/>
  <c r="BL50" i="3"/>
  <c r="AG38" i="4"/>
  <c r="BL46" i="3"/>
  <c r="AG34" i="4"/>
  <c r="BL42" i="3"/>
  <c r="AG30" i="4"/>
  <c r="BL38" i="3"/>
  <c r="AG26" i="4"/>
  <c r="BL34" i="3"/>
  <c r="AG22" i="4"/>
  <c r="BL30" i="3"/>
  <c r="AG18" i="4"/>
  <c r="BL26" i="3"/>
  <c r="AG14" i="4"/>
  <c r="BL22" i="3"/>
  <c r="AG10" i="4"/>
  <c r="BL18" i="3"/>
  <c r="AG6" i="4"/>
  <c r="AG54" i="4"/>
  <c r="AJ5" i="4"/>
  <c r="AG5" i="4"/>
  <c r="BL64" i="3"/>
  <c r="AG52" i="4"/>
  <c r="BL60" i="3"/>
  <c r="AG48" i="4"/>
  <c r="BL56" i="3"/>
  <c r="AG44" i="4"/>
  <c r="AG56" i="4"/>
  <c r="BL63" i="3"/>
  <c r="AG51" i="4"/>
  <c r="BL55" i="3"/>
  <c r="AG43" i="4"/>
  <c r="BL47" i="3"/>
  <c r="AG35" i="4"/>
  <c r="BL43" i="3"/>
  <c r="AG31" i="4"/>
  <c r="BL35" i="3"/>
  <c r="AG23" i="4"/>
  <c r="BL31" i="3"/>
  <c r="AG19" i="4"/>
  <c r="BL27" i="3"/>
  <c r="AG15" i="4"/>
  <c r="AG11" i="4"/>
  <c r="BL61" i="3"/>
  <c r="AG49" i="4"/>
  <c r="BL57" i="3"/>
  <c r="AG45" i="4"/>
  <c r="BL53" i="3"/>
  <c r="AG41" i="4"/>
  <c r="BL49" i="3"/>
  <c r="AG37" i="4"/>
  <c r="BL45" i="3"/>
  <c r="AG33" i="4"/>
  <c r="BL41" i="3"/>
  <c r="AG29" i="4"/>
  <c r="BL37" i="3"/>
  <c r="AG25" i="4"/>
  <c r="BL33" i="3"/>
  <c r="AG21" i="4"/>
  <c r="BL29" i="3"/>
  <c r="AG17" i="4"/>
  <c r="BL25" i="3"/>
  <c r="AG13" i="4"/>
  <c r="BL21" i="3"/>
  <c r="AG9" i="4"/>
  <c r="AG55" i="4"/>
  <c r="AG7" i="4"/>
  <c r="AG3" i="4"/>
  <c r="AG40" i="4"/>
  <c r="AG36" i="4"/>
  <c r="AG32" i="4"/>
  <c r="AG28" i="4"/>
  <c r="AG24" i="4"/>
  <c r="AG20" i="4"/>
  <c r="AG16" i="4"/>
  <c r="AS2" i="4"/>
  <c r="AQ52" i="8" l="1"/>
  <c r="AQ142" i="8"/>
  <c r="AQ131" i="8"/>
  <c r="AQ120" i="8"/>
  <c r="AQ109" i="8"/>
  <c r="AQ98" i="8"/>
  <c r="AQ87" i="8"/>
  <c r="AQ76" i="8"/>
  <c r="AQ65" i="8"/>
  <c r="AQ35" i="8"/>
  <c r="AQ42" i="8"/>
  <c r="AQ50" i="8"/>
  <c r="AQ40" i="8"/>
  <c r="AQ141" i="8"/>
  <c r="AQ130" i="8"/>
  <c r="AQ119" i="8"/>
  <c r="AQ108" i="8"/>
  <c r="AQ97" i="8"/>
  <c r="AQ86" i="8"/>
  <c r="AQ75" i="8"/>
  <c r="AQ48" i="8"/>
  <c r="AQ47" i="8"/>
  <c r="AQ12" i="8"/>
  <c r="AQ2" i="8"/>
  <c r="AQ21" i="8"/>
  <c r="AQ64" i="8"/>
  <c r="AQ51" i="8"/>
  <c r="AQ140" i="8"/>
  <c r="AQ129" i="8"/>
  <c r="AQ118" i="8"/>
  <c r="AQ107" i="8"/>
  <c r="AQ96" i="8"/>
  <c r="AQ85" i="8"/>
  <c r="AQ74" i="8"/>
  <c r="AQ16" i="8"/>
  <c r="AQ53" i="8"/>
  <c r="AQ46" i="8"/>
  <c r="AQ3" i="8"/>
  <c r="AQ33" i="8"/>
  <c r="AQ22" i="8"/>
  <c r="AQ62" i="8"/>
  <c r="AQ139" i="8"/>
  <c r="AQ128" i="8"/>
  <c r="AQ117" i="8"/>
  <c r="AQ106" i="8"/>
  <c r="AQ95" i="8"/>
  <c r="AQ84" i="8"/>
  <c r="AQ73" i="8"/>
  <c r="AQ59" i="8"/>
  <c r="AQ58" i="8"/>
  <c r="AQ23" i="8"/>
  <c r="AQ4" i="8"/>
  <c r="AQ32" i="8"/>
  <c r="AQ61" i="8"/>
  <c r="AQ138" i="8"/>
  <c r="AQ127" i="8"/>
  <c r="AQ116" i="8"/>
  <c r="AQ105" i="8"/>
  <c r="AQ94" i="8"/>
  <c r="AQ83" i="8"/>
  <c r="AQ72" i="8"/>
  <c r="AQ27" i="8"/>
  <c r="AQ63" i="8"/>
  <c r="AQ57" i="8"/>
  <c r="AQ5" i="8"/>
  <c r="AQ44" i="8"/>
  <c r="AQ37" i="8"/>
  <c r="AQ137" i="8"/>
  <c r="AQ126" i="8"/>
  <c r="AQ115" i="8"/>
  <c r="AQ104" i="8"/>
  <c r="AQ93" i="8"/>
  <c r="AQ82" i="8"/>
  <c r="AQ71" i="8"/>
  <c r="AQ34" i="8"/>
  <c r="AQ6" i="8"/>
  <c r="AQ60" i="8"/>
  <c r="AQ43" i="8"/>
  <c r="AQ136" i="8"/>
  <c r="AQ125" i="8"/>
  <c r="AQ114" i="8"/>
  <c r="AQ103" i="8"/>
  <c r="AQ92" i="8"/>
  <c r="AQ81" i="8"/>
  <c r="AQ70" i="8"/>
  <c r="AQ38" i="8"/>
  <c r="AQ15" i="8"/>
  <c r="AQ7" i="8"/>
  <c r="AQ55" i="8"/>
  <c r="AQ54" i="8"/>
  <c r="AQ66" i="8"/>
  <c r="AQ31" i="8"/>
  <c r="AQ30" i="8"/>
  <c r="AQ135" i="8"/>
  <c r="AQ124" i="8"/>
  <c r="AQ113" i="8"/>
  <c r="AQ102" i="8"/>
  <c r="AQ91" i="8"/>
  <c r="AQ80" i="8"/>
  <c r="AQ69" i="8"/>
  <c r="AQ14" i="8"/>
  <c r="AQ13" i="8"/>
  <c r="AQ45" i="8"/>
  <c r="AQ8" i="8"/>
  <c r="AQ88" i="8"/>
  <c r="AQ20" i="8"/>
  <c r="AQ28" i="8"/>
  <c r="AQ134" i="8"/>
  <c r="AQ123" i="8"/>
  <c r="AQ112" i="8"/>
  <c r="AQ101" i="8"/>
  <c r="AQ90" i="8"/>
  <c r="AQ79" i="8"/>
  <c r="AQ68" i="8"/>
  <c r="AQ49" i="8"/>
  <c r="AQ26" i="8"/>
  <c r="AQ25" i="8"/>
  <c r="AQ9" i="8"/>
  <c r="AQ77" i="8"/>
  <c r="AQ18" i="8"/>
  <c r="AQ17" i="8"/>
  <c r="AQ133" i="8"/>
  <c r="AQ122" i="8"/>
  <c r="AQ111" i="8"/>
  <c r="AQ100" i="8"/>
  <c r="AQ89" i="8"/>
  <c r="AQ78" i="8"/>
  <c r="AQ67" i="8"/>
  <c r="AQ24" i="8"/>
  <c r="AQ56" i="8"/>
  <c r="AQ10" i="8"/>
  <c r="AQ99" i="8"/>
  <c r="AQ41" i="8"/>
  <c r="AQ19" i="8"/>
  <c r="AQ29" i="8"/>
  <c r="AQ39" i="8"/>
  <c r="AQ143" i="8"/>
  <c r="AQ132" i="8"/>
  <c r="AQ121" i="8"/>
  <c r="AQ110" i="8"/>
  <c r="AQ36" i="8"/>
  <c r="AQ11" i="8"/>
  <c r="AS43" i="4"/>
  <c r="AS139" i="4"/>
  <c r="AI116" i="4"/>
  <c r="AN116" i="8"/>
  <c r="AI115" i="4"/>
  <c r="AN115" i="8"/>
  <c r="AI61" i="4"/>
  <c r="AN61" i="8"/>
  <c r="AV46" i="4"/>
  <c r="AS33" i="4"/>
  <c r="AS46" i="4"/>
  <c r="AS41" i="4"/>
  <c r="AS23" i="4"/>
  <c r="AS44" i="4"/>
  <c r="AS27" i="4"/>
  <c r="AS127" i="4"/>
  <c r="AS121" i="4"/>
  <c r="AI6" i="4"/>
  <c r="AN6" i="8"/>
  <c r="AI87" i="4"/>
  <c r="AN87" i="8"/>
  <c r="AI54" i="4"/>
  <c r="AN54" i="8"/>
  <c r="AI65" i="4"/>
  <c r="AN65" i="8"/>
  <c r="AI35" i="4"/>
  <c r="AN35" i="8"/>
  <c r="AS45" i="4"/>
  <c r="AS31" i="4"/>
  <c r="AS48" i="4"/>
  <c r="AS14" i="4"/>
  <c r="AS39" i="4"/>
  <c r="AS131" i="4"/>
  <c r="AS76" i="4"/>
  <c r="AS92" i="4"/>
  <c r="AS133" i="4"/>
  <c r="AS137" i="4"/>
  <c r="AI10" i="4"/>
  <c r="AN10" i="8"/>
  <c r="AI55" i="4"/>
  <c r="AN55" i="8"/>
  <c r="AI22" i="4"/>
  <c r="AN22" i="8"/>
  <c r="AI33" i="4"/>
  <c r="AN33" i="8"/>
  <c r="AI60" i="4"/>
  <c r="AN60" i="8"/>
  <c r="AI136" i="4"/>
  <c r="AN136" i="8"/>
  <c r="AI18" i="4"/>
  <c r="AN18" i="8"/>
  <c r="AI111" i="4"/>
  <c r="AN111" i="8"/>
  <c r="AI16" i="4"/>
  <c r="AN16" i="8"/>
  <c r="AI107" i="4"/>
  <c r="AN107" i="8"/>
  <c r="AI126" i="4"/>
  <c r="AN126" i="8"/>
  <c r="AV30" i="4"/>
  <c r="AV74" i="4"/>
  <c r="AV118" i="4"/>
  <c r="AV33" i="4"/>
  <c r="AV77" i="4"/>
  <c r="AV121" i="4"/>
  <c r="AV52" i="4"/>
  <c r="AV96" i="4"/>
  <c r="AI12" i="4"/>
  <c r="AN12" i="8"/>
  <c r="AV19" i="4"/>
  <c r="AV63" i="4"/>
  <c r="AI137" i="4"/>
  <c r="AN137" i="8"/>
  <c r="AI53" i="4"/>
  <c r="AN53" i="8"/>
  <c r="AV78" i="4"/>
  <c r="AV132" i="4"/>
  <c r="AV81" i="4"/>
  <c r="AV12" i="4"/>
  <c r="AV100" i="4"/>
  <c r="AS49" i="4"/>
  <c r="AS52" i="4"/>
  <c r="AS47" i="4"/>
  <c r="AS84" i="4"/>
  <c r="AS141" i="4"/>
  <c r="AS122" i="4"/>
  <c r="AV38" i="4"/>
  <c r="AV82" i="4"/>
  <c r="AV126" i="4"/>
  <c r="AV41" i="4"/>
  <c r="AV85" i="4"/>
  <c r="AV129" i="4"/>
  <c r="AV16" i="4"/>
  <c r="AV60" i="4"/>
  <c r="AV104" i="4"/>
  <c r="AV23" i="4"/>
  <c r="AI9" i="4"/>
  <c r="AN9" i="8"/>
  <c r="AI39" i="4"/>
  <c r="AN39" i="8"/>
  <c r="AI132" i="4"/>
  <c r="AN132" i="8"/>
  <c r="AI17" i="4"/>
  <c r="AN17" i="8"/>
  <c r="AI72" i="4"/>
  <c r="AN72" i="8"/>
  <c r="AI28" i="4"/>
  <c r="AN28" i="8"/>
  <c r="AI95" i="4"/>
  <c r="AN95" i="8"/>
  <c r="AI91" i="4"/>
  <c r="AN91" i="8"/>
  <c r="AV34" i="4"/>
  <c r="AV122" i="4"/>
  <c r="AV37" i="4"/>
  <c r="AV125" i="4"/>
  <c r="AV56" i="4"/>
  <c r="AS35" i="4"/>
  <c r="AS18" i="4"/>
  <c r="AS135" i="4"/>
  <c r="AI23" i="4"/>
  <c r="AN23" i="8"/>
  <c r="AI88" i="4"/>
  <c r="AN88" i="8"/>
  <c r="AI139" i="4"/>
  <c r="AN139" i="8"/>
  <c r="AI20" i="4"/>
  <c r="AN20" i="8"/>
  <c r="AI109" i="4"/>
  <c r="AN109" i="8"/>
  <c r="AI79" i="4"/>
  <c r="AN79" i="8"/>
  <c r="AI129" i="4"/>
  <c r="AN129" i="8"/>
  <c r="AI75" i="4"/>
  <c r="AN75" i="8"/>
  <c r="AS29" i="4"/>
  <c r="AS42" i="4"/>
  <c r="AS107" i="4"/>
  <c r="AS128" i="4"/>
  <c r="AV51" i="4"/>
  <c r="AI80" i="4"/>
  <c r="AN80" i="8"/>
  <c r="AI40" i="4"/>
  <c r="AN40" i="8"/>
  <c r="AI131" i="4"/>
  <c r="AN131" i="8"/>
  <c r="AI138" i="4"/>
  <c r="AN138" i="8"/>
  <c r="AI77" i="4"/>
  <c r="AN77" i="8"/>
  <c r="AI63" i="4"/>
  <c r="AN63" i="8"/>
  <c r="AI57" i="4"/>
  <c r="AN57" i="8"/>
  <c r="AI59" i="4"/>
  <c r="AN59" i="8"/>
  <c r="AV42" i="4"/>
  <c r="AV86" i="4"/>
  <c r="AV130" i="4"/>
  <c r="AV140" i="4"/>
  <c r="AV45" i="4"/>
  <c r="AV89" i="4"/>
  <c r="AV133" i="4"/>
  <c r="AV20" i="4"/>
  <c r="AV64" i="4"/>
  <c r="AV108" i="4"/>
  <c r="AV27" i="4"/>
  <c r="AV71" i="4"/>
  <c r="AV49" i="4"/>
  <c r="AV93" i="4"/>
  <c r="AV137" i="4"/>
  <c r="AV24" i="4"/>
  <c r="AV68" i="4"/>
  <c r="AV112" i="4"/>
  <c r="AS15" i="4"/>
  <c r="AS126" i="4"/>
  <c r="AI118" i="4"/>
  <c r="AN118" i="8"/>
  <c r="AI99" i="4"/>
  <c r="AN99" i="8"/>
  <c r="AI122" i="4"/>
  <c r="AN122" i="8"/>
  <c r="AV94" i="4"/>
  <c r="AV53" i="4"/>
  <c r="AV141" i="4"/>
  <c r="AV120" i="4"/>
  <c r="AV39" i="4"/>
  <c r="AS9" i="4"/>
  <c r="AS100" i="4"/>
  <c r="AS130" i="4"/>
  <c r="AI32" i="4"/>
  <c r="AN32" i="8"/>
  <c r="AI141" i="4"/>
  <c r="AN141" i="8"/>
  <c r="AI130" i="4"/>
  <c r="AN130" i="8"/>
  <c r="AV134" i="4"/>
  <c r="AV90" i="4"/>
  <c r="AS115" i="4"/>
  <c r="AS51" i="4"/>
  <c r="AS26" i="4"/>
  <c r="AS143" i="4"/>
  <c r="AS142" i="4"/>
  <c r="AI3" i="4"/>
  <c r="AN3" i="8"/>
  <c r="AI24" i="4"/>
  <c r="AN24" i="8"/>
  <c r="AI102" i="4"/>
  <c r="AN102" i="8"/>
  <c r="AI83" i="4"/>
  <c r="AN83" i="8"/>
  <c r="AI98" i="4"/>
  <c r="AN98" i="8"/>
  <c r="AI13" i="4"/>
  <c r="AN13" i="8"/>
  <c r="AI15" i="4"/>
  <c r="AN15" i="8"/>
  <c r="AI128" i="4"/>
  <c r="AN128" i="8"/>
  <c r="AI11" i="4"/>
  <c r="AN11" i="8"/>
  <c r="AV10" i="4"/>
  <c r="AV54" i="4"/>
  <c r="AV98" i="4"/>
  <c r="AV142" i="4"/>
  <c r="AV13" i="4"/>
  <c r="AV57" i="4"/>
  <c r="AV101" i="4"/>
  <c r="AV124" i="4"/>
  <c r="AV32" i="4"/>
  <c r="AV76" i="4"/>
  <c r="AS37" i="4"/>
  <c r="AS6" i="4"/>
  <c r="AS50" i="4"/>
  <c r="AS123" i="4"/>
  <c r="AS138" i="4"/>
  <c r="AI8" i="4"/>
  <c r="AN8" i="8"/>
  <c r="AI119" i="4"/>
  <c r="AN119" i="8"/>
  <c r="AI86" i="4"/>
  <c r="AN86" i="8"/>
  <c r="AI97" i="4"/>
  <c r="AN97" i="8"/>
  <c r="AI67" i="4"/>
  <c r="AN67" i="8"/>
  <c r="AI82" i="4"/>
  <c r="AN82" i="8"/>
  <c r="AI46" i="4"/>
  <c r="AN46" i="8"/>
  <c r="AI36" i="4"/>
  <c r="AN36" i="8"/>
  <c r="AI96" i="4"/>
  <c r="AN96" i="8"/>
  <c r="AV14" i="4"/>
  <c r="AV58" i="4"/>
  <c r="AV102" i="4"/>
  <c r="AV17" i="4"/>
  <c r="AV61" i="4"/>
  <c r="AV105" i="4"/>
  <c r="AV36" i="4"/>
  <c r="AV80" i="4"/>
  <c r="AV87" i="4"/>
  <c r="AS25" i="4"/>
  <c r="AS38" i="4"/>
  <c r="AS140" i="4"/>
  <c r="AS13" i="4"/>
  <c r="AS108" i="4"/>
  <c r="AI113" i="4"/>
  <c r="AN113" i="8"/>
  <c r="AS19" i="4"/>
  <c r="AS17" i="4"/>
  <c r="AS30" i="4"/>
  <c r="AS60" i="4"/>
  <c r="AS124" i="4"/>
  <c r="AS56" i="4"/>
  <c r="AV67" i="4"/>
  <c r="AI7" i="4"/>
  <c r="AN7" i="8"/>
  <c r="AI103" i="4"/>
  <c r="AN103" i="8"/>
  <c r="AI70" i="4"/>
  <c r="AN70" i="8"/>
  <c r="AI81" i="4"/>
  <c r="AN81" i="8"/>
  <c r="AI51" i="4"/>
  <c r="AN51" i="8"/>
  <c r="AI66" i="4"/>
  <c r="AN66" i="8"/>
  <c r="AI121" i="4"/>
  <c r="AN121" i="8"/>
  <c r="AI30" i="4"/>
  <c r="AN30" i="8"/>
  <c r="AI143" i="4"/>
  <c r="AN143" i="8"/>
  <c r="AI44" i="4"/>
  <c r="AN44" i="8"/>
  <c r="AV18" i="4"/>
  <c r="AV62" i="4"/>
  <c r="AV106" i="4"/>
  <c r="AV21" i="4"/>
  <c r="AV65" i="4"/>
  <c r="AV109" i="4"/>
  <c r="AV136" i="4"/>
  <c r="AV40" i="4"/>
  <c r="AV84" i="4"/>
  <c r="AS129" i="4"/>
  <c r="AS134" i="4"/>
  <c r="AI43" i="4"/>
  <c r="AN43" i="8"/>
  <c r="AI68" i="4"/>
  <c r="AN68" i="8"/>
  <c r="AI133" i="4"/>
  <c r="AN133" i="8"/>
  <c r="AI114" i="4"/>
  <c r="AN114" i="8"/>
  <c r="AI31" i="4"/>
  <c r="AN31" i="8"/>
  <c r="AI27" i="4"/>
  <c r="AN27" i="8"/>
  <c r="AI123" i="4"/>
  <c r="AN123" i="8"/>
  <c r="AV138" i="4"/>
  <c r="AV28" i="4"/>
  <c r="AS125" i="4"/>
  <c r="AI135" i="4"/>
  <c r="AN135" i="8"/>
  <c r="AV22" i="4"/>
  <c r="AV66" i="4"/>
  <c r="AV25" i="4"/>
  <c r="AV69" i="4"/>
  <c r="AV88" i="4"/>
  <c r="AS22" i="4"/>
  <c r="AI47" i="4"/>
  <c r="AN47" i="8"/>
  <c r="AS136" i="4"/>
  <c r="AI45" i="4"/>
  <c r="AN45" i="8"/>
  <c r="AV50" i="4"/>
  <c r="AV9" i="4"/>
  <c r="AV97" i="4"/>
  <c r="AV72" i="4"/>
  <c r="AS10" i="4"/>
  <c r="AI50" i="4"/>
  <c r="AN50" i="8"/>
  <c r="AI14" i="4"/>
  <c r="AN14" i="8"/>
  <c r="AI142" i="4"/>
  <c r="AN142" i="8"/>
  <c r="AV110" i="4"/>
  <c r="AV113" i="4"/>
  <c r="AS21" i="4"/>
  <c r="AS34" i="4"/>
  <c r="AS132" i="4"/>
  <c r="AV127" i="4"/>
  <c r="AI71" i="4"/>
  <c r="AN71" i="8"/>
  <c r="AI38" i="4"/>
  <c r="AN38" i="8"/>
  <c r="AI49" i="4"/>
  <c r="AN49" i="8"/>
  <c r="AI140" i="4"/>
  <c r="AN140" i="8"/>
  <c r="AI19" i="4"/>
  <c r="AN19" i="8"/>
  <c r="AI34" i="4"/>
  <c r="AN34" i="8"/>
  <c r="AI125" i="4"/>
  <c r="AN125" i="8"/>
  <c r="AI124" i="4"/>
  <c r="AN124" i="8"/>
  <c r="AI108" i="4"/>
  <c r="AN108" i="8"/>
  <c r="AI127" i="4"/>
  <c r="AN127" i="8"/>
  <c r="AI134" i="4"/>
  <c r="AN134" i="8"/>
  <c r="AV26" i="4"/>
  <c r="AV70" i="4"/>
  <c r="AV114" i="4"/>
  <c r="AV128" i="4"/>
  <c r="AV29" i="4"/>
  <c r="AV73" i="4"/>
  <c r="AV117" i="4"/>
  <c r="AV116" i="4"/>
  <c r="AV48" i="4"/>
  <c r="AV92" i="4"/>
  <c r="AV55" i="4"/>
  <c r="AY105" i="3"/>
  <c r="AY67" i="3"/>
  <c r="BK67" i="3" s="1"/>
  <c r="AY119" i="3"/>
  <c r="BK119" i="3" s="1"/>
  <c r="AY151" i="3"/>
  <c r="BK151" i="3" s="1"/>
  <c r="AY72" i="3"/>
  <c r="BK72" i="3" s="1"/>
  <c r="AY138" i="3"/>
  <c r="BK138" i="3" s="1"/>
  <c r="AY28" i="3"/>
  <c r="AY40" i="3"/>
  <c r="BK40" i="3" s="1"/>
  <c r="AY52" i="3"/>
  <c r="BK52" i="3" s="1"/>
  <c r="AY69" i="3"/>
  <c r="AY112" i="3"/>
  <c r="BK112" i="3" s="1"/>
  <c r="AY128" i="3"/>
  <c r="BK128" i="3" s="1"/>
  <c r="AY140" i="3"/>
  <c r="BK140" i="3" s="1"/>
  <c r="AY148" i="3"/>
  <c r="BK148" i="3" s="1"/>
  <c r="AY23" i="3"/>
  <c r="AY75" i="3"/>
  <c r="BK75" i="3" s="1"/>
  <c r="AY84" i="3"/>
  <c r="AY96" i="3"/>
  <c r="BK96" i="3" s="1"/>
  <c r="AY17" i="3"/>
  <c r="BK17" i="3" s="1"/>
  <c r="AY142" i="3"/>
  <c r="BK142" i="3" s="1"/>
  <c r="AY137" i="3"/>
  <c r="BK137" i="3" s="1"/>
  <c r="AY153" i="3"/>
  <c r="BK153" i="3" s="1"/>
  <c r="AY106" i="3"/>
  <c r="BK106" i="3" s="1"/>
  <c r="AY89" i="3"/>
  <c r="BK89" i="3" s="1"/>
  <c r="AY103" i="3"/>
  <c r="BK103" i="3" s="1"/>
  <c r="AY110" i="3"/>
  <c r="BK110" i="3" s="1"/>
  <c r="AY143" i="3"/>
  <c r="BK143" i="3" s="1"/>
  <c r="AY129" i="3"/>
  <c r="BK129" i="3" s="1"/>
  <c r="AY104" i="3"/>
  <c r="BK104" i="3" s="1"/>
  <c r="AY134" i="3"/>
  <c r="BK134" i="3" s="1"/>
  <c r="AY86" i="3"/>
  <c r="AY24" i="3"/>
  <c r="AY36" i="3"/>
  <c r="BK36" i="3" s="1"/>
  <c r="AY82" i="3"/>
  <c r="BK82" i="3" s="1"/>
  <c r="AY98" i="3"/>
  <c r="BK98" i="3" s="1"/>
  <c r="AY81" i="3"/>
  <c r="AY97" i="3"/>
  <c r="BK97" i="3" s="1"/>
  <c r="AY19" i="3"/>
  <c r="AY79" i="3"/>
  <c r="BK79" i="3" s="1"/>
  <c r="AY95" i="3"/>
  <c r="BK95" i="3" s="1"/>
  <c r="AY107" i="3"/>
  <c r="BK107" i="3" s="1"/>
  <c r="AY65" i="3"/>
  <c r="BK65" i="3" s="1"/>
  <c r="AY74" i="3"/>
  <c r="BK74" i="3" s="1"/>
  <c r="AY127" i="3"/>
  <c r="BK127" i="3" s="1"/>
  <c r="AY139" i="3"/>
  <c r="BK139" i="3" s="1"/>
  <c r="AY147" i="3"/>
  <c r="BK147" i="3" s="1"/>
  <c r="AY155" i="3"/>
  <c r="BK155" i="3" s="1"/>
  <c r="AY141" i="3"/>
  <c r="BK141" i="3" s="1"/>
  <c r="AY80" i="3"/>
  <c r="BK80" i="3" s="1"/>
  <c r="AY113" i="3"/>
  <c r="BK113" i="3" s="1"/>
  <c r="AY118" i="3"/>
  <c r="BK118" i="3" s="1"/>
  <c r="AY150" i="3"/>
  <c r="BK150" i="3" s="1"/>
  <c r="AY149" i="3"/>
  <c r="BK149" i="3" s="1"/>
  <c r="AY146" i="3"/>
  <c r="BK146" i="3" s="1"/>
  <c r="AY70" i="3"/>
  <c r="AY102" i="3"/>
  <c r="AY44" i="3"/>
  <c r="AY90" i="3"/>
  <c r="AY73" i="3"/>
  <c r="BK73" i="3" s="1"/>
  <c r="AY87" i="3"/>
  <c r="BK87" i="3" s="1"/>
  <c r="AY135" i="3"/>
  <c r="BK135" i="3" s="1"/>
  <c r="AY133" i="3"/>
  <c r="BK133" i="3" s="1"/>
  <c r="AY20" i="3"/>
  <c r="BK20" i="3" s="1"/>
  <c r="AY32" i="3"/>
  <c r="AY48" i="3"/>
  <c r="BK48" i="3" s="1"/>
  <c r="AY68" i="3"/>
  <c r="BK68" i="3" s="1"/>
  <c r="AY120" i="3"/>
  <c r="BK120" i="3" s="1"/>
  <c r="AY136" i="3"/>
  <c r="BK136" i="3" s="1"/>
  <c r="AY144" i="3"/>
  <c r="AY152" i="3"/>
  <c r="BK152" i="3" s="1"/>
  <c r="AY71" i="3"/>
  <c r="BK71" i="3" s="1"/>
  <c r="AY111" i="3"/>
  <c r="BK111" i="3" s="1"/>
  <c r="AY66" i="3"/>
  <c r="BK66" i="3" s="1"/>
  <c r="AY88" i="3"/>
  <c r="BK88" i="3" s="1"/>
  <c r="AY121" i="3"/>
  <c r="AY126" i="3"/>
  <c r="BK126" i="3" s="1"/>
  <c r="AY154" i="3"/>
  <c r="BK154" i="3" s="1"/>
  <c r="AY125" i="3"/>
  <c r="AY145" i="3"/>
  <c r="BK145" i="3" s="1"/>
  <c r="AY94" i="3"/>
  <c r="AZ69" i="3"/>
  <c r="AZ90" i="3"/>
  <c r="AZ121" i="3"/>
  <c r="AZ144" i="3"/>
  <c r="AZ44" i="3"/>
  <c r="AZ81" i="3"/>
  <c r="AZ105" i="3"/>
  <c r="AZ28" i="3"/>
  <c r="BK15" i="3"/>
  <c r="AZ23" i="3"/>
  <c r="AZ19" i="3"/>
  <c r="AZ32" i="3"/>
  <c r="AZ24" i="3"/>
  <c r="BQ8" i="4"/>
  <c r="BQ141" i="4"/>
  <c r="BQ93" i="4"/>
  <c r="BQ37" i="4"/>
  <c r="BQ112" i="4"/>
  <c r="BQ52" i="4"/>
  <c r="BQ139" i="4"/>
  <c r="BQ130" i="4"/>
  <c r="BQ114" i="4"/>
  <c r="BQ98" i="4"/>
  <c r="BQ82" i="4"/>
  <c r="BQ66" i="4"/>
  <c r="BQ50" i="4"/>
  <c r="BQ34" i="4"/>
  <c r="BQ18" i="4"/>
  <c r="BQ5" i="4"/>
  <c r="BQ113" i="4"/>
  <c r="BQ69" i="4"/>
  <c r="BQ13" i="4"/>
  <c r="BQ88" i="4"/>
  <c r="BQ16" i="4"/>
  <c r="BQ92" i="4"/>
  <c r="BQ32" i="4"/>
  <c r="BQ143" i="4"/>
  <c r="BQ123" i="4"/>
  <c r="BQ107" i="4"/>
  <c r="BQ91" i="4"/>
  <c r="BQ75" i="4"/>
  <c r="BQ59" i="4"/>
  <c r="BQ43" i="4"/>
  <c r="BQ27" i="4"/>
  <c r="BQ11" i="4"/>
  <c r="BQ125" i="4"/>
  <c r="BQ73" i="4"/>
  <c r="BQ33" i="4"/>
  <c r="BQ120" i="4"/>
  <c r="BQ48" i="4"/>
  <c r="BQ129" i="4"/>
  <c r="BQ81" i="4"/>
  <c r="BQ29" i="4"/>
  <c r="BQ96" i="4"/>
  <c r="BQ40" i="4"/>
  <c r="BQ142" i="4"/>
  <c r="BQ126" i="4"/>
  <c r="BQ110" i="4"/>
  <c r="BQ94" i="4"/>
  <c r="BQ78" i="4"/>
  <c r="BQ62" i="4"/>
  <c r="BQ46" i="4"/>
  <c r="BQ30" i="4"/>
  <c r="BQ14" i="4"/>
  <c r="BQ4" i="4"/>
  <c r="BQ101" i="4"/>
  <c r="BQ57" i="4"/>
  <c r="BQ132" i="4"/>
  <c r="BQ76" i="4"/>
  <c r="BQ140" i="4"/>
  <c r="BQ72" i="4"/>
  <c r="BQ28" i="4"/>
  <c r="BQ135" i="4"/>
  <c r="BQ119" i="4"/>
  <c r="BQ103" i="4"/>
  <c r="BQ87" i="4"/>
  <c r="BQ71" i="4"/>
  <c r="BQ55" i="4"/>
  <c r="BQ39" i="4"/>
  <c r="BQ23" i="4"/>
  <c r="BQ7" i="4"/>
  <c r="BQ109" i="4"/>
  <c r="BQ65" i="4"/>
  <c r="BQ21" i="4"/>
  <c r="BQ104" i="4"/>
  <c r="BQ117" i="4"/>
  <c r="BQ61" i="4"/>
  <c r="BQ9" i="4"/>
  <c r="BQ80" i="4"/>
  <c r="BQ20" i="4"/>
  <c r="BQ138" i="4"/>
  <c r="BQ122" i="4"/>
  <c r="BQ106" i="4"/>
  <c r="BQ90" i="4"/>
  <c r="BQ74" i="4"/>
  <c r="BQ58" i="4"/>
  <c r="BQ42" i="4"/>
  <c r="BQ26" i="4"/>
  <c r="BQ10" i="4"/>
  <c r="BQ105" i="4"/>
  <c r="BQ2" i="4"/>
  <c r="BQ86" i="4"/>
  <c r="BQ22" i="4"/>
  <c r="BQ89" i="4"/>
  <c r="BQ116" i="4"/>
  <c r="BQ124" i="4"/>
  <c r="BQ24" i="4"/>
  <c r="BQ115" i="4"/>
  <c r="BQ83" i="4"/>
  <c r="BQ51" i="4"/>
  <c r="BQ19" i="4"/>
  <c r="BQ97" i="4"/>
  <c r="BQ17" i="4"/>
  <c r="BQ49" i="4"/>
  <c r="BQ134" i="4"/>
  <c r="BQ70" i="4"/>
  <c r="BQ6" i="4"/>
  <c r="BQ77" i="4"/>
  <c r="BQ100" i="4"/>
  <c r="BQ108" i="4"/>
  <c r="BQ12" i="4"/>
  <c r="BQ111" i="4"/>
  <c r="BQ79" i="4"/>
  <c r="BQ47" i="4"/>
  <c r="BQ15" i="4"/>
  <c r="BQ85" i="4"/>
  <c r="BQ136" i="4"/>
  <c r="BQ128" i="4"/>
  <c r="BQ118" i="4"/>
  <c r="BQ54" i="4"/>
  <c r="BQ133" i="4"/>
  <c r="BQ45" i="4"/>
  <c r="BQ60" i="4"/>
  <c r="BQ56" i="4"/>
  <c r="BQ131" i="4"/>
  <c r="BQ99" i="4"/>
  <c r="BQ67" i="4"/>
  <c r="BQ35" i="4"/>
  <c r="BQ3" i="4"/>
  <c r="BQ53" i="4"/>
  <c r="BQ84" i="4"/>
  <c r="BQ64" i="4"/>
  <c r="BQ102" i="4"/>
  <c r="BQ38" i="4"/>
  <c r="BQ121" i="4"/>
  <c r="BQ25" i="4"/>
  <c r="BQ36" i="4"/>
  <c r="BQ44" i="4"/>
  <c r="BQ127" i="4"/>
  <c r="BQ95" i="4"/>
  <c r="BQ63" i="4"/>
  <c r="BQ31" i="4"/>
  <c r="BQ137" i="4"/>
  <c r="BQ41" i="4"/>
  <c r="BQ68" i="4"/>
  <c r="BP3" i="4"/>
  <c r="BP138" i="4"/>
  <c r="BP74" i="4"/>
  <c r="BP14" i="4"/>
  <c r="BP81" i="4"/>
  <c r="BP139" i="4"/>
  <c r="BP5" i="4"/>
  <c r="BP86" i="4"/>
  <c r="BP22" i="4"/>
  <c r="BP77" i="4"/>
  <c r="BP128" i="4"/>
  <c r="BP96" i="4"/>
  <c r="BP64" i="4"/>
  <c r="BP32" i="4"/>
  <c r="BP129" i="4"/>
  <c r="BP41" i="4"/>
  <c r="BP107" i="4"/>
  <c r="BP75" i="4"/>
  <c r="BP43" i="4"/>
  <c r="BP11" i="4"/>
  <c r="BP84" i="4"/>
  <c r="BP121" i="4"/>
  <c r="BP63" i="4"/>
  <c r="BP9" i="4"/>
  <c r="BP48" i="4"/>
  <c r="BP69" i="4"/>
  <c r="BP59" i="4"/>
  <c r="BP38" i="4"/>
  <c r="BP142" i="4"/>
  <c r="BP76" i="4"/>
  <c r="BP49" i="4"/>
  <c r="BP55" i="4"/>
  <c r="BP30" i="4"/>
  <c r="BP6" i="4"/>
  <c r="BP104" i="4"/>
  <c r="BP130" i="4"/>
  <c r="BP70" i="4"/>
  <c r="BP65" i="4"/>
  <c r="BP135" i="4"/>
  <c r="BP78" i="4"/>
  <c r="BP10" i="4"/>
  <c r="BP61" i="4"/>
  <c r="BP124" i="4"/>
  <c r="BP92" i="4"/>
  <c r="BP60" i="4"/>
  <c r="BP28" i="4"/>
  <c r="BP113" i="4"/>
  <c r="BP25" i="4"/>
  <c r="BP143" i="4"/>
  <c r="BP103" i="4"/>
  <c r="BP71" i="4"/>
  <c r="BP39" i="4"/>
  <c r="BP7" i="4"/>
  <c r="BP52" i="4"/>
  <c r="BP31" i="4"/>
  <c r="BP21" i="4"/>
  <c r="BP80" i="4"/>
  <c r="BP23" i="4"/>
  <c r="BP109" i="4"/>
  <c r="BP40" i="4"/>
  <c r="BP73" i="4"/>
  <c r="BP51" i="4"/>
  <c r="BP122" i="4"/>
  <c r="BP62" i="4"/>
  <c r="BP53" i="4"/>
  <c r="BP134" i="4"/>
  <c r="BP66" i="4"/>
  <c r="BP45" i="4"/>
  <c r="BP120" i="4"/>
  <c r="BP88" i="4"/>
  <c r="BP56" i="4"/>
  <c r="BP24" i="4"/>
  <c r="BP101" i="4"/>
  <c r="BP141" i="4"/>
  <c r="BP17" i="4"/>
  <c r="BP131" i="4"/>
  <c r="BP99" i="4"/>
  <c r="BP67" i="4"/>
  <c r="BP35" i="4"/>
  <c r="BP54" i="4"/>
  <c r="BP126" i="4"/>
  <c r="BP29" i="4"/>
  <c r="BP20" i="4"/>
  <c r="BP127" i="4"/>
  <c r="BP137" i="4"/>
  <c r="BP114" i="4"/>
  <c r="BP112" i="4"/>
  <c r="BP105" i="4"/>
  <c r="BP91" i="4"/>
  <c r="BP125" i="4"/>
  <c r="BP42" i="4"/>
  <c r="BP140" i="4"/>
  <c r="BP12" i="4"/>
  <c r="BP89" i="4"/>
  <c r="BP87" i="4"/>
  <c r="BP98" i="4"/>
  <c r="BP136" i="4"/>
  <c r="BP8" i="4"/>
  <c r="BP83" i="4"/>
  <c r="BP118" i="4"/>
  <c r="BP110" i="4"/>
  <c r="BP102" i="4"/>
  <c r="BP94" i="4"/>
  <c r="BP82" i="4"/>
  <c r="BP18" i="4"/>
  <c r="BP97" i="4"/>
  <c r="BP90" i="4"/>
  <c r="BP26" i="4"/>
  <c r="BP93" i="4"/>
  <c r="BP132" i="4"/>
  <c r="BP100" i="4"/>
  <c r="BP68" i="4"/>
  <c r="BP36" i="4"/>
  <c r="BP4" i="4"/>
  <c r="BP13" i="4"/>
  <c r="BP57" i="4"/>
  <c r="BP111" i="4"/>
  <c r="BP79" i="4"/>
  <c r="BP47" i="4"/>
  <c r="BP15" i="4"/>
  <c r="BP37" i="4"/>
  <c r="BP58" i="4"/>
  <c r="BP116" i="4"/>
  <c r="BP85" i="4"/>
  <c r="BP95" i="4"/>
  <c r="BP46" i="4"/>
  <c r="BP50" i="4"/>
  <c r="BP16" i="4"/>
  <c r="BP123" i="4"/>
  <c r="BP27" i="4"/>
  <c r="BP2" i="4"/>
  <c r="BP106" i="4"/>
  <c r="BP133" i="4"/>
  <c r="BP108" i="4"/>
  <c r="BP44" i="4"/>
  <c r="BP119" i="4"/>
  <c r="BP34" i="4"/>
  <c r="BP117" i="4"/>
  <c r="BP72" i="4"/>
  <c r="BP33" i="4"/>
  <c r="BP115" i="4"/>
  <c r="BP19" i="4"/>
  <c r="AE17" i="5"/>
  <c r="AE16" i="5"/>
  <c r="AV2" i="4"/>
  <c r="AS5" i="4"/>
  <c r="AS3" i="4"/>
  <c r="AV5" i="4"/>
  <c r="AV8" i="4"/>
  <c r="AV7" i="4"/>
  <c r="AV4" i="4"/>
  <c r="AV3" i="4"/>
  <c r="AU70" i="3"/>
  <c r="AU117" i="3"/>
  <c r="AS99" i="3"/>
  <c r="AT99" i="3" s="1"/>
  <c r="AU132" i="3"/>
  <c r="AU85" i="3"/>
  <c r="AU101" i="3"/>
  <c r="AS91" i="3"/>
  <c r="AT91" i="3" s="1"/>
  <c r="AS85" i="3"/>
  <c r="AT85" i="3" s="1"/>
  <c r="AU115" i="3"/>
  <c r="AS83" i="3"/>
  <c r="AT83" i="3" s="1"/>
  <c r="AU77" i="3"/>
  <c r="AU93" i="3"/>
  <c r="AS117" i="3"/>
  <c r="AT117" i="3" s="1"/>
  <c r="AS78" i="3"/>
  <c r="AT78" i="3" s="1"/>
  <c r="AU100" i="3"/>
  <c r="AZ100" i="3" s="1"/>
  <c r="AU122" i="3"/>
  <c r="BL108" i="3"/>
  <c r="BL73" i="3"/>
  <c r="BL81" i="3"/>
  <c r="BL89" i="3"/>
  <c r="BL97" i="3"/>
  <c r="BL105" i="3"/>
  <c r="BL121" i="3"/>
  <c r="BL113" i="3"/>
  <c r="BL109" i="3"/>
  <c r="AS101" i="3"/>
  <c r="AT101" i="3" s="1"/>
  <c r="AU131" i="3"/>
  <c r="AU94" i="3"/>
  <c r="AS108" i="3"/>
  <c r="AT108" i="3" s="1"/>
  <c r="BL114" i="3"/>
  <c r="AU84" i="3"/>
  <c r="AU123" i="3"/>
  <c r="BL84" i="3"/>
  <c r="BL132" i="3"/>
  <c r="BL77" i="3"/>
  <c r="BL85" i="3"/>
  <c r="BL93" i="3"/>
  <c r="BL101" i="3"/>
  <c r="BL117" i="3"/>
  <c r="BL129" i="3"/>
  <c r="BL126" i="3"/>
  <c r="BL80" i="3"/>
  <c r="BL128" i="3"/>
  <c r="BL125" i="3"/>
  <c r="BL118" i="3"/>
  <c r="AS122" i="3"/>
  <c r="AT122" i="3" s="1"/>
  <c r="AU76" i="3"/>
  <c r="AU92" i="3"/>
  <c r="AU108" i="3"/>
  <c r="AU114" i="3"/>
  <c r="AZ114" i="3" s="1"/>
  <c r="AU130" i="3"/>
  <c r="AS116" i="3"/>
  <c r="AT116" i="3" s="1"/>
  <c r="AS124" i="3"/>
  <c r="AT124" i="3" s="1"/>
  <c r="AS132" i="3"/>
  <c r="AT132" i="3" s="1"/>
  <c r="AU86" i="3"/>
  <c r="AU102" i="3"/>
  <c r="BL115" i="3"/>
  <c r="BL123" i="3"/>
  <c r="BL131" i="3"/>
  <c r="BL76" i="3"/>
  <c r="BL100" i="3"/>
  <c r="BL124" i="3"/>
  <c r="BL92" i="3"/>
  <c r="BL116" i="3"/>
  <c r="BL130" i="3"/>
  <c r="AS114" i="3"/>
  <c r="AT114" i="3" s="1"/>
  <c r="AS77" i="3"/>
  <c r="AT77" i="3" s="1"/>
  <c r="AS93" i="3"/>
  <c r="AT93" i="3" s="1"/>
  <c r="AS109" i="3"/>
  <c r="AT109" i="3" s="1"/>
  <c r="AU125" i="3"/>
  <c r="AS115" i="3"/>
  <c r="AT115" i="3" s="1"/>
  <c r="AS123" i="3"/>
  <c r="AT123" i="3" s="1"/>
  <c r="AS131" i="3"/>
  <c r="AT131" i="3" s="1"/>
  <c r="AS76" i="3"/>
  <c r="AT76" i="3" s="1"/>
  <c r="AS100" i="3"/>
  <c r="AT100" i="3" s="1"/>
  <c r="AU124" i="3"/>
  <c r="AZ124" i="3" s="1"/>
  <c r="AS92" i="3"/>
  <c r="AT92" i="3" s="1"/>
  <c r="AU116" i="3"/>
  <c r="AS130" i="3"/>
  <c r="AT130" i="3" s="1"/>
  <c r="BL122" i="3"/>
  <c r="AU109" i="3"/>
  <c r="BL110" i="3"/>
  <c r="AJ98" i="4"/>
  <c r="BL74" i="3"/>
  <c r="AJ62" i="4"/>
  <c r="BL82" i="3"/>
  <c r="AJ70" i="4"/>
  <c r="BL90" i="3"/>
  <c r="AJ78" i="4"/>
  <c r="BL98" i="3"/>
  <c r="AJ86" i="4"/>
  <c r="BL106" i="3"/>
  <c r="AJ94" i="4"/>
  <c r="BL71" i="3"/>
  <c r="AJ59" i="4"/>
  <c r="BL79" i="3"/>
  <c r="AJ67" i="4"/>
  <c r="BL87" i="3"/>
  <c r="AJ75" i="4"/>
  <c r="BL95" i="3"/>
  <c r="AJ83" i="4"/>
  <c r="BL103" i="3"/>
  <c r="AJ91" i="4"/>
  <c r="BL111" i="3"/>
  <c r="AJ99" i="4"/>
  <c r="BL70" i="3"/>
  <c r="AJ58" i="4"/>
  <c r="BL78" i="3"/>
  <c r="AJ66" i="4"/>
  <c r="BL86" i="3"/>
  <c r="AJ74" i="4"/>
  <c r="BL94" i="3"/>
  <c r="AJ82" i="4"/>
  <c r="BL102" i="3"/>
  <c r="AJ90" i="4"/>
  <c r="BL75" i="3"/>
  <c r="AJ63" i="4"/>
  <c r="BL83" i="3"/>
  <c r="AJ71" i="4"/>
  <c r="BL91" i="3"/>
  <c r="AJ79" i="4"/>
  <c r="BL99" i="3"/>
  <c r="AJ87" i="4"/>
  <c r="BL107" i="3"/>
  <c r="AJ95" i="4"/>
  <c r="AS14" i="3"/>
  <c r="AT14" i="3" s="1"/>
  <c r="AU14" i="3"/>
  <c r="AZ14" i="3" s="1"/>
  <c r="AJ9" i="4"/>
  <c r="AS21" i="3"/>
  <c r="AT21" i="3" s="1"/>
  <c r="AU21" i="3"/>
  <c r="AZ21" i="3" s="1"/>
  <c r="AJ25" i="4"/>
  <c r="AS37" i="3"/>
  <c r="AT37" i="3" s="1"/>
  <c r="AU37" i="3"/>
  <c r="AZ37" i="3" s="1"/>
  <c r="AJ33" i="4"/>
  <c r="AS45" i="3"/>
  <c r="AT45" i="3" s="1"/>
  <c r="AU45" i="3"/>
  <c r="AZ45" i="3" s="1"/>
  <c r="AJ41" i="4"/>
  <c r="AS53" i="3"/>
  <c r="AT53" i="3" s="1"/>
  <c r="AU53" i="3"/>
  <c r="AZ53" i="3" s="1"/>
  <c r="AJ49" i="4"/>
  <c r="AS61" i="3"/>
  <c r="AT61" i="3" s="1"/>
  <c r="AU61" i="3"/>
  <c r="AZ61" i="3" s="1"/>
  <c r="AJ48" i="4"/>
  <c r="AS60" i="3"/>
  <c r="AT60" i="3" s="1"/>
  <c r="AU60" i="3"/>
  <c r="AZ60" i="3" s="1"/>
  <c r="AJ21" i="4"/>
  <c r="AS33" i="3"/>
  <c r="AT33" i="3" s="1"/>
  <c r="AU33" i="3"/>
  <c r="AZ33" i="3" s="1"/>
  <c r="AJ17" i="4"/>
  <c r="AS29" i="3"/>
  <c r="AT29" i="3" s="1"/>
  <c r="AU29" i="3"/>
  <c r="AJ19" i="4"/>
  <c r="AU31" i="3"/>
  <c r="AS31" i="3"/>
  <c r="AT31" i="3" s="1"/>
  <c r="AJ31" i="4"/>
  <c r="AU43" i="3"/>
  <c r="AZ43" i="3" s="1"/>
  <c r="AS43" i="3"/>
  <c r="AT43" i="3" s="1"/>
  <c r="AJ43" i="4"/>
  <c r="AU55" i="3"/>
  <c r="AZ55" i="3" s="1"/>
  <c r="AS55" i="3"/>
  <c r="AT55" i="3" s="1"/>
  <c r="AJ10" i="4"/>
  <c r="AS22" i="3"/>
  <c r="AT22" i="3" s="1"/>
  <c r="AU22" i="3"/>
  <c r="AJ18" i="4"/>
  <c r="AS30" i="3"/>
  <c r="AT30" i="3" s="1"/>
  <c r="AU30" i="3"/>
  <c r="AJ26" i="4"/>
  <c r="AS38" i="3"/>
  <c r="AT38" i="3" s="1"/>
  <c r="AU38" i="3"/>
  <c r="AZ38" i="3" s="1"/>
  <c r="AJ34" i="4"/>
  <c r="AS46" i="3"/>
  <c r="AT46" i="3" s="1"/>
  <c r="AU46" i="3"/>
  <c r="AZ46" i="3" s="1"/>
  <c r="AJ42" i="4"/>
  <c r="AS54" i="3"/>
  <c r="AT54" i="3" s="1"/>
  <c r="AU54" i="3"/>
  <c r="AZ54" i="3" s="1"/>
  <c r="AJ50" i="4"/>
  <c r="AS62" i="3"/>
  <c r="AT62" i="3" s="1"/>
  <c r="AU62" i="3"/>
  <c r="AZ62" i="3" s="1"/>
  <c r="AJ39" i="4"/>
  <c r="AU51" i="3"/>
  <c r="AZ51" i="3" s="1"/>
  <c r="AS51" i="3"/>
  <c r="AT51" i="3" s="1"/>
  <c r="AJ13" i="4"/>
  <c r="AS25" i="3"/>
  <c r="AT25" i="3" s="1"/>
  <c r="AU25" i="3"/>
  <c r="AJ29" i="4"/>
  <c r="AS41" i="3"/>
  <c r="AT41" i="3" s="1"/>
  <c r="AU41" i="3"/>
  <c r="AZ41" i="3" s="1"/>
  <c r="AJ37" i="4"/>
  <c r="AS49" i="3"/>
  <c r="AT49" i="3" s="1"/>
  <c r="AU49" i="3"/>
  <c r="AZ49" i="3" s="1"/>
  <c r="AJ45" i="4"/>
  <c r="AS57" i="3"/>
  <c r="AT57" i="3" s="1"/>
  <c r="AU57" i="3"/>
  <c r="AZ57" i="3" s="1"/>
  <c r="AJ44" i="4"/>
  <c r="AS56" i="3"/>
  <c r="AT56" i="3" s="1"/>
  <c r="AU56" i="3"/>
  <c r="AZ56" i="3" s="1"/>
  <c r="AJ52" i="4"/>
  <c r="AS64" i="3"/>
  <c r="AT64" i="3" s="1"/>
  <c r="AU64" i="3"/>
  <c r="AZ64" i="3" s="1"/>
  <c r="AJ15" i="4"/>
  <c r="AU27" i="3"/>
  <c r="AS27" i="3"/>
  <c r="AT27" i="3" s="1"/>
  <c r="AJ23" i="4"/>
  <c r="AU35" i="3"/>
  <c r="AZ35" i="3" s="1"/>
  <c r="AS35" i="3"/>
  <c r="AT35" i="3" s="1"/>
  <c r="AJ35" i="4"/>
  <c r="AU47" i="3"/>
  <c r="AZ47" i="3" s="1"/>
  <c r="AS47" i="3"/>
  <c r="AT47" i="3" s="1"/>
  <c r="AJ51" i="4"/>
  <c r="AU63" i="3"/>
  <c r="AZ63" i="3" s="1"/>
  <c r="AS63" i="3"/>
  <c r="AT63" i="3" s="1"/>
  <c r="AJ6" i="4"/>
  <c r="AS18" i="3"/>
  <c r="AT18" i="3" s="1"/>
  <c r="AU18" i="3"/>
  <c r="AZ18" i="3" s="1"/>
  <c r="AJ14" i="4"/>
  <c r="AS26" i="3"/>
  <c r="AT26" i="3" s="1"/>
  <c r="AU26" i="3"/>
  <c r="AJ22" i="4"/>
  <c r="AS34" i="3"/>
  <c r="AT34" i="3" s="1"/>
  <c r="AU34" i="3"/>
  <c r="AZ34" i="3" s="1"/>
  <c r="AJ30" i="4"/>
  <c r="AS42" i="3"/>
  <c r="AT42" i="3" s="1"/>
  <c r="AU42" i="3"/>
  <c r="AZ42" i="3" s="1"/>
  <c r="AJ38" i="4"/>
  <c r="AS50" i="3"/>
  <c r="AT50" i="3" s="1"/>
  <c r="AU50" i="3"/>
  <c r="AZ50" i="3" s="1"/>
  <c r="AJ46" i="4"/>
  <c r="AS58" i="3"/>
  <c r="AT58" i="3" s="1"/>
  <c r="AU58" i="3"/>
  <c r="AZ58" i="3" s="1"/>
  <c r="AJ27" i="4"/>
  <c r="AU39" i="3"/>
  <c r="AZ39" i="3" s="1"/>
  <c r="AS39" i="3"/>
  <c r="AT39" i="3" s="1"/>
  <c r="AJ47" i="4"/>
  <c r="AU59" i="3"/>
  <c r="AZ59" i="3" s="1"/>
  <c r="AS59" i="3"/>
  <c r="AT59" i="3" s="1"/>
  <c r="AJ2" i="4"/>
  <c r="AG2" i="4"/>
  <c r="AS75" i="4" l="1"/>
  <c r="AS81" i="4"/>
  <c r="AS86" i="4"/>
  <c r="AS101" i="4"/>
  <c r="AS106" i="4"/>
  <c r="AS66" i="4"/>
  <c r="AS104" i="4"/>
  <c r="AS67" i="4"/>
  <c r="AS69" i="4"/>
  <c r="AS58" i="4"/>
  <c r="AS62" i="4"/>
  <c r="AS112" i="4"/>
  <c r="AS117" i="4"/>
  <c r="AS61" i="4"/>
  <c r="AS80" i="4"/>
  <c r="AS102" i="4"/>
  <c r="AS63" i="4"/>
  <c r="AS59" i="4"/>
  <c r="AS88" i="4"/>
  <c r="AS105" i="4"/>
  <c r="AS96" i="4"/>
  <c r="AS82" i="4"/>
  <c r="AS65" i="4"/>
  <c r="AS87" i="4"/>
  <c r="AS120" i="4"/>
  <c r="AR143" i="4"/>
  <c r="AS118" i="4"/>
  <c r="AS70" i="4"/>
  <c r="AS68" i="4"/>
  <c r="AS71" i="4"/>
  <c r="AS114" i="4"/>
  <c r="AS99" i="4"/>
  <c r="AS98" i="4"/>
  <c r="AS64" i="4"/>
  <c r="AS89" i="4"/>
  <c r="AS90" i="4"/>
  <c r="AS95" i="4"/>
  <c r="AS91" i="4"/>
  <c r="AS110" i="4"/>
  <c r="AS111" i="4"/>
  <c r="AS73" i="4"/>
  <c r="AS97" i="4"/>
  <c r="AS103" i="4"/>
  <c r="AS74" i="4"/>
  <c r="AS78" i="4"/>
  <c r="AS113" i="4"/>
  <c r="AS72" i="4"/>
  <c r="AS93" i="4"/>
  <c r="AS83" i="4"/>
  <c r="AS109" i="4"/>
  <c r="AS79" i="4"/>
  <c r="AS116" i="4"/>
  <c r="AS85" i="4"/>
  <c r="AS94" i="4"/>
  <c r="AS119" i="4"/>
  <c r="AS77" i="4"/>
  <c r="BM154" i="3"/>
  <c r="AU142" i="4" s="1"/>
  <c r="AR8" i="4"/>
  <c r="BN3" i="4"/>
  <c r="BO93" i="4"/>
  <c r="AR114" i="4"/>
  <c r="BM126" i="3"/>
  <c r="BM111" i="3"/>
  <c r="AU99" i="4" s="1"/>
  <c r="AR99" i="4"/>
  <c r="BM87" i="3"/>
  <c r="BN87" i="3" s="1"/>
  <c r="AR75" i="4"/>
  <c r="BM150" i="3"/>
  <c r="AR138" i="4"/>
  <c r="AR129" i="4"/>
  <c r="BM141" i="3"/>
  <c r="BM127" i="3"/>
  <c r="AR115" i="4"/>
  <c r="AR83" i="4"/>
  <c r="BM95" i="3"/>
  <c r="BN95" i="3" s="1"/>
  <c r="BM129" i="3"/>
  <c r="BW129" i="3" s="1"/>
  <c r="AR117" i="4"/>
  <c r="AR77" i="4"/>
  <c r="BM89" i="3"/>
  <c r="BM142" i="3"/>
  <c r="AR130" i="4"/>
  <c r="AR63" i="4"/>
  <c r="BM75" i="3"/>
  <c r="AR116" i="4"/>
  <c r="BM128" i="3"/>
  <c r="AR28" i="4"/>
  <c r="BM40" i="3"/>
  <c r="AR139" i="4"/>
  <c r="BM151" i="3"/>
  <c r="BM145" i="3"/>
  <c r="AR133" i="4"/>
  <c r="BM71" i="3"/>
  <c r="AR59" i="4"/>
  <c r="BM120" i="3"/>
  <c r="AR108" i="4"/>
  <c r="BM73" i="3"/>
  <c r="BW73" i="3" s="1"/>
  <c r="AR61" i="4"/>
  <c r="BM118" i="3"/>
  <c r="BN118" i="3" s="1"/>
  <c r="AR106" i="4"/>
  <c r="BM74" i="3"/>
  <c r="AU62" i="4" s="1"/>
  <c r="AR62" i="4"/>
  <c r="BM79" i="3"/>
  <c r="AR67" i="4"/>
  <c r="BM98" i="3"/>
  <c r="AR86" i="4"/>
  <c r="AR131" i="4"/>
  <c r="BM143" i="3"/>
  <c r="AU131" i="4" s="1"/>
  <c r="BM106" i="3"/>
  <c r="AR94" i="4"/>
  <c r="AR100" i="4"/>
  <c r="BM112" i="3"/>
  <c r="BM119" i="3"/>
  <c r="AR107" i="4"/>
  <c r="BM88" i="3"/>
  <c r="AR76" i="4"/>
  <c r="BM152" i="3"/>
  <c r="AR140" i="4"/>
  <c r="BM68" i="3"/>
  <c r="AR56" i="4"/>
  <c r="BM133" i="3"/>
  <c r="AU121" i="4" s="1"/>
  <c r="AR121" i="4"/>
  <c r="AR134" i="4"/>
  <c r="BM146" i="3"/>
  <c r="BM113" i="3"/>
  <c r="AR101" i="4"/>
  <c r="BM147" i="3"/>
  <c r="AR135" i="4"/>
  <c r="BM65" i="3"/>
  <c r="BW65" i="3" s="1"/>
  <c r="AR53" i="4"/>
  <c r="AR70" i="4"/>
  <c r="BM82" i="3"/>
  <c r="BM134" i="3"/>
  <c r="AR122" i="4"/>
  <c r="BM110" i="3"/>
  <c r="AR98" i="4"/>
  <c r="AR141" i="4"/>
  <c r="BM153" i="3"/>
  <c r="BM96" i="3"/>
  <c r="AR84" i="4"/>
  <c r="AR136" i="4"/>
  <c r="BM148" i="3"/>
  <c r="BM138" i="3"/>
  <c r="AR126" i="4"/>
  <c r="BM67" i="3"/>
  <c r="AR55" i="4"/>
  <c r="AR54" i="4"/>
  <c r="BM66" i="3"/>
  <c r="AR36" i="4"/>
  <c r="BM48" i="3"/>
  <c r="BM135" i="3"/>
  <c r="BW135" i="3" s="1"/>
  <c r="AR123" i="4"/>
  <c r="AR137" i="4"/>
  <c r="BM149" i="3"/>
  <c r="AR68" i="4"/>
  <c r="BM80" i="3"/>
  <c r="BM139" i="3"/>
  <c r="AR127" i="4"/>
  <c r="BM107" i="3"/>
  <c r="AR95" i="4"/>
  <c r="AR85" i="4"/>
  <c r="BM97" i="3"/>
  <c r="BM36" i="3"/>
  <c r="AR24" i="4"/>
  <c r="BM104" i="3"/>
  <c r="AR92" i="4"/>
  <c r="BM103" i="3"/>
  <c r="AR91" i="4"/>
  <c r="AR125" i="4"/>
  <c r="BM137" i="3"/>
  <c r="AR128" i="4"/>
  <c r="BM140" i="3"/>
  <c r="BM52" i="3"/>
  <c r="BN52" i="3" s="1"/>
  <c r="AR40" i="4"/>
  <c r="BM72" i="3"/>
  <c r="AR60" i="4"/>
  <c r="AY60" i="3"/>
  <c r="BK60" i="3" s="1"/>
  <c r="AY109" i="3"/>
  <c r="AY83" i="3"/>
  <c r="BK83" i="3" s="1"/>
  <c r="AY59" i="3"/>
  <c r="BK59" i="3" s="1"/>
  <c r="AY63" i="3"/>
  <c r="BK63" i="3" s="1"/>
  <c r="AY56" i="3"/>
  <c r="BK56" i="3" s="1"/>
  <c r="AY45" i="3"/>
  <c r="BK45" i="3" s="1"/>
  <c r="AY123" i="3"/>
  <c r="AY93" i="3"/>
  <c r="AY116" i="3"/>
  <c r="AY117" i="3"/>
  <c r="AY39" i="3"/>
  <c r="BK39" i="3" s="1"/>
  <c r="AY26" i="3"/>
  <c r="AY47" i="3"/>
  <c r="BK47" i="3" s="1"/>
  <c r="AY57" i="3"/>
  <c r="BK57" i="3" s="1"/>
  <c r="AY38" i="3"/>
  <c r="BK38" i="3" s="1"/>
  <c r="AY55" i="3"/>
  <c r="BK55" i="3" s="1"/>
  <c r="AY131" i="3"/>
  <c r="AY124" i="3"/>
  <c r="BK124" i="3" s="1"/>
  <c r="AY108" i="3"/>
  <c r="AY34" i="3"/>
  <c r="BK34" i="3" s="1"/>
  <c r="AY25" i="3"/>
  <c r="AY46" i="3"/>
  <c r="BK46" i="3" s="1"/>
  <c r="AY33" i="3"/>
  <c r="BK33" i="3" s="1"/>
  <c r="AY42" i="3"/>
  <c r="BK42" i="3" s="1"/>
  <c r="AY27" i="3"/>
  <c r="AY64" i="3"/>
  <c r="BK64" i="3" s="1"/>
  <c r="AY41" i="3"/>
  <c r="BK41" i="3" s="1"/>
  <c r="AY54" i="3"/>
  <c r="BK54" i="3" s="1"/>
  <c r="AY22" i="3"/>
  <c r="AY31" i="3"/>
  <c r="AY29" i="3"/>
  <c r="AY53" i="3"/>
  <c r="BK53" i="3" s="1"/>
  <c r="AY14" i="3"/>
  <c r="BK14" i="3" s="1"/>
  <c r="AY130" i="3"/>
  <c r="AY100" i="3"/>
  <c r="BK100" i="3" s="1"/>
  <c r="AY115" i="3"/>
  <c r="AY77" i="3"/>
  <c r="AY85" i="3"/>
  <c r="AY58" i="3"/>
  <c r="BK58" i="3" s="1"/>
  <c r="AY37" i="3"/>
  <c r="BK37" i="3" s="1"/>
  <c r="AY92" i="3"/>
  <c r="AY50" i="3"/>
  <c r="BK50" i="3" s="1"/>
  <c r="AY18" i="3"/>
  <c r="BK18" i="3" s="1"/>
  <c r="AY35" i="3"/>
  <c r="BK35" i="3" s="1"/>
  <c r="AY49" i="3"/>
  <c r="BK49" i="3" s="1"/>
  <c r="AY51" i="3"/>
  <c r="BK51" i="3" s="1"/>
  <c r="AY62" i="3"/>
  <c r="BK62" i="3" s="1"/>
  <c r="AY30" i="3"/>
  <c r="AY43" i="3"/>
  <c r="BK43" i="3" s="1"/>
  <c r="AY61" i="3"/>
  <c r="BK61" i="3" s="1"/>
  <c r="AY21" i="3"/>
  <c r="BK21" i="3" s="1"/>
  <c r="AY76" i="3"/>
  <c r="AY114" i="3"/>
  <c r="BK114" i="3" s="1"/>
  <c r="AY132" i="3"/>
  <c r="AY122" i="3"/>
  <c r="AY101" i="3"/>
  <c r="AY78" i="3"/>
  <c r="BK78" i="3" s="1"/>
  <c r="AY91" i="3"/>
  <c r="BK91" i="3" s="1"/>
  <c r="AY99" i="3"/>
  <c r="BK99" i="3" s="1"/>
  <c r="BK19" i="3"/>
  <c r="BK32" i="3"/>
  <c r="BK44" i="3"/>
  <c r="BK121" i="3"/>
  <c r="BK90" i="3"/>
  <c r="BK81" i="3"/>
  <c r="BK28" i="3"/>
  <c r="BK144" i="3"/>
  <c r="BK24" i="3"/>
  <c r="BK23" i="3"/>
  <c r="BK105" i="3"/>
  <c r="BK69" i="3"/>
  <c r="AZ116" i="3"/>
  <c r="AZ125" i="3"/>
  <c r="AZ77" i="3"/>
  <c r="AZ109" i="3"/>
  <c r="AZ108" i="3"/>
  <c r="AZ101" i="3"/>
  <c r="AZ117" i="3"/>
  <c r="AZ102" i="3"/>
  <c r="AZ92" i="3"/>
  <c r="AZ123" i="3"/>
  <c r="AZ94" i="3"/>
  <c r="AZ122" i="3"/>
  <c r="AZ115" i="3"/>
  <c r="AZ85" i="3"/>
  <c r="AZ70" i="3"/>
  <c r="AZ86" i="3"/>
  <c r="AZ130" i="3"/>
  <c r="AZ76" i="3"/>
  <c r="AZ84" i="3"/>
  <c r="AZ131" i="3"/>
  <c r="AZ93" i="3"/>
  <c r="AZ132" i="3"/>
  <c r="AZ26" i="3"/>
  <c r="AZ27" i="3"/>
  <c r="AZ30" i="3"/>
  <c r="AZ29" i="3"/>
  <c r="AZ22" i="3"/>
  <c r="AZ31" i="3"/>
  <c r="AZ25" i="3"/>
  <c r="BN48" i="4"/>
  <c r="BO118" i="4"/>
  <c r="BN84" i="4"/>
  <c r="BN106" i="4"/>
  <c r="BO107" i="4"/>
  <c r="AR142" i="4"/>
  <c r="BN123" i="4"/>
  <c r="BO87" i="4"/>
  <c r="BO106" i="4"/>
  <c r="BN103" i="4"/>
  <c r="BN138" i="4"/>
  <c r="BN13" i="4"/>
  <c r="BO110" i="4"/>
  <c r="BO35" i="4"/>
  <c r="BO28" i="4"/>
  <c r="BO10" i="4"/>
  <c r="BN66" i="4"/>
  <c r="BN59" i="4"/>
  <c r="BO100" i="4"/>
  <c r="BO122" i="4"/>
  <c r="BO17" i="4"/>
  <c r="BN130" i="4"/>
  <c r="BN14" i="4"/>
  <c r="BN79" i="4"/>
  <c r="BO40" i="4"/>
  <c r="BO24" i="4"/>
  <c r="BO36" i="4"/>
  <c r="BO48" i="4"/>
  <c r="BO75" i="4"/>
  <c r="BO11" i="4"/>
  <c r="BO6" i="4"/>
  <c r="BO8" i="4"/>
  <c r="BO108" i="4"/>
  <c r="BO143" i="4"/>
  <c r="BO53" i="4"/>
  <c r="BN128" i="4"/>
  <c r="BN142" i="4"/>
  <c r="BN38" i="4"/>
  <c r="BN68" i="4"/>
  <c r="BN117" i="4"/>
  <c r="BN41" i="4"/>
  <c r="BO50" i="4"/>
  <c r="BO34" i="4"/>
  <c r="BO134" i="4"/>
  <c r="BO20" i="4"/>
  <c r="BO136" i="4"/>
  <c r="BO97" i="4"/>
  <c r="BO51" i="4"/>
  <c r="BO123" i="4"/>
  <c r="BN108" i="4"/>
  <c r="BN76" i="4"/>
  <c r="BN131" i="4"/>
  <c r="BN4" i="4"/>
  <c r="BN73" i="4"/>
  <c r="BN9" i="4"/>
  <c r="BN114" i="4"/>
  <c r="BN102" i="4"/>
  <c r="BN46" i="4"/>
  <c r="BN127" i="4"/>
  <c r="BN40" i="4"/>
  <c r="BN91" i="4"/>
  <c r="BN43" i="4"/>
  <c r="BN5" i="4"/>
  <c r="BO54" i="4"/>
  <c r="BO18" i="4"/>
  <c r="BO46" i="4"/>
  <c r="BO52" i="4"/>
  <c r="BO80" i="4"/>
  <c r="BO120" i="4"/>
  <c r="BO99" i="4"/>
  <c r="BO67" i="4"/>
  <c r="BO33" i="4"/>
  <c r="BO115" i="4"/>
  <c r="BN112" i="4"/>
  <c r="BN92" i="4"/>
  <c r="BN94" i="4"/>
  <c r="BN54" i="4"/>
  <c r="BN133" i="4"/>
  <c r="BN95" i="4"/>
  <c r="BN18" i="4"/>
  <c r="BN93" i="4"/>
  <c r="BN69" i="4"/>
  <c r="BN31" i="4"/>
  <c r="BO60" i="4"/>
  <c r="BO70" i="4"/>
  <c r="BO82" i="4"/>
  <c r="BO56" i="4"/>
  <c r="BO142" i="4"/>
  <c r="BO102" i="4"/>
  <c r="BO98" i="4"/>
  <c r="BO74" i="4"/>
  <c r="BO44" i="4"/>
  <c r="BO96" i="4"/>
  <c r="BO133" i="4"/>
  <c r="BO131" i="4"/>
  <c r="BO81" i="4"/>
  <c r="BO65" i="4"/>
  <c r="BO45" i="4"/>
  <c r="BO23" i="4"/>
  <c r="BO7" i="4"/>
  <c r="BO109" i="4"/>
  <c r="BO76" i="4"/>
  <c r="BO58" i="4"/>
  <c r="BO84" i="4"/>
  <c r="BO64" i="4"/>
  <c r="BO127" i="4"/>
  <c r="BO111" i="4"/>
  <c r="BO77" i="4"/>
  <c r="BO59" i="4"/>
  <c r="BO37" i="4"/>
  <c r="BO21" i="4"/>
  <c r="BO3" i="4"/>
  <c r="BN96" i="4"/>
  <c r="BN100" i="4"/>
  <c r="BN126" i="4"/>
  <c r="BN82" i="4"/>
  <c r="BN50" i="4"/>
  <c r="BN10" i="4"/>
  <c r="BN125" i="4"/>
  <c r="BN52" i="4"/>
  <c r="BN16" i="4"/>
  <c r="BN105" i="4"/>
  <c r="BN75" i="4"/>
  <c r="BN45" i="4"/>
  <c r="BN25" i="4"/>
  <c r="BO130" i="4"/>
  <c r="BO132" i="4"/>
  <c r="BO22" i="4"/>
  <c r="BO12" i="4"/>
  <c r="BO72" i="4"/>
  <c r="BO62" i="4"/>
  <c r="BO126" i="4"/>
  <c r="BO94" i="4"/>
  <c r="BO4" i="4"/>
  <c r="BO2" i="4"/>
  <c r="BO42" i="4"/>
  <c r="BO124" i="4"/>
  <c r="BO112" i="4"/>
  <c r="BO16" i="4"/>
  <c r="BO125" i="4"/>
  <c r="BO121" i="4"/>
  <c r="BO85" i="4"/>
  <c r="BO71" i="4"/>
  <c r="BO55" i="4"/>
  <c r="BO43" i="4"/>
  <c r="BO29" i="4"/>
  <c r="BO13" i="4"/>
  <c r="BO139" i="4"/>
  <c r="BO105" i="4"/>
  <c r="BN140" i="4"/>
  <c r="BN110" i="4"/>
  <c r="BN56" i="4"/>
  <c r="BN143" i="4"/>
  <c r="BN2" i="4"/>
  <c r="BN12" i="4"/>
  <c r="BN85" i="4"/>
  <c r="BN47" i="4"/>
  <c r="BN15" i="4"/>
  <c r="BO141" i="4"/>
  <c r="BO83" i="4"/>
  <c r="BO61" i="4"/>
  <c r="BO39" i="4"/>
  <c r="BO19" i="4"/>
  <c r="BO129" i="4"/>
  <c r="BN88" i="4"/>
  <c r="BN78" i="4"/>
  <c r="BN80" i="4"/>
  <c r="BN26" i="4"/>
  <c r="BN107" i="4"/>
  <c r="BN32" i="4"/>
  <c r="BN97" i="4"/>
  <c r="BN63" i="4"/>
  <c r="BN29" i="4"/>
  <c r="BO90" i="4"/>
  <c r="BO38" i="4"/>
  <c r="BO116" i="4"/>
  <c r="BO30" i="4"/>
  <c r="BO68" i="4"/>
  <c r="BO92" i="4"/>
  <c r="BO114" i="4"/>
  <c r="BO88" i="4"/>
  <c r="BO119" i="4"/>
  <c r="BO95" i="4"/>
  <c r="BO69" i="4"/>
  <c r="BO49" i="4"/>
  <c r="BO27" i="4"/>
  <c r="BO5" i="4"/>
  <c r="BO101" i="4"/>
  <c r="BN57" i="4"/>
  <c r="BN21" i="4"/>
  <c r="BN20" i="4"/>
  <c r="BN113" i="4"/>
  <c r="BN77" i="4"/>
  <c r="BN53" i="4"/>
  <c r="BN27" i="4"/>
  <c r="BO104" i="4"/>
  <c r="BO137" i="4"/>
  <c r="BO89" i="4"/>
  <c r="BO91" i="4"/>
  <c r="BO73" i="4"/>
  <c r="BO57" i="4"/>
  <c r="BO41" i="4"/>
  <c r="BO25" i="4"/>
  <c r="BO9" i="4"/>
  <c r="BO117" i="4"/>
  <c r="BN136" i="4"/>
  <c r="BN124" i="4"/>
  <c r="BN118" i="4"/>
  <c r="BN72" i="4"/>
  <c r="BN22" i="4"/>
  <c r="BN119" i="4"/>
  <c r="BN44" i="4"/>
  <c r="BN129" i="4"/>
  <c r="BN89" i="4"/>
  <c r="BN61" i="4"/>
  <c r="BN37" i="4"/>
  <c r="BN11" i="4"/>
  <c r="BO140" i="4"/>
  <c r="BO138" i="4"/>
  <c r="BO78" i="4"/>
  <c r="BO14" i="4"/>
  <c r="BO86" i="4"/>
  <c r="BO66" i="4"/>
  <c r="BO26" i="4"/>
  <c r="BO128" i="4"/>
  <c r="BO32" i="4"/>
  <c r="BO113" i="4"/>
  <c r="BO103" i="4"/>
  <c r="BO79" i="4"/>
  <c r="BO63" i="4"/>
  <c r="BO47" i="4"/>
  <c r="BO31" i="4"/>
  <c r="BO15" i="4"/>
  <c r="BO135" i="4"/>
  <c r="BN90" i="4"/>
  <c r="BN60" i="4"/>
  <c r="BN30" i="4"/>
  <c r="BN137" i="4"/>
  <c r="BN111" i="4"/>
  <c r="BN58" i="4"/>
  <c r="BN24" i="4"/>
  <c r="BN135" i="4"/>
  <c r="BN99" i="4"/>
  <c r="BN81" i="4"/>
  <c r="BN65" i="4"/>
  <c r="BN49" i="4"/>
  <c r="BN33" i="4"/>
  <c r="BN17" i="4"/>
  <c r="BN120" i="4"/>
  <c r="BN132" i="4"/>
  <c r="BN98" i="4"/>
  <c r="BN86" i="4"/>
  <c r="BN70" i="4"/>
  <c r="BN42" i="4"/>
  <c r="BN6" i="4"/>
  <c r="BN121" i="4"/>
  <c r="BN74" i="4"/>
  <c r="BN36" i="4"/>
  <c r="BN8" i="4"/>
  <c r="BN109" i="4"/>
  <c r="BN87" i="4"/>
  <c r="BN71" i="4"/>
  <c r="BN55" i="4"/>
  <c r="BN39" i="4"/>
  <c r="BN23" i="4"/>
  <c r="BN7" i="4"/>
  <c r="BN104" i="4"/>
  <c r="BN116" i="4"/>
  <c r="BN134" i="4"/>
  <c r="BN122" i="4"/>
  <c r="BN64" i="4"/>
  <c r="BN34" i="4"/>
  <c r="BN139" i="4"/>
  <c r="BN115" i="4"/>
  <c r="BN62" i="4"/>
  <c r="BN28" i="4"/>
  <c r="BN141" i="4"/>
  <c r="BN101" i="4"/>
  <c r="BN83" i="4"/>
  <c r="BN67" i="4"/>
  <c r="BN51" i="4"/>
  <c r="BN35" i="4"/>
  <c r="BN19" i="4"/>
  <c r="BM155" i="3"/>
  <c r="AR5" i="4"/>
  <c r="AR3" i="4"/>
  <c r="BM136" i="3"/>
  <c r="AR124" i="4"/>
  <c r="BM15" i="3"/>
  <c r="BM20" i="3"/>
  <c r="BM17" i="3"/>
  <c r="BN154" i="3" l="1"/>
  <c r="BN65" i="3"/>
  <c r="AT53" i="4" s="1"/>
  <c r="BW154" i="3"/>
  <c r="AX142" i="4" s="1"/>
  <c r="AU53" i="4"/>
  <c r="AU123" i="4"/>
  <c r="BN135" i="3"/>
  <c r="AT123" i="4" s="1"/>
  <c r="AT106" i="4"/>
  <c r="AX117" i="4"/>
  <c r="BW134" i="3"/>
  <c r="AU75" i="4"/>
  <c r="AT75" i="4"/>
  <c r="BM28" i="3"/>
  <c r="BN28" i="3" s="1"/>
  <c r="BN148" i="3"/>
  <c r="BW106" i="3"/>
  <c r="BW95" i="3"/>
  <c r="AU83" i="4"/>
  <c r="BW148" i="3"/>
  <c r="BM121" i="3"/>
  <c r="AU109" i="4" s="1"/>
  <c r="AU24" i="4"/>
  <c r="BW68" i="3"/>
  <c r="BW143" i="3"/>
  <c r="BW82" i="3"/>
  <c r="BW72" i="3"/>
  <c r="AT83" i="4"/>
  <c r="AU94" i="4"/>
  <c r="BN72" i="3"/>
  <c r="AU122" i="4"/>
  <c r="BW111" i="3"/>
  <c r="BM90" i="3"/>
  <c r="BW90" i="3" s="1"/>
  <c r="AR22" i="4"/>
  <c r="BM44" i="3"/>
  <c r="AU32" i="4" s="1"/>
  <c r="AR9" i="4"/>
  <c r="AU40" i="4"/>
  <c r="BW97" i="3"/>
  <c r="BN106" i="3"/>
  <c r="AU116" i="4"/>
  <c r="BN134" i="3"/>
  <c r="AR57" i="4"/>
  <c r="AU141" i="4"/>
  <c r="BW147" i="3"/>
  <c r="BN98" i="3"/>
  <c r="AU129" i="4"/>
  <c r="BW71" i="3"/>
  <c r="AX61" i="4"/>
  <c r="AX53" i="4"/>
  <c r="AX123" i="4"/>
  <c r="BM81" i="3"/>
  <c r="AU69" i="4" s="1"/>
  <c r="BN104" i="3"/>
  <c r="BW149" i="3"/>
  <c r="BW138" i="3"/>
  <c r="BN133" i="3"/>
  <c r="BW118" i="3"/>
  <c r="BW40" i="3"/>
  <c r="BN129" i="3"/>
  <c r="AT40" i="4"/>
  <c r="BN111" i="3"/>
  <c r="AR20" i="4"/>
  <c r="BW140" i="3"/>
  <c r="BW139" i="3"/>
  <c r="BW110" i="3"/>
  <c r="AU134" i="4"/>
  <c r="BN119" i="3"/>
  <c r="AU133" i="4"/>
  <c r="BW89" i="3"/>
  <c r="BW150" i="3"/>
  <c r="AU36" i="4"/>
  <c r="BN96" i="3"/>
  <c r="AU140" i="4"/>
  <c r="BW120" i="3"/>
  <c r="BW75" i="3"/>
  <c r="BN127" i="3"/>
  <c r="AU114" i="4"/>
  <c r="BN128" i="3"/>
  <c r="BN143" i="3"/>
  <c r="BM105" i="3"/>
  <c r="BN105" i="3" s="1"/>
  <c r="BW137" i="3"/>
  <c r="BW107" i="3"/>
  <c r="BW66" i="3"/>
  <c r="BW88" i="3"/>
  <c r="BN126" i="3"/>
  <c r="AU85" i="4"/>
  <c r="AT142" i="4"/>
  <c r="AR11" i="4"/>
  <c r="BN113" i="3"/>
  <c r="BW79" i="3"/>
  <c r="AU130" i="4"/>
  <c r="AU56" i="4"/>
  <c r="AU61" i="4"/>
  <c r="BN97" i="3"/>
  <c r="BW126" i="3"/>
  <c r="AR12" i="4"/>
  <c r="AU28" i="4"/>
  <c r="BN73" i="3"/>
  <c r="BW128" i="3"/>
  <c r="BM144" i="3"/>
  <c r="AU132" i="4" s="1"/>
  <c r="BW103" i="3"/>
  <c r="AU68" i="4"/>
  <c r="BW67" i="3"/>
  <c r="BN112" i="3"/>
  <c r="BW74" i="3"/>
  <c r="AU139" i="4"/>
  <c r="AR7" i="4"/>
  <c r="BW17" i="3"/>
  <c r="BW15" i="3"/>
  <c r="BW52" i="3"/>
  <c r="BN139" i="3"/>
  <c r="BN74" i="3"/>
  <c r="AU138" i="4"/>
  <c r="BN40" i="3"/>
  <c r="BW133" i="3"/>
  <c r="AU70" i="4"/>
  <c r="AU106" i="4"/>
  <c r="BN82" i="3"/>
  <c r="BW112" i="3"/>
  <c r="BN36" i="3"/>
  <c r="BW36" i="3"/>
  <c r="BN68" i="3"/>
  <c r="BN142" i="3"/>
  <c r="AU107" i="4"/>
  <c r="AU55" i="4"/>
  <c r="AU117" i="4"/>
  <c r="AU136" i="4"/>
  <c r="BN151" i="3"/>
  <c r="BW151" i="3"/>
  <c r="BN145" i="3"/>
  <c r="BW87" i="3"/>
  <c r="BN67" i="3"/>
  <c r="AU126" i="4"/>
  <c r="AU60" i="4"/>
  <c r="BN103" i="3"/>
  <c r="BN80" i="3"/>
  <c r="BN149" i="3"/>
  <c r="BW98" i="3"/>
  <c r="BN48" i="3"/>
  <c r="BW127" i="3"/>
  <c r="AU76" i="4"/>
  <c r="BW141" i="3"/>
  <c r="BN110" i="3"/>
  <c r="AU86" i="4"/>
  <c r="BN79" i="3"/>
  <c r="BN120" i="3"/>
  <c r="BN141" i="3"/>
  <c r="BN150" i="3"/>
  <c r="AU63" i="4"/>
  <c r="AU77" i="4"/>
  <c r="BW145" i="3"/>
  <c r="BW119" i="3"/>
  <c r="AU115" i="4"/>
  <c r="AU98" i="4"/>
  <c r="AU84" i="4"/>
  <c r="AU100" i="4"/>
  <c r="AU59" i="4"/>
  <c r="BN75" i="3"/>
  <c r="BN89" i="3"/>
  <c r="BN146" i="3"/>
  <c r="AU108" i="4"/>
  <c r="BN71" i="3"/>
  <c r="AU95" i="4"/>
  <c r="AU127" i="4"/>
  <c r="BW146" i="3"/>
  <c r="BN88" i="3"/>
  <c r="BW104" i="3"/>
  <c r="BN138" i="3"/>
  <c r="AU92" i="4"/>
  <c r="BW48" i="3"/>
  <c r="BW153" i="3"/>
  <c r="AU101" i="4"/>
  <c r="AU91" i="4"/>
  <c r="BN152" i="3"/>
  <c r="AU135" i="4"/>
  <c r="BN140" i="3"/>
  <c r="BW152" i="3"/>
  <c r="AU137" i="4"/>
  <c r="AU54" i="4"/>
  <c r="BN66" i="3"/>
  <c r="AU125" i="4"/>
  <c r="BN107" i="3"/>
  <c r="BW96" i="3"/>
  <c r="BM24" i="3"/>
  <c r="AU128" i="4"/>
  <c r="BW80" i="3"/>
  <c r="AU67" i="4"/>
  <c r="BW142" i="3"/>
  <c r="BN147" i="3"/>
  <c r="BN153" i="3"/>
  <c r="BW113" i="3"/>
  <c r="BN137" i="3"/>
  <c r="BM19" i="3"/>
  <c r="AR102" i="4"/>
  <c r="BM114" i="3"/>
  <c r="BN114" i="3" s="1"/>
  <c r="AR23" i="4"/>
  <c r="BM35" i="3"/>
  <c r="AR25" i="4"/>
  <c r="BM37" i="3"/>
  <c r="AR41" i="4"/>
  <c r="BM53" i="3"/>
  <c r="AU41" i="4" s="1"/>
  <c r="AR42" i="4"/>
  <c r="BM54" i="3"/>
  <c r="AR30" i="4"/>
  <c r="BM42" i="3"/>
  <c r="AR43" i="4"/>
  <c r="BM55" i="3"/>
  <c r="BN55" i="3" s="1"/>
  <c r="AR51" i="4"/>
  <c r="BM63" i="3"/>
  <c r="AR48" i="4"/>
  <c r="BM60" i="3"/>
  <c r="AR31" i="4"/>
  <c r="BM43" i="3"/>
  <c r="BM47" i="3"/>
  <c r="AR35" i="4"/>
  <c r="AR50" i="4"/>
  <c r="BM62" i="3"/>
  <c r="AR46" i="4"/>
  <c r="BM58" i="3"/>
  <c r="BN58" i="3" s="1"/>
  <c r="BM100" i="3"/>
  <c r="AR88" i="4"/>
  <c r="AR29" i="4"/>
  <c r="BM41" i="3"/>
  <c r="AR21" i="4"/>
  <c r="BM33" i="3"/>
  <c r="AR26" i="4"/>
  <c r="BM38" i="3"/>
  <c r="AR27" i="4"/>
  <c r="BM39" i="3"/>
  <c r="BM59" i="3"/>
  <c r="AR47" i="4"/>
  <c r="AR37" i="4"/>
  <c r="BM49" i="3"/>
  <c r="BN49" i="3" s="1"/>
  <c r="AR44" i="4"/>
  <c r="BM56" i="3"/>
  <c r="AR49" i="4"/>
  <c r="BM61" i="3"/>
  <c r="AR39" i="4"/>
  <c r="BM51" i="3"/>
  <c r="BM50" i="3"/>
  <c r="AR38" i="4"/>
  <c r="AR52" i="4"/>
  <c r="BM64" i="3"/>
  <c r="AR34" i="4"/>
  <c r="BM46" i="3"/>
  <c r="BM124" i="3"/>
  <c r="AR112" i="4"/>
  <c r="BM57" i="3"/>
  <c r="AR45" i="4"/>
  <c r="AR33" i="4"/>
  <c r="BM45" i="3"/>
  <c r="AR66" i="4"/>
  <c r="BM78" i="3"/>
  <c r="AR87" i="4"/>
  <c r="BM99" i="3"/>
  <c r="AR79" i="4"/>
  <c r="BM91" i="3"/>
  <c r="BM83" i="3"/>
  <c r="AR71" i="4"/>
  <c r="AR93" i="4"/>
  <c r="AR32" i="4"/>
  <c r="AR78" i="4"/>
  <c r="AR16" i="4"/>
  <c r="BK84" i="3"/>
  <c r="BK115" i="3"/>
  <c r="BK77" i="3"/>
  <c r="BK102" i="3"/>
  <c r="BK94" i="3"/>
  <c r="BK117" i="3"/>
  <c r="BM23" i="3"/>
  <c r="BK76" i="3"/>
  <c r="BK101" i="3"/>
  <c r="AR109" i="4"/>
  <c r="BK25" i="3"/>
  <c r="BK22" i="3"/>
  <c r="BK30" i="3"/>
  <c r="BM32" i="3"/>
  <c r="BK93" i="3"/>
  <c r="BK130" i="3"/>
  <c r="BK70" i="3"/>
  <c r="BK92" i="3"/>
  <c r="BK108" i="3"/>
  <c r="BK116" i="3"/>
  <c r="BM69" i="3"/>
  <c r="BK26" i="3"/>
  <c r="BK31" i="3"/>
  <c r="BK123" i="3"/>
  <c r="AR132" i="4"/>
  <c r="AR69" i="4"/>
  <c r="BK29" i="3"/>
  <c r="BK27" i="3"/>
  <c r="BK132" i="3"/>
  <c r="BK131" i="3"/>
  <c r="BK86" i="3"/>
  <c r="BK85" i="3"/>
  <c r="BK122" i="3"/>
  <c r="BK109" i="3"/>
  <c r="BK125" i="3"/>
  <c r="AU143" i="4"/>
  <c r="BW155" i="3"/>
  <c r="BW20" i="3"/>
  <c r="BW136" i="3"/>
  <c r="BN155" i="3"/>
  <c r="AU3" i="4"/>
  <c r="BN15" i="3"/>
  <c r="BN136" i="3"/>
  <c r="AU124" i="4"/>
  <c r="BM21" i="3"/>
  <c r="AU8" i="4"/>
  <c r="BN20" i="3"/>
  <c r="BN17" i="3"/>
  <c r="BM34" i="3"/>
  <c r="AR6" i="4"/>
  <c r="BM18" i="3"/>
  <c r="AU5" i="4"/>
  <c r="BM14" i="3"/>
  <c r="AR2" i="4"/>
  <c r="BN121" i="3" l="1"/>
  <c r="BW28" i="3"/>
  <c r="AX16" i="4" s="1"/>
  <c r="BN90" i="3"/>
  <c r="AT78" i="4" s="1"/>
  <c r="BN144" i="3"/>
  <c r="AT132" i="4" s="1"/>
  <c r="AU93" i="4"/>
  <c r="BN44" i="3"/>
  <c r="AT32" i="4" s="1"/>
  <c r="BN81" i="3"/>
  <c r="AT69" i="4" s="1"/>
  <c r="BW81" i="3"/>
  <c r="AX69" i="4" s="1"/>
  <c r="AT46" i="4"/>
  <c r="AU26" i="4"/>
  <c r="AX84" i="4"/>
  <c r="AT36" i="4"/>
  <c r="AT139" i="4"/>
  <c r="BM130" i="3"/>
  <c r="BW130" i="3" s="1"/>
  <c r="AR82" i="4"/>
  <c r="AX78" i="4"/>
  <c r="BW57" i="3"/>
  <c r="AU49" i="4"/>
  <c r="AT95" i="4"/>
  <c r="AX141" i="4"/>
  <c r="AT134" i="4"/>
  <c r="AX86" i="4"/>
  <c r="AT85" i="4"/>
  <c r="AX125" i="4"/>
  <c r="AX108" i="4"/>
  <c r="AX128" i="4"/>
  <c r="AX106" i="4"/>
  <c r="AT86" i="4"/>
  <c r="AX85" i="4"/>
  <c r="AX60" i="4"/>
  <c r="AU16" i="4"/>
  <c r="BW59" i="3"/>
  <c r="AX68" i="4"/>
  <c r="AX129" i="4"/>
  <c r="AT24" i="4"/>
  <c r="AX54" i="4"/>
  <c r="AT115" i="4"/>
  <c r="BW34" i="3"/>
  <c r="AX22" i="4" s="1"/>
  <c r="AX124" i="4"/>
  <c r="BM27" i="3"/>
  <c r="BN27" i="3" s="1"/>
  <c r="BM108" i="3"/>
  <c r="BM76" i="3"/>
  <c r="AU64" i="4" s="1"/>
  <c r="AT16" i="4"/>
  <c r="AT93" i="4"/>
  <c r="BN45" i="3"/>
  <c r="BW50" i="3"/>
  <c r="BW39" i="3"/>
  <c r="AU43" i="4"/>
  <c r="AT140" i="4"/>
  <c r="AX107" i="4"/>
  <c r="AT133" i="4"/>
  <c r="AT102" i="4"/>
  <c r="AX143" i="4"/>
  <c r="BM70" i="3"/>
  <c r="BW70" i="3" s="1"/>
  <c r="BM117" i="3"/>
  <c r="BN117" i="3" s="1"/>
  <c r="AU30" i="4"/>
  <c r="AX114" i="4"/>
  <c r="AR113" i="4"/>
  <c r="AR81" i="4"/>
  <c r="BM102" i="3"/>
  <c r="AU21" i="4"/>
  <c r="BN47" i="3"/>
  <c r="AU42" i="4"/>
  <c r="AT125" i="4"/>
  <c r="AX36" i="4"/>
  <c r="AT77" i="4"/>
  <c r="AT138" i="4"/>
  <c r="AT137" i="4"/>
  <c r="AX121" i="4"/>
  <c r="AT28" i="4"/>
  <c r="AX91" i="4"/>
  <c r="BW105" i="3"/>
  <c r="AT121" i="4"/>
  <c r="AX135" i="4"/>
  <c r="AX70" i="4"/>
  <c r="AX136" i="4"/>
  <c r="BN41" i="3"/>
  <c r="BN53" i="3"/>
  <c r="AT141" i="4"/>
  <c r="AT126" i="4"/>
  <c r="AT108" i="4"/>
  <c r="AT91" i="4"/>
  <c r="AT114" i="4"/>
  <c r="AT131" i="4"/>
  <c r="AT107" i="4"/>
  <c r="AT99" i="4"/>
  <c r="AT143" i="4"/>
  <c r="AR120" i="4"/>
  <c r="BM116" i="3"/>
  <c r="BN116" i="3" s="1"/>
  <c r="AR89" i="4"/>
  <c r="AT37" i="4"/>
  <c r="AU20" i="4"/>
  <c r="BW124" i="3"/>
  <c r="AX101" i="4"/>
  <c r="AT54" i="4"/>
  <c r="AT129" i="4"/>
  <c r="AT68" i="4"/>
  <c r="AT43" i="4"/>
  <c r="AR110" i="4"/>
  <c r="AR111" i="4"/>
  <c r="AR18" i="4"/>
  <c r="BM115" i="3"/>
  <c r="AU103" i="4" s="1"/>
  <c r="BM84" i="3"/>
  <c r="BN84" i="3" s="1"/>
  <c r="AU37" i="4"/>
  <c r="AU48" i="4"/>
  <c r="AT135" i="4"/>
  <c r="AX92" i="4"/>
  <c r="AT67" i="4"/>
  <c r="AT130" i="4"/>
  <c r="AT62" i="4"/>
  <c r="BW144" i="3"/>
  <c r="AT116" i="4"/>
  <c r="AT84" i="4"/>
  <c r="AX126" i="4"/>
  <c r="AX99" i="4"/>
  <c r="AX131" i="4"/>
  <c r="BW46" i="3"/>
  <c r="AT124" i="4"/>
  <c r="AR73" i="4"/>
  <c r="BM31" i="3"/>
  <c r="AU19" i="4" s="1"/>
  <c r="BM22" i="3"/>
  <c r="BW22" i="3" s="1"/>
  <c r="AR74" i="4"/>
  <c r="BM26" i="3"/>
  <c r="BN26" i="3" s="1"/>
  <c r="AR13" i="4"/>
  <c r="BW64" i="3"/>
  <c r="BW37" i="3"/>
  <c r="AX130" i="4"/>
  <c r="AX140" i="4"/>
  <c r="AT76" i="4"/>
  <c r="AT56" i="4"/>
  <c r="AT127" i="4"/>
  <c r="AX62" i="4"/>
  <c r="AX116" i="4"/>
  <c r="AX76" i="4"/>
  <c r="AX83" i="4"/>
  <c r="AR97" i="4"/>
  <c r="AR65" i="4"/>
  <c r="AU44" i="4"/>
  <c r="BW43" i="3"/>
  <c r="AT63" i="4"/>
  <c r="BM131" i="3"/>
  <c r="BN131" i="3" s="1"/>
  <c r="AU57" i="4"/>
  <c r="AT109" i="4"/>
  <c r="BN100" i="3"/>
  <c r="BW63" i="3"/>
  <c r="AT128" i="4"/>
  <c r="AX134" i="4"/>
  <c r="AT98" i="4"/>
  <c r="AT55" i="4"/>
  <c r="AX24" i="4"/>
  <c r="AX40" i="4"/>
  <c r="AT61" i="4"/>
  <c r="AX67" i="4"/>
  <c r="AX137" i="4"/>
  <c r="BW44" i="3"/>
  <c r="AT60" i="4"/>
  <c r="AX56" i="4"/>
  <c r="AX122" i="4"/>
  <c r="AX98" i="4"/>
  <c r="AT117" i="4"/>
  <c r="AX59" i="4"/>
  <c r="AT122" i="4"/>
  <c r="AX94" i="4"/>
  <c r="AX100" i="4"/>
  <c r="AX138" i="4"/>
  <c r="AT92" i="4"/>
  <c r="AU46" i="4"/>
  <c r="BW35" i="3"/>
  <c r="AX75" i="4"/>
  <c r="AT100" i="4"/>
  <c r="AT101" i="4"/>
  <c r="BM29" i="3"/>
  <c r="AU17" i="4" s="1"/>
  <c r="AR80" i="4"/>
  <c r="BW23" i="3"/>
  <c r="BW51" i="3"/>
  <c r="BN62" i="3"/>
  <c r="BW114" i="3"/>
  <c r="AU12" i="4"/>
  <c r="AT59" i="4"/>
  <c r="AX133" i="4"/>
  <c r="AX115" i="4"/>
  <c r="AX139" i="4"/>
  <c r="AT70" i="4"/>
  <c r="AX55" i="4"/>
  <c r="AX95" i="4"/>
  <c r="AX63" i="4"/>
  <c r="AX127" i="4"/>
  <c r="AX28" i="4"/>
  <c r="AT94" i="4"/>
  <c r="AT136" i="4"/>
  <c r="AX77" i="4"/>
  <c r="AU78" i="4"/>
  <c r="BW121" i="3"/>
  <c r="AX8" i="4"/>
  <c r="AT8" i="4"/>
  <c r="AU7" i="4"/>
  <c r="AT5" i="4"/>
  <c r="AT3" i="4"/>
  <c r="BW14" i="3"/>
  <c r="AU23" i="4"/>
  <c r="BW61" i="3"/>
  <c r="BN57" i="3"/>
  <c r="BW55" i="3"/>
  <c r="BN60" i="3"/>
  <c r="AU50" i="4"/>
  <c r="BN51" i="3"/>
  <c r="AU88" i="4"/>
  <c r="AU51" i="4"/>
  <c r="AU102" i="4"/>
  <c r="BN42" i="3"/>
  <c r="BN38" i="3"/>
  <c r="BW24" i="3"/>
  <c r="BN24" i="3"/>
  <c r="BW19" i="3"/>
  <c r="AU39" i="4"/>
  <c r="BW47" i="3"/>
  <c r="AU45" i="4"/>
  <c r="AU31" i="4"/>
  <c r="AU47" i="4"/>
  <c r="AU29" i="4"/>
  <c r="BW41" i="3"/>
  <c r="BN59" i="3"/>
  <c r="BW49" i="3"/>
  <c r="BW100" i="3"/>
  <c r="BN50" i="3"/>
  <c r="BW53" i="3"/>
  <c r="BN19" i="3"/>
  <c r="BW58" i="3"/>
  <c r="BN56" i="3"/>
  <c r="BN37" i="3"/>
  <c r="BN54" i="3"/>
  <c r="BW45" i="3"/>
  <c r="BW38" i="3"/>
  <c r="AU38" i="4"/>
  <c r="BN64" i="3"/>
  <c r="AU33" i="4"/>
  <c r="AU35" i="4"/>
  <c r="AR105" i="4"/>
  <c r="BW60" i="3"/>
  <c r="BW54" i="3"/>
  <c r="AU25" i="4"/>
  <c r="BN33" i="3"/>
  <c r="AU112" i="4"/>
  <c r="BW56" i="3"/>
  <c r="BN124" i="3"/>
  <c r="BW33" i="3"/>
  <c r="AU52" i="4"/>
  <c r="BW91" i="3"/>
  <c r="AU79" i="4"/>
  <c r="BN91" i="3"/>
  <c r="BN78" i="3"/>
  <c r="BW78" i="3"/>
  <c r="AU66" i="4"/>
  <c r="BN43" i="3"/>
  <c r="BN63" i="3"/>
  <c r="BN35" i="3"/>
  <c r="BW62" i="3"/>
  <c r="BW42" i="3"/>
  <c r="BW99" i="3"/>
  <c r="AU87" i="4"/>
  <c r="BN99" i="3"/>
  <c r="BN61" i="3"/>
  <c r="AU27" i="4"/>
  <c r="AU34" i="4"/>
  <c r="BN39" i="3"/>
  <c r="BN46" i="3"/>
  <c r="AU71" i="4"/>
  <c r="BW83" i="3"/>
  <c r="BN83" i="3"/>
  <c r="AR14" i="4"/>
  <c r="BM93" i="3"/>
  <c r="AR64" i="4"/>
  <c r="AR15" i="4"/>
  <c r="BM77" i="3"/>
  <c r="AR10" i="4"/>
  <c r="BM123" i="3"/>
  <c r="BM94" i="3"/>
  <c r="AR19" i="4"/>
  <c r="BM122" i="3"/>
  <c r="AR58" i="4"/>
  <c r="BN108" i="3"/>
  <c r="BM30" i="3"/>
  <c r="BM125" i="3"/>
  <c r="BM132" i="3"/>
  <c r="AR72" i="4"/>
  <c r="AR103" i="4"/>
  <c r="AR17" i="4"/>
  <c r="AR96" i="4"/>
  <c r="BM25" i="3"/>
  <c r="AR118" i="4"/>
  <c r="BM109" i="3"/>
  <c r="BN32" i="3"/>
  <c r="BM86" i="3"/>
  <c r="BN23" i="3"/>
  <c r="BM101" i="3"/>
  <c r="BM92" i="3"/>
  <c r="AR104" i="4"/>
  <c r="BW32" i="3"/>
  <c r="BM85" i="3"/>
  <c r="AR119" i="4"/>
  <c r="AR90" i="4"/>
  <c r="AU11" i="4"/>
  <c r="BW69" i="3"/>
  <c r="BN69" i="3"/>
  <c r="AU6" i="4"/>
  <c r="BW18" i="3"/>
  <c r="AE21" i="5" s="1"/>
  <c r="BN70" i="3"/>
  <c r="BW21" i="3"/>
  <c r="AX5" i="4"/>
  <c r="AX3" i="4"/>
  <c r="BN21" i="3"/>
  <c r="AU9" i="4"/>
  <c r="AU22" i="4"/>
  <c r="BN18" i="3"/>
  <c r="BN34" i="3"/>
  <c r="BN14" i="3"/>
  <c r="AU2" i="4"/>
  <c r="BN115" i="3" l="1"/>
  <c r="AT103" i="4" s="1"/>
  <c r="BW115" i="3"/>
  <c r="AX103" i="4" s="1"/>
  <c r="BN76" i="3"/>
  <c r="AT64" i="4" s="1"/>
  <c r="BW117" i="3"/>
  <c r="AX105" i="4" s="1"/>
  <c r="AU105" i="4"/>
  <c r="BW116" i="3"/>
  <c r="AX104" i="4" s="1"/>
  <c r="AU104" i="4"/>
  <c r="AU119" i="4"/>
  <c r="AU14" i="4"/>
  <c r="BN29" i="3"/>
  <c r="AT17" i="4" s="1"/>
  <c r="BN130" i="3"/>
  <c r="AT118" i="4" s="1"/>
  <c r="BW31" i="3"/>
  <c r="AX19" i="4" s="1"/>
  <c r="BW29" i="3"/>
  <c r="AX17" i="4" s="1"/>
  <c r="AU118" i="4"/>
  <c r="BW26" i="3"/>
  <c r="AX14" i="4" s="1"/>
  <c r="AU15" i="4"/>
  <c r="BN22" i="3"/>
  <c r="AT10" i="4" s="1"/>
  <c r="AU10" i="4"/>
  <c r="AX2" i="4"/>
  <c r="AT72" i="4"/>
  <c r="AX26" i="4"/>
  <c r="AX57" i="4"/>
  <c r="AT11" i="4"/>
  <c r="AT96" i="4"/>
  <c r="BN94" i="3"/>
  <c r="AT23" i="4"/>
  <c r="AT112" i="4"/>
  <c r="AX37" i="4"/>
  <c r="AX49" i="4"/>
  <c r="BW131" i="3"/>
  <c r="BN31" i="3"/>
  <c r="AX27" i="4"/>
  <c r="AU90" i="4"/>
  <c r="AU96" i="4"/>
  <c r="AT22" i="4"/>
  <c r="AX9" i="4"/>
  <c r="BW108" i="3"/>
  <c r="AT27" i="4"/>
  <c r="AT31" i="4"/>
  <c r="AX33" i="4"/>
  <c r="AX29" i="4"/>
  <c r="AT30" i="4"/>
  <c r="AX38" i="4"/>
  <c r="AX32" i="4"/>
  <c r="AT88" i="4"/>
  <c r="AX102" i="4"/>
  <c r="AX66" i="4"/>
  <c r="AT25" i="4"/>
  <c r="AX109" i="4"/>
  <c r="AX31" i="4"/>
  <c r="AT33" i="4"/>
  <c r="AU65" i="4"/>
  <c r="AT42" i="4"/>
  <c r="AT58" i="4"/>
  <c r="AX118" i="4"/>
  <c r="AX58" i="4"/>
  <c r="AX20" i="4"/>
  <c r="AT104" i="4"/>
  <c r="AT14" i="4"/>
  <c r="BN102" i="3"/>
  <c r="AT49" i="4"/>
  <c r="AT66" i="4"/>
  <c r="AX42" i="4"/>
  <c r="AT44" i="4"/>
  <c r="AT50" i="4"/>
  <c r="AX45" i="4"/>
  <c r="AX51" i="4"/>
  <c r="AX34" i="4"/>
  <c r="AT35" i="4"/>
  <c r="AU58" i="4"/>
  <c r="AT9" i="4"/>
  <c r="AT41" i="4"/>
  <c r="AT119" i="4"/>
  <c r="AT21" i="4"/>
  <c r="AX10" i="4"/>
  <c r="AU113" i="4"/>
  <c r="AU81" i="4"/>
  <c r="AX35" i="4"/>
  <c r="AX39" i="4"/>
  <c r="AX132" i="4"/>
  <c r="AU80" i="4"/>
  <c r="BW27" i="3"/>
  <c r="BW86" i="3"/>
  <c r="BW102" i="3"/>
  <c r="BW122" i="3"/>
  <c r="AX87" i="4"/>
  <c r="AX79" i="4"/>
  <c r="AX41" i="4"/>
  <c r="AT48" i="4"/>
  <c r="AX25" i="4"/>
  <c r="AX93" i="4"/>
  <c r="AX47" i="4"/>
  <c r="AT105" i="4"/>
  <c r="BW25" i="3"/>
  <c r="BW123" i="3"/>
  <c r="AT34" i="4"/>
  <c r="AT51" i="4"/>
  <c r="AX44" i="4"/>
  <c r="AT47" i="4"/>
  <c r="AT26" i="4"/>
  <c r="AU72" i="4"/>
  <c r="BW132" i="3"/>
  <c r="AT87" i="4"/>
  <c r="AT79" i="4"/>
  <c r="AX48" i="4"/>
  <c r="AX46" i="4"/>
  <c r="AT39" i="4"/>
  <c r="BW84" i="3"/>
  <c r="AT15" i="4"/>
  <c r="AT20" i="4"/>
  <c r="AT71" i="4"/>
  <c r="AX11" i="4"/>
  <c r="AT29" i="4"/>
  <c r="AX30" i="4"/>
  <c r="AT38" i="4"/>
  <c r="AX43" i="4"/>
  <c r="AT57" i="4"/>
  <c r="BW101" i="3"/>
  <c r="BW109" i="3"/>
  <c r="AU18" i="4"/>
  <c r="AX71" i="4"/>
  <c r="AX50" i="4"/>
  <c r="AX21" i="4"/>
  <c r="AT52" i="4"/>
  <c r="AX88" i="4"/>
  <c r="AT12" i="4"/>
  <c r="AT45" i="4"/>
  <c r="AX23" i="4"/>
  <c r="AX52" i="4"/>
  <c r="AX112" i="4"/>
  <c r="BW76" i="3"/>
  <c r="AT7" i="4"/>
  <c r="AX7" i="4"/>
  <c r="AT6" i="4"/>
  <c r="AX6" i="4"/>
  <c r="AT2" i="4"/>
  <c r="BW93" i="3"/>
  <c r="AX12" i="4"/>
  <c r="BW94" i="3"/>
  <c r="BN93" i="3"/>
  <c r="AU82" i="4"/>
  <c r="AU111" i="4"/>
  <c r="BN109" i="3"/>
  <c r="BN30" i="3"/>
  <c r="BN123" i="3"/>
  <c r="BN122" i="3"/>
  <c r="AU74" i="4"/>
  <c r="AU110" i="4"/>
  <c r="BN86" i="3"/>
  <c r="BN77" i="3"/>
  <c r="BW77" i="3"/>
  <c r="BW125" i="3"/>
  <c r="AU89" i="4"/>
  <c r="AU13" i="4"/>
  <c r="BN25" i="3"/>
  <c r="BN125" i="3"/>
  <c r="AU120" i="4"/>
  <c r="BN132" i="3"/>
  <c r="BW30" i="3"/>
  <c r="BN101" i="3"/>
  <c r="AU97" i="4"/>
  <c r="BN92" i="3"/>
  <c r="BW92" i="3"/>
  <c r="BW85" i="3"/>
  <c r="BN85" i="3"/>
  <c r="AU73" i="4"/>
  <c r="AI4" i="4"/>
  <c r="AU16" i="3"/>
  <c r="AZ16" i="3" s="1"/>
  <c r="AJ4" i="4"/>
  <c r="AS16" i="3"/>
  <c r="AT16" i="3" s="1"/>
  <c r="BL16" i="3"/>
  <c r="AX89" i="4" l="1"/>
  <c r="AT89" i="4"/>
  <c r="AT74" i="4"/>
  <c r="AX72" i="4"/>
  <c r="AX18" i="4"/>
  <c r="AX81" i="4"/>
  <c r="AX120" i="4"/>
  <c r="AX82" i="4"/>
  <c r="AT120" i="4"/>
  <c r="AX64" i="4"/>
  <c r="AT90" i="4"/>
  <c r="AX111" i="4"/>
  <c r="AX110" i="4"/>
  <c r="AT113" i="4"/>
  <c r="AT111" i="4"/>
  <c r="AT13" i="4"/>
  <c r="AT18" i="4"/>
  <c r="AT110" i="4"/>
  <c r="AT73" i="4"/>
  <c r="AX73" i="4"/>
  <c r="AX74" i="4"/>
  <c r="AX96" i="4"/>
  <c r="AX90" i="4"/>
  <c r="AT97" i="4"/>
  <c r="AX97" i="4"/>
  <c r="AX13" i="4"/>
  <c r="AX80" i="4"/>
  <c r="AX15" i="4"/>
  <c r="AT19" i="4"/>
  <c r="AT65" i="4"/>
  <c r="AX113" i="4"/>
  <c r="AT80" i="4"/>
  <c r="AX65" i="4"/>
  <c r="AT81" i="4"/>
  <c r="AT82" i="4"/>
  <c r="AX119" i="4"/>
  <c r="AY16" i="3"/>
  <c r="AE12" i="5"/>
  <c r="AE13" i="5"/>
  <c r="AS4" i="4"/>
  <c r="BJ38" i="4" l="1"/>
  <c r="BK16" i="3"/>
  <c r="BJ132" i="4"/>
  <c r="BJ139" i="4"/>
  <c r="BJ16" i="4"/>
  <c r="BJ123" i="4"/>
  <c r="BJ142" i="4"/>
  <c r="BJ111" i="4"/>
  <c r="BJ125" i="4"/>
  <c r="BJ131" i="4"/>
  <c r="BJ62" i="4"/>
  <c r="BJ85" i="4"/>
  <c r="BJ121" i="4"/>
  <c r="BJ42" i="4"/>
  <c r="BJ50" i="4"/>
  <c r="BJ89" i="4"/>
  <c r="BJ84" i="4"/>
  <c r="BJ71" i="4"/>
  <c r="BJ55" i="4"/>
  <c r="BJ20" i="4"/>
  <c r="BJ11" i="4"/>
  <c r="BJ88" i="4"/>
  <c r="BJ35" i="4"/>
  <c r="BJ73" i="4"/>
  <c r="BJ98" i="4"/>
  <c r="BJ4" i="4"/>
  <c r="BJ31" i="4"/>
  <c r="BJ17" i="4"/>
  <c r="BJ90" i="4"/>
  <c r="BJ100" i="4"/>
  <c r="BJ78" i="4"/>
  <c r="BJ41" i="4"/>
  <c r="BJ116" i="4"/>
  <c r="BJ109" i="4"/>
  <c r="BJ140" i="4"/>
  <c r="BJ79" i="4"/>
  <c r="BJ110" i="4"/>
  <c r="BJ101" i="4"/>
  <c r="BJ45" i="4"/>
  <c r="BJ14" i="4"/>
  <c r="BJ72" i="4"/>
  <c r="BJ136" i="4"/>
  <c r="BJ54" i="4"/>
  <c r="BJ134" i="4"/>
  <c r="BJ67" i="4"/>
  <c r="BJ28" i="4"/>
  <c r="BJ97" i="4"/>
  <c r="BJ8" i="4"/>
  <c r="BJ138" i="4"/>
  <c r="BJ69" i="4"/>
  <c r="BJ114" i="4"/>
  <c r="BJ107" i="4"/>
  <c r="BJ51" i="4"/>
  <c r="BJ92" i="4"/>
  <c r="BJ29" i="4"/>
  <c r="BJ127" i="4"/>
  <c r="BJ75" i="4"/>
  <c r="BJ82" i="4"/>
  <c r="BJ91" i="4"/>
  <c r="BJ137" i="4"/>
  <c r="BJ49" i="4"/>
  <c r="BJ24" i="4"/>
  <c r="BJ141" i="4"/>
  <c r="BJ47" i="4"/>
  <c r="BJ37" i="4"/>
  <c r="BJ102" i="4"/>
  <c r="BJ143" i="4"/>
  <c r="BJ27" i="4"/>
  <c r="BJ87" i="4"/>
  <c r="BJ77" i="4"/>
  <c r="BJ7" i="4"/>
  <c r="BJ130" i="4"/>
  <c r="BJ122" i="4"/>
  <c r="BJ32" i="4"/>
  <c r="BJ2" i="4"/>
  <c r="BJ103" i="4"/>
  <c r="BJ113" i="4"/>
  <c r="BJ118" i="4"/>
  <c r="BJ128" i="4"/>
  <c r="BJ106" i="4"/>
  <c r="BJ9" i="4"/>
  <c r="BJ108" i="4"/>
  <c r="BJ66" i="4"/>
  <c r="BJ120" i="4"/>
  <c r="BJ93" i="4"/>
  <c r="BJ25" i="4"/>
  <c r="BJ23" i="4"/>
  <c r="BJ13" i="4"/>
  <c r="BJ104" i="4"/>
  <c r="BJ119" i="4"/>
  <c r="BJ112" i="4"/>
  <c r="BJ40" i="4"/>
  <c r="BJ65" i="4"/>
  <c r="BJ53" i="4"/>
  <c r="BJ95" i="4"/>
  <c r="BJ58" i="4"/>
  <c r="BJ68" i="4"/>
  <c r="BJ48" i="4"/>
  <c r="BJ60" i="4"/>
  <c r="BJ15" i="4"/>
  <c r="BJ5" i="4"/>
  <c r="BJ33" i="4"/>
  <c r="BJ44" i="4"/>
  <c r="BJ96" i="4"/>
  <c r="BJ18" i="4"/>
  <c r="BJ6" i="4"/>
  <c r="BJ61" i="4"/>
  <c r="BJ115" i="4"/>
  <c r="BJ74" i="4"/>
  <c r="BJ99" i="4"/>
  <c r="BJ86" i="4"/>
  <c r="BJ43" i="4"/>
  <c r="BJ64" i="4"/>
  <c r="BJ76" i="4"/>
  <c r="BJ105" i="4"/>
  <c r="BJ117" i="4"/>
  <c r="BJ83" i="4"/>
  <c r="BJ129" i="4"/>
  <c r="BJ34" i="4"/>
  <c r="BJ70" i="4"/>
  <c r="BJ3" i="4"/>
  <c r="BJ30" i="4"/>
  <c r="BJ36" i="4"/>
  <c r="BJ135" i="4"/>
  <c r="BJ26" i="4"/>
  <c r="BJ80" i="4"/>
  <c r="BJ10" i="4"/>
  <c r="BJ39" i="4"/>
  <c r="BJ22" i="4"/>
  <c r="BJ124" i="4"/>
  <c r="BJ133" i="4"/>
  <c r="BJ12" i="4"/>
  <c r="BJ81" i="4"/>
  <c r="BJ56" i="4"/>
  <c r="BJ19" i="4"/>
  <c r="BJ46" i="4"/>
  <c r="BJ52" i="4"/>
  <c r="BJ21" i="4"/>
  <c r="BJ126" i="4"/>
  <c r="BJ94" i="4"/>
  <c r="BJ59" i="4"/>
  <c r="BJ63" i="4"/>
  <c r="BJ57" i="4"/>
  <c r="BK8" i="4"/>
  <c r="BK84" i="4"/>
  <c r="BK31" i="4"/>
  <c r="BK46" i="4"/>
  <c r="BK22" i="4"/>
  <c r="BK14" i="4"/>
  <c r="BK120" i="4"/>
  <c r="BK143" i="4"/>
  <c r="BK83" i="4"/>
  <c r="BK20" i="4"/>
  <c r="BK93" i="4"/>
  <c r="BK116" i="4"/>
  <c r="BK19" i="4"/>
  <c r="BK95" i="4"/>
  <c r="BK85" i="4"/>
  <c r="BK28" i="4"/>
  <c r="BK105" i="4"/>
  <c r="BK81" i="4"/>
  <c r="BK69" i="4"/>
  <c r="BK58" i="4"/>
  <c r="BK41" i="4"/>
  <c r="BK47" i="4"/>
  <c r="BK88" i="4"/>
  <c r="BK45" i="4"/>
  <c r="BK63" i="4"/>
  <c r="BK112" i="4"/>
  <c r="BK16" i="4"/>
  <c r="BK98" i="4"/>
  <c r="BK21" i="4"/>
  <c r="BK115" i="4"/>
  <c r="BK51" i="4"/>
  <c r="BK29" i="4"/>
  <c r="BK5" i="4"/>
  <c r="BK136" i="4"/>
  <c r="BK96" i="4"/>
  <c r="BK52" i="4"/>
  <c r="BK135" i="4"/>
  <c r="BK50" i="4"/>
  <c r="BK71" i="4"/>
  <c r="BK131" i="4"/>
  <c r="BK119" i="4"/>
  <c r="BK123" i="4"/>
  <c r="BK82" i="4"/>
  <c r="BK99" i="4"/>
  <c r="BK17" i="4"/>
  <c r="BK142" i="4"/>
  <c r="BK79" i="4"/>
  <c r="BK11" i="4"/>
  <c r="BK94" i="4"/>
  <c r="BK89" i="4"/>
  <c r="BK70" i="4"/>
  <c r="BK30" i="4"/>
  <c r="BK6" i="4"/>
  <c r="BK114" i="4"/>
  <c r="BK132" i="4"/>
  <c r="BK65" i="4"/>
  <c r="BK57" i="4"/>
  <c r="BK130" i="4"/>
  <c r="BK43" i="4"/>
  <c r="BK54" i="4"/>
  <c r="BK87" i="4"/>
  <c r="BK97" i="4"/>
  <c r="BK48" i="4"/>
  <c r="BK133" i="4"/>
  <c r="BK15" i="4"/>
  <c r="BK77" i="4"/>
  <c r="BK127" i="4"/>
  <c r="BK76" i="4"/>
  <c r="BK60" i="4"/>
  <c r="BK12" i="4"/>
  <c r="BK140" i="4"/>
  <c r="BK73" i="4"/>
  <c r="BK106" i="4"/>
  <c r="BK40" i="4"/>
  <c r="BK75" i="4"/>
  <c r="BK90" i="4"/>
  <c r="BK117" i="4"/>
  <c r="BK4" i="4"/>
  <c r="BK92" i="4"/>
  <c r="BK74" i="4"/>
  <c r="BK101" i="4"/>
  <c r="BK108" i="4"/>
  <c r="BK27" i="4"/>
  <c r="BK122" i="4"/>
  <c r="BK100" i="4"/>
  <c r="BK66" i="4"/>
  <c r="BK36" i="4"/>
  <c r="BK42" i="4"/>
  <c r="BK18" i="4"/>
  <c r="BK23" i="4"/>
  <c r="BK126" i="4"/>
  <c r="BK72" i="4"/>
  <c r="BK53" i="4"/>
  <c r="BK109" i="4"/>
  <c r="BK107" i="4"/>
  <c r="BK141" i="4"/>
  <c r="BK128" i="4"/>
  <c r="BK102" i="4"/>
  <c r="BK67" i="4"/>
  <c r="BK78" i="4"/>
  <c r="BK129" i="4"/>
  <c r="BK39" i="4"/>
  <c r="BK137" i="4"/>
  <c r="BK49" i="4"/>
  <c r="BK9" i="4"/>
  <c r="BK91" i="4"/>
  <c r="BK37" i="4"/>
  <c r="BK34" i="4"/>
  <c r="BK118" i="4"/>
  <c r="BK44" i="4"/>
  <c r="BK2" i="4"/>
  <c r="BK33" i="4"/>
  <c r="BK80" i="4"/>
  <c r="BK64" i="4"/>
  <c r="BK56" i="4"/>
  <c r="BK134" i="4"/>
  <c r="BK7" i="4"/>
  <c r="BK103" i="4"/>
  <c r="BK138" i="4"/>
  <c r="BK35" i="4"/>
  <c r="BK13" i="4"/>
  <c r="BK125" i="4"/>
  <c r="BK104" i="4"/>
  <c r="BK68" i="4"/>
  <c r="BK86" i="4"/>
  <c r="BK61" i="4"/>
  <c r="BK62" i="4"/>
  <c r="BK25" i="4"/>
  <c r="BK113" i="4"/>
  <c r="BK32" i="4"/>
  <c r="BK24" i="4"/>
  <c r="BK111" i="4"/>
  <c r="BK110" i="4"/>
  <c r="BK55" i="4"/>
  <c r="BK139" i="4"/>
  <c r="BK124" i="4"/>
  <c r="BK38" i="4"/>
  <c r="BK26" i="4"/>
  <c r="BK59" i="4"/>
  <c r="BK10" i="4"/>
  <c r="BK3" i="4"/>
  <c r="BK121" i="4"/>
  <c r="AE10" i="5" l="1"/>
  <c r="BM16" i="3"/>
  <c r="AE14" i="5" s="1"/>
  <c r="AR4" i="4"/>
  <c r="AE11" i="5"/>
  <c r="AE15" i="5"/>
  <c r="BH33" i="4" l="1"/>
  <c r="BH126" i="4"/>
  <c r="BH107" i="4"/>
  <c r="BH76" i="4"/>
  <c r="BH57" i="4"/>
  <c r="BH102" i="4"/>
  <c r="BH36" i="4"/>
  <c r="BH90" i="4"/>
  <c r="BH58" i="4"/>
  <c r="BH32" i="4"/>
  <c r="BH69" i="4"/>
  <c r="BH59" i="4"/>
  <c r="BH81" i="4"/>
  <c r="BH77" i="4"/>
  <c r="BH100" i="4"/>
  <c r="BH20" i="4"/>
  <c r="BH124" i="4"/>
  <c r="BH129" i="4"/>
  <c r="BH127" i="4"/>
  <c r="BH123" i="4"/>
  <c r="BH60" i="4"/>
  <c r="BH84" i="4"/>
  <c r="BH73" i="4"/>
  <c r="BH74" i="4"/>
  <c r="BH91" i="4"/>
  <c r="BH19" i="4"/>
  <c r="BH96" i="4"/>
  <c r="BH116" i="4"/>
  <c r="BH9" i="4"/>
  <c r="BH98" i="4"/>
  <c r="BH128" i="4"/>
  <c r="BH75" i="4"/>
  <c r="BH52" i="4"/>
  <c r="BH12" i="4"/>
  <c r="BH67" i="4"/>
  <c r="BH143" i="4"/>
  <c r="BH114" i="4"/>
  <c r="BH80" i="4"/>
  <c r="BH13" i="4"/>
  <c r="BH101" i="4"/>
  <c r="BH110" i="4"/>
  <c r="BH109" i="4"/>
  <c r="BH70" i="4"/>
  <c r="BH106" i="4"/>
  <c r="BH104" i="4"/>
  <c r="BH122" i="4"/>
  <c r="BH103" i="4"/>
  <c r="BH118" i="4"/>
  <c r="BH56" i="4"/>
  <c r="BH132" i="4"/>
  <c r="BH95" i="4"/>
  <c r="BH141" i="4"/>
  <c r="BH49" i="4"/>
  <c r="BH88" i="4"/>
  <c r="BH111" i="4"/>
  <c r="BH27" i="4"/>
  <c r="BH25" i="4"/>
  <c r="BH87" i="4"/>
  <c r="BH93" i="4"/>
  <c r="BH2" i="4"/>
  <c r="BH37" i="4"/>
  <c r="BH38" i="4"/>
  <c r="BH30" i="4"/>
  <c r="BH62" i="4"/>
  <c r="BH63" i="4"/>
  <c r="BH82" i="4"/>
  <c r="BH29" i="4"/>
  <c r="BH133" i="4"/>
  <c r="BH94" i="4"/>
  <c r="BH83" i="4"/>
  <c r="BH10" i="4"/>
  <c r="BH18" i="4"/>
  <c r="BH65" i="4"/>
  <c r="BH89" i="4"/>
  <c r="BH8" i="4"/>
  <c r="BH24" i="4"/>
  <c r="BH14" i="4"/>
  <c r="BH134" i="4"/>
  <c r="BH113" i="4"/>
  <c r="BH68" i="4"/>
  <c r="BH135" i="4"/>
  <c r="BN16" i="3"/>
  <c r="AT4" i="4" s="1"/>
  <c r="BH99" i="4"/>
  <c r="BH64" i="4"/>
  <c r="BH31" i="4"/>
  <c r="BH21" i="4"/>
  <c r="BH28" i="4"/>
  <c r="BH34" i="4"/>
  <c r="BH130" i="4"/>
  <c r="BH92" i="4"/>
  <c r="AU4" i="4"/>
  <c r="BH105" i="4"/>
  <c r="BH43" i="4"/>
  <c r="BH22" i="4"/>
  <c r="BH6" i="4"/>
  <c r="BH26" i="4"/>
  <c r="BH139" i="4"/>
  <c r="BH112" i="4"/>
  <c r="BH131" i="4"/>
  <c r="BH108" i="4"/>
  <c r="BH53" i="4"/>
  <c r="BH66" i="4"/>
  <c r="BH115" i="4"/>
  <c r="BH55" i="4"/>
  <c r="BH120" i="4"/>
  <c r="BH45" i="4"/>
  <c r="BH54" i="4"/>
  <c r="BH51" i="4"/>
  <c r="BH5" i="4"/>
  <c r="BH71" i="4"/>
  <c r="BH72" i="4"/>
  <c r="BH17" i="4"/>
  <c r="BH4" i="4"/>
  <c r="BH85" i="4"/>
  <c r="BH3" i="4"/>
  <c r="BH7" i="4"/>
  <c r="BH44" i="4"/>
  <c r="BH138" i="4"/>
  <c r="BH47" i="4"/>
  <c r="BH42" i="4"/>
  <c r="BH50" i="4"/>
  <c r="BH41" i="4"/>
  <c r="BH125" i="4"/>
  <c r="BH23" i="4"/>
  <c r="BH79" i="4"/>
  <c r="BH15" i="4"/>
  <c r="BH140" i="4"/>
  <c r="BH35" i="4"/>
  <c r="BH121" i="4"/>
  <c r="BH136" i="4"/>
  <c r="BH97" i="4"/>
  <c r="BH61" i="4"/>
  <c r="BH46" i="4"/>
  <c r="BH119" i="4"/>
  <c r="BH137" i="4"/>
  <c r="BH117" i="4"/>
  <c r="BH16" i="4"/>
  <c r="BH78" i="4"/>
  <c r="BH48" i="4"/>
  <c r="BH142" i="4"/>
  <c r="BH11" i="4"/>
  <c r="BH40" i="4"/>
  <c r="BH39" i="4"/>
  <c r="BW16" i="3"/>
  <c r="BR18" i="4" s="1"/>
  <c r="BH86" i="4"/>
  <c r="BI94" i="4"/>
  <c r="BK143" i="8"/>
  <c r="BK132" i="8"/>
  <c r="BK121" i="8"/>
  <c r="BK110" i="8"/>
  <c r="BK99" i="8"/>
  <c r="BK88" i="8"/>
  <c r="BK77" i="8"/>
  <c r="BK66" i="8"/>
  <c r="BK55" i="8"/>
  <c r="BK140" i="8"/>
  <c r="BK129" i="8"/>
  <c r="BK118" i="8"/>
  <c r="BK107" i="8"/>
  <c r="BK96" i="8"/>
  <c r="BK85" i="8"/>
  <c r="BK74" i="8"/>
  <c r="BK63" i="8"/>
  <c r="BK52" i="8"/>
  <c r="BK41" i="8"/>
  <c r="BK137" i="8"/>
  <c r="BK126" i="8"/>
  <c r="BK115" i="8"/>
  <c r="BK104" i="8"/>
  <c r="BK142" i="8"/>
  <c r="BK131" i="8"/>
  <c r="BK120" i="8"/>
  <c r="BK109" i="8"/>
  <c r="BK98" i="8"/>
  <c r="BK87" i="8"/>
  <c r="BK76" i="8"/>
  <c r="BK65" i="8"/>
  <c r="BK54" i="8"/>
  <c r="BK139" i="8"/>
  <c r="BK128" i="8"/>
  <c r="BK117" i="8"/>
  <c r="BK106" i="8"/>
  <c r="BK95" i="8"/>
  <c r="BK84" i="8"/>
  <c r="BK73" i="8"/>
  <c r="BK62" i="8"/>
  <c r="BK51" i="8"/>
  <c r="BK136" i="8"/>
  <c r="BK125" i="8"/>
  <c r="BK114" i="8"/>
  <c r="BK103" i="8"/>
  <c r="BK92" i="8"/>
  <c r="BK81" i="8"/>
  <c r="BK70" i="8"/>
  <c r="BK124" i="8"/>
  <c r="BK123" i="8"/>
  <c r="BK100" i="8"/>
  <c r="BK61" i="8"/>
  <c r="BK47" i="8"/>
  <c r="BK35" i="8"/>
  <c r="BK24" i="8"/>
  <c r="BK13" i="8"/>
  <c r="BK2" i="8"/>
  <c r="BK138" i="8"/>
  <c r="BK113" i="8"/>
  <c r="BK112" i="8"/>
  <c r="BK46" i="8"/>
  <c r="BK45" i="8"/>
  <c r="BK32" i="8"/>
  <c r="BK21" i="8"/>
  <c r="BK10" i="8"/>
  <c r="BK127" i="8"/>
  <c r="BK102" i="8"/>
  <c r="BK101" i="8"/>
  <c r="BK60" i="8"/>
  <c r="BK59" i="8"/>
  <c r="BK44" i="8"/>
  <c r="BK40" i="8"/>
  <c r="BK29" i="8"/>
  <c r="BK18" i="8"/>
  <c r="BK7" i="8"/>
  <c r="BK116" i="8"/>
  <c r="BK58" i="8"/>
  <c r="BK37" i="8"/>
  <c r="BK26" i="8"/>
  <c r="BK15" i="8"/>
  <c r="BK4" i="8"/>
  <c r="BK141" i="8"/>
  <c r="BK105" i="8"/>
  <c r="BK57" i="8"/>
  <c r="BK56" i="8"/>
  <c r="BK43" i="8"/>
  <c r="BK34" i="8"/>
  <c r="BK23" i="8"/>
  <c r="BK12" i="8"/>
  <c r="BK82" i="8"/>
  <c r="BK68" i="8"/>
  <c r="BK42" i="8"/>
  <c r="BK111" i="8"/>
  <c r="BK86" i="8"/>
  <c r="BK79" i="8"/>
  <c r="BK72" i="8"/>
  <c r="BK9" i="8"/>
  <c r="BK119" i="8"/>
  <c r="BK108" i="8"/>
  <c r="BK91" i="8"/>
  <c r="BK31" i="8"/>
  <c r="BK93" i="8"/>
  <c r="BK83" i="8"/>
  <c r="BK6" i="8"/>
  <c r="BK20" i="8"/>
  <c r="BK5" i="8"/>
  <c r="BK33" i="8"/>
  <c r="BK19" i="8"/>
  <c r="BK130" i="8"/>
  <c r="BK135" i="8"/>
  <c r="BK89" i="8"/>
  <c r="BK69" i="8"/>
  <c r="BK48" i="8"/>
  <c r="BK25" i="8"/>
  <c r="BK17" i="8"/>
  <c r="BK28" i="8"/>
  <c r="BK94" i="8"/>
  <c r="BK36" i="8"/>
  <c r="BK134" i="8"/>
  <c r="BK78" i="8"/>
  <c r="BK14" i="8"/>
  <c r="BK133" i="8"/>
  <c r="BK122" i="8"/>
  <c r="BK90" i="8"/>
  <c r="BK71" i="8"/>
  <c r="BK64" i="8"/>
  <c r="BK49" i="8"/>
  <c r="BK3" i="8"/>
  <c r="BK50" i="8"/>
  <c r="BK11" i="8"/>
  <c r="BK22" i="8"/>
  <c r="BK8" i="8"/>
  <c r="BK80" i="8"/>
  <c r="BK16" i="8"/>
  <c r="BK97" i="8"/>
  <c r="BK75" i="8"/>
  <c r="BK39" i="8"/>
  <c r="BK30" i="8"/>
  <c r="BK27" i="8"/>
  <c r="BK67" i="8"/>
  <c r="BK53" i="8"/>
  <c r="BK38" i="8"/>
  <c r="BL53" i="4"/>
  <c r="BL135" i="8"/>
  <c r="BL124" i="8"/>
  <c r="BL113" i="8"/>
  <c r="BL102" i="8"/>
  <c r="BL91" i="8"/>
  <c r="BL80" i="8"/>
  <c r="BL69" i="8"/>
  <c r="BL58" i="8"/>
  <c r="BL47" i="8"/>
  <c r="BL143" i="8"/>
  <c r="BL132" i="8"/>
  <c r="BL121" i="8"/>
  <c r="BL110" i="8"/>
  <c r="BL99" i="8"/>
  <c r="BL88" i="8"/>
  <c r="BL77" i="8"/>
  <c r="BL66" i="8"/>
  <c r="BL55" i="8"/>
  <c r="BL44" i="8"/>
  <c r="BL140" i="8"/>
  <c r="BL129" i="8"/>
  <c r="BL118" i="8"/>
  <c r="BL107" i="8"/>
  <c r="BL134" i="8"/>
  <c r="BL123" i="8"/>
  <c r="BL112" i="8"/>
  <c r="BL101" i="8"/>
  <c r="BL90" i="8"/>
  <c r="BL79" i="8"/>
  <c r="BL68" i="8"/>
  <c r="BL57" i="8"/>
  <c r="BL46" i="8"/>
  <c r="BL142" i="8"/>
  <c r="BL131" i="8"/>
  <c r="BL120" i="8"/>
  <c r="BL109" i="8"/>
  <c r="BL98" i="8"/>
  <c r="BL87" i="8"/>
  <c r="BL76" i="8"/>
  <c r="BL65" i="8"/>
  <c r="BL54" i="8"/>
  <c r="BL139" i="8"/>
  <c r="BL128" i="8"/>
  <c r="BL117" i="8"/>
  <c r="BL106" i="8"/>
  <c r="BL95" i="8"/>
  <c r="BL84" i="8"/>
  <c r="BL73" i="8"/>
  <c r="BL125" i="8"/>
  <c r="BL111" i="8"/>
  <c r="BL49" i="8"/>
  <c r="BL48" i="8"/>
  <c r="BL38" i="8"/>
  <c r="BL27" i="8"/>
  <c r="BL16" i="8"/>
  <c r="BL5" i="8"/>
  <c r="BL137" i="8"/>
  <c r="BL114" i="8"/>
  <c r="BL100" i="8"/>
  <c r="BL61" i="8"/>
  <c r="BL35" i="8"/>
  <c r="BL24" i="8"/>
  <c r="BL13" i="8"/>
  <c r="BL2" i="8"/>
  <c r="BL138" i="8"/>
  <c r="BL126" i="8"/>
  <c r="BL103" i="8"/>
  <c r="BL45" i="8"/>
  <c r="BL32" i="8"/>
  <c r="BL21" i="8"/>
  <c r="BL10" i="8"/>
  <c r="BL127" i="8"/>
  <c r="BL115" i="8"/>
  <c r="BL60" i="8"/>
  <c r="BL59" i="8"/>
  <c r="BL40" i="8"/>
  <c r="BL29" i="8"/>
  <c r="BL18" i="8"/>
  <c r="BL7" i="8"/>
  <c r="BL141" i="8"/>
  <c r="BL116" i="8"/>
  <c r="BL104" i="8"/>
  <c r="BL37" i="8"/>
  <c r="BL26" i="8"/>
  <c r="BL15" i="8"/>
  <c r="BL4" i="8"/>
  <c r="BL75" i="8"/>
  <c r="BL67" i="8"/>
  <c r="BL62" i="8"/>
  <c r="BL43" i="8"/>
  <c r="BL41" i="8"/>
  <c r="BL133" i="8"/>
  <c r="BL122" i="8"/>
  <c r="BL71" i="8"/>
  <c r="BL64" i="8"/>
  <c r="BL51" i="8"/>
  <c r="BL96" i="8"/>
  <c r="BL86" i="8"/>
  <c r="BL6" i="8"/>
  <c r="BL82" i="8"/>
  <c r="BL56" i="8"/>
  <c r="BL42" i="8"/>
  <c r="BL11" i="8"/>
  <c r="BL81" i="8"/>
  <c r="BL105" i="8"/>
  <c r="BL93" i="8"/>
  <c r="BL83" i="8"/>
  <c r="BL12" i="8"/>
  <c r="BL72" i="8"/>
  <c r="BL9" i="8"/>
  <c r="BL52" i="8"/>
  <c r="BL89" i="8"/>
  <c r="BL70" i="8"/>
  <c r="BL63" i="8"/>
  <c r="BL108" i="8"/>
  <c r="BL17" i="8"/>
  <c r="BL8" i="8"/>
  <c r="BL92" i="8"/>
  <c r="BL74" i="8"/>
  <c r="BL94" i="8"/>
  <c r="BL85" i="8"/>
  <c r="BL78" i="8"/>
  <c r="BL136" i="8"/>
  <c r="BL3" i="8"/>
  <c r="BL50" i="8"/>
  <c r="BL23" i="8"/>
  <c r="BL14" i="8"/>
  <c r="BL119" i="8"/>
  <c r="BL22" i="8"/>
  <c r="BL20" i="8"/>
  <c r="BL34" i="8"/>
  <c r="BL25" i="8"/>
  <c r="BL28" i="8"/>
  <c r="BL130" i="8"/>
  <c r="BL36" i="8"/>
  <c r="BL33" i="8"/>
  <c r="BL30" i="8"/>
  <c r="BL97" i="8"/>
  <c r="BL31" i="8"/>
  <c r="BL19" i="8"/>
  <c r="BL39" i="8"/>
  <c r="BL53" i="8"/>
  <c r="BI66" i="4"/>
  <c r="BI16" i="4"/>
  <c r="BI49" i="4"/>
  <c r="BI35" i="4"/>
  <c r="BI53" i="4"/>
  <c r="BI22" i="4"/>
  <c r="BI103" i="4"/>
  <c r="BI2" i="4"/>
  <c r="BI27" i="4"/>
  <c r="BI4" i="4"/>
  <c r="BI57" i="4"/>
  <c r="BI15" i="4"/>
  <c r="BI64" i="4"/>
  <c r="BI128" i="4"/>
  <c r="BI75" i="4"/>
  <c r="BI62" i="4"/>
  <c r="BI79" i="4"/>
  <c r="BI65" i="4"/>
  <c r="BI6" i="4"/>
  <c r="BI41" i="4"/>
  <c r="BI105" i="4"/>
  <c r="BI56" i="4"/>
  <c r="BI17" i="4"/>
  <c r="BI110" i="4"/>
  <c r="BI44" i="4"/>
  <c r="BI60" i="4"/>
  <c r="BI55" i="4"/>
  <c r="BI129" i="4"/>
  <c r="BI42" i="4"/>
  <c r="BI69" i="4"/>
  <c r="BI52" i="4"/>
  <c r="BI43" i="4"/>
  <c r="BI34" i="4"/>
  <c r="BI142" i="4"/>
  <c r="BI133" i="4"/>
  <c r="BI106" i="4"/>
  <c r="BI30" i="4"/>
  <c r="BI3" i="4"/>
  <c r="BI114" i="4"/>
  <c r="BI31" i="4"/>
  <c r="BI112" i="4"/>
  <c r="BI93" i="4"/>
  <c r="BI135" i="4"/>
  <c r="BI96" i="4"/>
  <c r="BI61" i="4"/>
  <c r="BI131" i="4"/>
  <c r="BI143" i="4"/>
  <c r="BI85" i="4"/>
  <c r="BI25" i="4"/>
  <c r="BI73" i="4"/>
  <c r="BI70" i="4"/>
  <c r="BI36" i="4"/>
  <c r="BI21" i="4"/>
  <c r="BI7" i="4"/>
  <c r="BI54" i="4"/>
  <c r="BI116" i="4"/>
  <c r="BI121" i="4"/>
  <c r="BI24" i="4"/>
  <c r="BI109" i="4"/>
  <c r="BI77" i="4"/>
  <c r="BI101" i="4"/>
  <c r="BI117" i="4"/>
  <c r="BI92" i="4"/>
  <c r="BI90" i="4"/>
  <c r="BI120" i="4"/>
  <c r="BI74" i="4"/>
  <c r="BI26" i="4"/>
  <c r="BI86" i="4"/>
  <c r="BI14" i="4"/>
  <c r="BI99" i="4"/>
  <c r="BI68" i="4"/>
  <c r="BI81" i="4"/>
  <c r="BI8" i="4"/>
  <c r="BI48" i="4"/>
  <c r="BI122" i="4"/>
  <c r="BI134" i="4"/>
  <c r="BI9" i="4"/>
  <c r="BI95" i="4"/>
  <c r="BI72" i="4"/>
  <c r="BI67" i="4"/>
  <c r="BI84" i="4"/>
  <c r="BI13" i="4"/>
  <c r="BI113" i="4"/>
  <c r="BI5" i="4"/>
  <c r="BI23" i="4"/>
  <c r="BI39" i="4"/>
  <c r="BI19" i="4"/>
  <c r="BI50" i="4"/>
  <c r="BI124" i="4"/>
  <c r="BI51" i="4"/>
  <c r="BI10" i="4"/>
  <c r="BI37" i="4"/>
  <c r="BI76" i="4"/>
  <c r="BI126" i="4"/>
  <c r="BI47" i="4"/>
  <c r="BI18" i="4"/>
  <c r="BI136" i="4"/>
  <c r="BI20" i="4"/>
  <c r="BI91" i="4"/>
  <c r="BI111" i="4"/>
  <c r="BI127" i="4"/>
  <c r="BI63" i="4"/>
  <c r="BI107" i="4"/>
  <c r="BI82" i="4"/>
  <c r="BI89" i="4"/>
  <c r="BI115" i="4"/>
  <c r="BI33" i="4"/>
  <c r="BI83" i="4"/>
  <c r="BI108" i="4"/>
  <c r="BI58" i="4"/>
  <c r="BI138" i="4"/>
  <c r="BI132" i="4"/>
  <c r="BI59" i="4"/>
  <c r="BI98" i="4"/>
  <c r="BI12" i="4"/>
  <c r="BI141" i="4"/>
  <c r="BI119" i="4"/>
  <c r="BI118" i="4"/>
  <c r="BI87" i="4"/>
  <c r="BI71" i="4"/>
  <c r="BI104" i="4"/>
  <c r="BI100" i="4"/>
  <c r="BI130" i="4"/>
  <c r="BI102" i="4"/>
  <c r="BI137" i="4"/>
  <c r="BI78" i="4"/>
  <c r="BI45" i="4"/>
  <c r="BI97" i="4"/>
  <c r="BI125" i="4"/>
  <c r="BI28" i="4"/>
  <c r="BI88" i="4"/>
  <c r="BI123" i="4"/>
  <c r="BI140" i="4"/>
  <c r="BI38" i="4"/>
  <c r="BI46" i="4"/>
  <c r="BI139" i="4"/>
  <c r="BI32" i="4"/>
  <c r="BI80" i="4"/>
  <c r="BI29" i="4"/>
  <c r="BI40" i="4"/>
  <c r="BI11" i="4"/>
  <c r="BL71" i="4"/>
  <c r="BL15" i="4"/>
  <c r="BL59" i="4"/>
  <c r="BL73" i="4"/>
  <c r="BL115" i="4"/>
  <c r="BL7" i="4"/>
  <c r="BL44" i="4"/>
  <c r="BL49" i="4"/>
  <c r="BL125" i="4"/>
  <c r="BL120" i="4"/>
  <c r="BL3" i="4"/>
  <c r="BL123" i="4"/>
  <c r="BL106" i="4"/>
  <c r="BL107" i="4"/>
  <c r="BL110" i="4"/>
  <c r="BL29" i="4"/>
  <c r="BL9" i="4"/>
  <c r="BL143" i="4"/>
  <c r="BL117" i="4"/>
  <c r="BL87" i="4"/>
  <c r="BL21" i="4"/>
  <c r="BL138" i="4"/>
  <c r="BL50" i="4"/>
  <c r="BL119" i="4"/>
  <c r="BL52" i="4"/>
  <c r="BL137" i="4"/>
  <c r="BL112" i="4"/>
  <c r="BL33" i="4"/>
  <c r="BL27" i="4"/>
  <c r="BL78" i="4"/>
  <c r="BL98" i="4"/>
  <c r="BL58" i="4"/>
  <c r="BL69" i="4"/>
  <c r="BL114" i="4"/>
  <c r="BL6" i="4"/>
  <c r="BL109" i="4"/>
  <c r="BL134" i="4"/>
  <c r="BL5" i="4"/>
  <c r="BL126" i="4"/>
  <c r="BL23" i="4"/>
  <c r="BL75" i="4"/>
  <c r="BL41" i="4"/>
  <c r="BL94" i="4"/>
  <c r="BL47" i="4"/>
  <c r="BL89" i="4"/>
  <c r="BL97" i="4"/>
  <c r="BL80" i="4"/>
  <c r="BL118" i="4"/>
  <c r="BL18" i="4"/>
  <c r="BL11" i="4"/>
  <c r="BL113" i="4"/>
  <c r="BL40" i="4"/>
  <c r="BL65" i="4"/>
  <c r="BL55" i="4"/>
  <c r="BL91" i="4"/>
  <c r="BL39" i="4"/>
  <c r="BL95" i="4"/>
  <c r="BL16" i="4"/>
  <c r="BL17" i="4"/>
  <c r="BL84" i="4"/>
  <c r="BL128" i="4"/>
  <c r="BL31" i="4"/>
  <c r="BL88" i="4"/>
  <c r="BL142" i="4"/>
  <c r="BL70" i="4"/>
  <c r="BL42" i="4"/>
  <c r="BL37" i="4"/>
  <c r="BL82" i="4"/>
  <c r="BL24" i="4"/>
  <c r="BL19" i="4"/>
  <c r="BL127" i="4"/>
  <c r="BL56" i="4"/>
  <c r="BL132" i="4"/>
  <c r="BL93" i="4"/>
  <c r="BL63" i="4"/>
  <c r="BL100" i="4"/>
  <c r="BL35" i="4"/>
  <c r="BL25" i="4"/>
  <c r="BL43" i="4"/>
  <c r="BL121" i="4"/>
  <c r="BL8" i="4"/>
  <c r="BL105" i="4"/>
  <c r="BL81" i="4"/>
  <c r="BL28" i="4"/>
  <c r="BL96" i="4"/>
  <c r="BL116" i="4"/>
  <c r="BL122" i="4"/>
  <c r="BL20" i="4"/>
  <c r="BL129" i="4"/>
  <c r="BL26" i="4"/>
  <c r="BL102" i="4"/>
  <c r="BL139" i="4"/>
  <c r="BL60" i="4"/>
  <c r="BL32" i="4"/>
  <c r="BL57" i="4"/>
  <c r="BL74" i="4"/>
  <c r="BL2" i="4"/>
  <c r="BL51" i="4"/>
  <c r="BL14" i="4"/>
  <c r="BL92" i="4"/>
  <c r="BL66" i="4"/>
  <c r="BL61" i="4"/>
  <c r="BL124" i="4"/>
  <c r="BL136" i="4"/>
  <c r="BL30" i="4"/>
  <c r="BL83" i="4"/>
  <c r="BL22" i="4"/>
  <c r="BL108" i="4"/>
  <c r="BL46" i="4"/>
  <c r="BL76" i="4"/>
  <c r="BL4" i="4"/>
  <c r="BL101" i="4"/>
  <c r="BL68" i="4"/>
  <c r="BL48" i="4"/>
  <c r="BL86" i="4"/>
  <c r="BL67" i="4"/>
  <c r="BL36" i="4"/>
  <c r="BL54" i="4"/>
  <c r="BL133" i="4"/>
  <c r="BL72" i="4"/>
  <c r="BL104" i="4"/>
  <c r="BL10" i="4"/>
  <c r="BL77" i="4"/>
  <c r="BL12" i="4"/>
  <c r="BL103" i="4"/>
  <c r="BL45" i="4"/>
  <c r="BL62" i="4"/>
  <c r="BL85" i="4"/>
  <c r="BL34" i="4"/>
  <c r="BL131" i="4"/>
  <c r="BL64" i="4"/>
  <c r="BL141" i="4"/>
  <c r="BL135" i="4"/>
  <c r="BL13" i="4"/>
  <c r="BL90" i="4"/>
  <c r="BL38" i="4"/>
  <c r="BL140" i="4"/>
  <c r="BL79" i="4"/>
  <c r="BL130" i="4"/>
  <c r="BL99" i="4"/>
  <c r="BL111" i="4"/>
  <c r="BM77" i="4"/>
  <c r="BM93" i="4"/>
  <c r="BM14" i="4"/>
  <c r="BM138" i="4"/>
  <c r="BM102" i="4"/>
  <c r="BM25" i="4"/>
  <c r="BM106" i="4"/>
  <c r="BM26" i="4"/>
  <c r="BM11" i="4"/>
  <c r="BM36" i="4"/>
  <c r="BM51" i="4"/>
  <c r="BM108" i="4"/>
  <c r="BM18" i="4"/>
  <c r="BM107" i="4"/>
  <c r="BM94" i="4"/>
  <c r="BM49" i="4"/>
  <c r="BM63" i="4"/>
  <c r="BM121" i="4"/>
  <c r="BM120" i="4"/>
  <c r="BM72" i="4"/>
  <c r="BM29" i="4"/>
  <c r="BM141" i="4"/>
  <c r="BM95" i="4"/>
  <c r="BM34" i="4"/>
  <c r="BM7" i="4"/>
  <c r="BM136" i="4"/>
  <c r="BM61" i="4"/>
  <c r="BM24" i="4"/>
  <c r="BM81" i="4"/>
  <c r="BM66" i="4"/>
  <c r="BM109" i="4"/>
  <c r="BM80" i="4"/>
  <c r="BM65" i="4"/>
  <c r="BM69" i="4"/>
  <c r="BM52" i="4"/>
  <c r="BM43" i="4"/>
  <c r="BM122" i="4"/>
  <c r="BM125" i="4"/>
  <c r="BM23" i="4"/>
  <c r="BM50" i="4"/>
  <c r="BM118" i="4"/>
  <c r="BM103" i="4"/>
  <c r="BM46" i="4"/>
  <c r="BM119" i="4"/>
  <c r="BM132" i="4"/>
  <c r="BM89" i="4"/>
  <c r="BM70" i="4"/>
  <c r="BM67" i="4"/>
  <c r="BM57" i="4"/>
  <c r="BM32" i="4"/>
  <c r="BM33" i="4"/>
  <c r="BM127" i="4"/>
  <c r="BM59" i="4"/>
  <c r="BM22" i="4"/>
  <c r="BM87" i="4"/>
  <c r="BM84" i="4"/>
  <c r="BM55" i="4"/>
  <c r="BM113" i="4"/>
  <c r="BM78" i="4"/>
  <c r="BM114" i="4"/>
  <c r="BM60" i="4"/>
  <c r="BM112" i="4"/>
  <c r="BM20" i="4"/>
  <c r="BM92" i="4"/>
  <c r="BM105" i="4"/>
  <c r="BM88" i="4"/>
  <c r="BM41" i="4"/>
  <c r="BM101" i="4"/>
  <c r="BM82" i="4"/>
  <c r="BM62" i="4"/>
  <c r="BM104" i="4"/>
  <c r="BM15" i="4"/>
  <c r="BM30" i="4"/>
  <c r="BM98" i="4"/>
  <c r="BM12" i="4"/>
  <c r="BM76" i="4"/>
  <c r="BM27" i="4"/>
  <c r="BM135" i="4"/>
  <c r="BM130" i="4"/>
  <c r="BM4" i="4"/>
  <c r="BM19" i="4"/>
  <c r="BM68" i="4"/>
  <c r="BM140" i="4"/>
  <c r="BM137" i="4"/>
  <c r="BM73" i="4"/>
  <c r="BM35" i="4"/>
  <c r="BM37" i="4"/>
  <c r="BM47" i="4"/>
  <c r="BM6" i="4"/>
  <c r="BM8" i="4"/>
  <c r="BM116" i="4"/>
  <c r="BM44" i="4"/>
  <c r="BM97" i="4"/>
  <c r="BM79" i="4"/>
  <c r="BM85" i="4"/>
  <c r="BM5" i="4"/>
  <c r="BM40" i="4"/>
  <c r="BM117" i="4"/>
  <c r="BM75" i="4"/>
  <c r="BM134" i="4"/>
  <c r="BM71" i="4"/>
  <c r="BM21" i="4"/>
  <c r="BM39" i="4"/>
  <c r="BM45" i="4"/>
  <c r="BM111" i="4"/>
  <c r="BM129" i="4"/>
  <c r="BM42" i="4"/>
  <c r="BM142" i="4"/>
  <c r="BM64" i="4"/>
  <c r="BM9" i="4"/>
  <c r="BM90" i="4"/>
  <c r="BM58" i="4"/>
  <c r="BM126" i="4"/>
  <c r="BM54" i="4"/>
  <c r="BM143" i="4"/>
  <c r="BM96" i="4"/>
  <c r="BM131" i="4"/>
  <c r="BM100" i="4"/>
  <c r="BM38" i="4"/>
  <c r="BM83" i="4"/>
  <c r="BM99" i="4"/>
  <c r="BM16" i="4"/>
  <c r="BM31" i="4"/>
  <c r="BM110" i="4"/>
  <c r="BM17" i="4"/>
  <c r="BM115" i="4"/>
  <c r="BM124" i="4"/>
  <c r="BM48" i="4"/>
  <c r="BM133" i="4"/>
  <c r="BM13" i="4"/>
  <c r="BM56" i="4"/>
  <c r="BM123" i="4"/>
  <c r="BM10" i="4"/>
  <c r="BM91" i="4"/>
  <c r="BM53" i="4"/>
  <c r="BM86" i="4"/>
  <c r="BM28" i="4"/>
  <c r="BM2" i="4"/>
  <c r="BM74" i="4"/>
  <c r="BM128" i="4"/>
  <c r="BM3" i="4"/>
  <c r="BM139" i="4"/>
  <c r="BR67" i="4" l="1"/>
  <c r="BR118" i="4"/>
  <c r="BR137" i="4"/>
  <c r="BR53" i="4"/>
  <c r="BR95" i="4"/>
  <c r="BR52" i="4"/>
  <c r="BR99" i="4"/>
  <c r="BR26" i="4"/>
  <c r="BR125" i="4"/>
  <c r="BR25" i="4"/>
  <c r="BR29" i="4"/>
  <c r="BR9" i="4"/>
  <c r="BR13" i="4"/>
  <c r="BR81" i="4"/>
  <c r="BR123" i="4"/>
  <c r="BR44" i="4"/>
  <c r="BR122" i="4"/>
  <c r="BR64" i="4"/>
  <c r="BR66" i="4"/>
  <c r="BR103" i="4"/>
  <c r="BR7" i="4"/>
  <c r="BR3" i="4"/>
  <c r="BR11" i="4"/>
  <c r="BR86" i="4"/>
  <c r="BR62" i="4"/>
  <c r="BR50" i="4"/>
  <c r="BR126" i="4"/>
  <c r="BR28" i="4"/>
  <c r="BR54" i="4"/>
  <c r="BR90" i="4"/>
  <c r="BR4" i="4"/>
  <c r="BR78" i="4"/>
  <c r="BR47" i="4"/>
  <c r="BR57" i="4"/>
  <c r="BR116" i="4"/>
  <c r="BR97" i="4"/>
  <c r="BR10" i="4"/>
  <c r="BR142" i="4"/>
  <c r="BR68" i="4"/>
  <c r="BR134" i="4"/>
  <c r="BR76" i="4"/>
  <c r="BR33" i="4"/>
  <c r="BR45" i="4"/>
  <c r="BR127" i="4"/>
  <c r="BR2" i="4"/>
  <c r="BR21" i="4"/>
  <c r="BR128" i="4"/>
  <c r="BR32" i="4"/>
  <c r="BR34" i="4"/>
  <c r="BR115" i="4"/>
  <c r="BR69" i="4"/>
  <c r="BR131" i="4"/>
  <c r="BR87" i="4"/>
  <c r="BR108" i="4"/>
  <c r="BR110" i="4"/>
  <c r="BR37" i="4"/>
  <c r="BR140" i="4"/>
  <c r="BR74" i="4"/>
  <c r="BR6" i="4"/>
  <c r="BR31" i="4"/>
  <c r="BR117" i="4"/>
  <c r="BR15" i="4"/>
  <c r="BR107" i="4"/>
  <c r="BR75" i="4"/>
  <c r="BR23" i="4"/>
  <c r="BR120" i="4"/>
  <c r="BR83" i="4"/>
  <c r="BR85" i="4"/>
  <c r="BR92" i="4"/>
  <c r="BR119" i="4"/>
  <c r="BR79" i="4"/>
  <c r="BR105" i="4"/>
  <c r="BR111" i="4"/>
  <c r="BR129" i="4"/>
  <c r="BR101" i="4"/>
  <c r="BR88" i="4"/>
  <c r="BR130" i="4"/>
  <c r="BR77" i="4"/>
  <c r="BR5" i="4"/>
  <c r="BR48" i="4"/>
  <c r="BR19" i="4"/>
  <c r="BR132" i="4"/>
  <c r="BR91" i="4"/>
  <c r="BR60" i="4"/>
  <c r="BR114" i="4"/>
  <c r="BR143" i="4"/>
  <c r="BR55" i="4"/>
  <c r="BR82" i="4"/>
  <c r="BR96" i="4"/>
  <c r="BR49" i="4"/>
  <c r="BR12" i="4"/>
  <c r="BR8" i="4"/>
  <c r="BR24" i="4"/>
  <c r="BR58" i="4"/>
  <c r="BR121" i="4"/>
  <c r="BR135" i="4"/>
  <c r="BR139" i="4"/>
  <c r="BR46" i="4"/>
  <c r="BR93" i="4"/>
  <c r="BR94" i="4"/>
  <c r="BR102" i="4"/>
  <c r="BR98" i="4"/>
  <c r="BR59" i="4"/>
  <c r="BR20" i="4"/>
  <c r="BR113" i="4"/>
  <c r="BR141" i="4"/>
  <c r="BR22" i="4"/>
  <c r="BR43" i="4"/>
  <c r="BR109" i="4"/>
  <c r="BR56" i="4"/>
  <c r="BR89" i="4"/>
  <c r="BR70" i="4"/>
  <c r="BR138" i="4"/>
  <c r="BR73" i="4"/>
  <c r="BR80" i="4"/>
  <c r="BR51" i="4"/>
  <c r="BR42" i="4"/>
  <c r="BR17" i="4"/>
  <c r="BR30" i="4"/>
  <c r="BR124" i="4"/>
  <c r="BR16" i="4"/>
  <c r="BR72" i="4"/>
  <c r="BR14" i="4"/>
  <c r="BR36" i="4"/>
  <c r="BR133" i="4"/>
  <c r="BR63" i="4"/>
  <c r="BR100" i="4"/>
  <c r="BR104" i="4"/>
  <c r="BR112" i="4"/>
  <c r="BR84" i="4"/>
  <c r="BR38" i="4"/>
  <c r="BR106" i="4"/>
  <c r="BR35" i="4"/>
  <c r="BR71" i="4"/>
  <c r="BR136" i="4"/>
  <c r="BR40" i="4"/>
  <c r="BR39" i="4"/>
  <c r="BR65" i="4"/>
  <c r="BR61" i="4"/>
  <c r="BR41" i="4"/>
  <c r="BR27" i="4"/>
  <c r="AE20" i="5"/>
  <c r="BJ44" i="8" s="1"/>
  <c r="AX4" i="4"/>
  <c r="L2" i="4"/>
  <c r="AY108" i="4"/>
  <c r="AY43" i="4"/>
  <c r="AY37" i="4"/>
  <c r="AY87" i="4"/>
  <c r="AY22" i="4"/>
  <c r="AY88" i="4"/>
  <c r="AY81" i="4"/>
  <c r="AY136" i="4"/>
  <c r="AY56" i="4"/>
  <c r="AY44" i="4"/>
  <c r="AY125" i="4"/>
  <c r="AY96" i="4"/>
  <c r="AY33" i="4"/>
  <c r="AY139" i="4"/>
  <c r="AY31" i="4"/>
  <c r="AY72" i="4"/>
  <c r="AY93" i="4"/>
  <c r="AY2" i="4"/>
  <c r="AY126" i="4"/>
  <c r="AY115" i="4"/>
  <c r="AY34" i="4"/>
  <c r="AY137" i="4"/>
  <c r="AY59" i="4"/>
  <c r="AY107" i="4"/>
  <c r="AY73" i="4"/>
  <c r="AY105" i="4"/>
  <c r="AY24" i="4"/>
  <c r="AY23" i="4"/>
  <c r="AY92" i="4"/>
  <c r="AY82" i="4"/>
  <c r="AY53" i="4"/>
  <c r="AY57" i="4"/>
  <c r="AY119" i="4"/>
  <c r="AY112" i="4"/>
  <c r="AY41" i="4"/>
  <c r="AY67" i="4"/>
  <c r="AY138" i="4"/>
  <c r="AY52" i="4"/>
  <c r="AY60" i="4"/>
  <c r="AY113" i="4"/>
  <c r="AY40" i="4"/>
  <c r="AY62" i="4"/>
  <c r="AY3" i="4"/>
  <c r="AY46" i="4"/>
  <c r="AY77" i="4"/>
  <c r="AY123" i="4"/>
  <c r="AY90" i="4"/>
  <c r="AY116" i="4"/>
  <c r="AY48" i="4"/>
  <c r="AY63" i="4"/>
  <c r="AY78" i="4"/>
  <c r="AY129" i="4"/>
  <c r="AY54" i="4"/>
  <c r="AY89" i="4"/>
  <c r="AY133" i="4"/>
  <c r="AY70" i="4"/>
  <c r="AY68" i="4"/>
  <c r="AY124" i="4"/>
  <c r="AY132" i="4"/>
  <c r="AY103" i="4"/>
  <c r="AY51" i="4"/>
  <c r="AY55" i="4"/>
  <c r="AY104" i="4"/>
  <c r="AY97" i="4"/>
  <c r="AY101" i="4"/>
  <c r="AY32" i="4"/>
  <c r="AY6" i="4"/>
  <c r="AY74" i="4"/>
  <c r="AY111" i="4"/>
  <c r="AY38" i="4"/>
  <c r="AY109" i="4"/>
  <c r="AY64" i="4"/>
  <c r="AY131" i="4"/>
  <c r="AY49" i="4"/>
  <c r="AY66" i="4"/>
  <c r="AY15" i="4"/>
  <c r="AY84" i="4"/>
  <c r="AY110" i="4"/>
  <c r="AY14" i="4"/>
  <c r="AY8" i="4"/>
  <c r="AY30" i="4"/>
  <c r="AY134" i="4"/>
  <c r="AY21" i="4"/>
  <c r="AY85" i="4"/>
  <c r="AY36" i="4"/>
  <c r="AY26" i="4"/>
  <c r="AY13" i="4"/>
  <c r="AY47" i="4"/>
  <c r="AY20" i="4"/>
  <c r="AY117" i="4"/>
  <c r="AY58" i="4"/>
  <c r="AY18" i="4"/>
  <c r="AY135" i="4"/>
  <c r="AY130" i="4"/>
  <c r="AY114" i="4"/>
  <c r="AY95" i="4"/>
  <c r="AY99" i="4"/>
  <c r="AY61" i="4"/>
  <c r="AY10" i="4"/>
  <c r="AY5" i="4"/>
  <c r="AY76" i="4"/>
  <c r="AY17" i="4"/>
  <c r="AY118" i="4"/>
  <c r="AY35" i="4"/>
  <c r="AY102" i="4"/>
  <c r="AY7" i="4"/>
  <c r="AY39" i="4"/>
  <c r="AY128" i="4"/>
  <c r="AY100" i="4"/>
  <c r="AY50" i="4"/>
  <c r="AY142" i="4"/>
  <c r="AY71" i="4"/>
  <c r="AY106" i="4"/>
  <c r="AY122" i="4"/>
  <c r="AY86" i="4"/>
  <c r="AY45" i="4"/>
  <c r="AY25" i="4"/>
  <c r="AY4" i="4"/>
  <c r="AY29" i="4"/>
  <c r="AY83" i="4"/>
  <c r="AY9" i="4"/>
  <c r="AY140" i="4"/>
  <c r="AY98" i="4"/>
  <c r="AY75" i="4"/>
  <c r="AY121" i="4"/>
  <c r="AY11" i="4"/>
  <c r="AY69" i="4"/>
  <c r="AY143" i="4"/>
  <c r="AY80" i="4"/>
  <c r="AY127" i="4"/>
  <c r="AY141" i="4"/>
  <c r="AY91" i="4"/>
  <c r="AY16" i="4"/>
  <c r="AY19" i="4"/>
  <c r="AY12" i="4"/>
  <c r="AY94" i="4"/>
  <c r="AY65" i="4"/>
  <c r="AY27" i="4"/>
  <c r="AY120" i="4"/>
  <c r="AY28" i="4"/>
  <c r="AY42" i="4"/>
  <c r="AY79" i="4"/>
  <c r="AV7" i="8" l="1"/>
  <c r="BS16" i="4"/>
  <c r="BS39" i="4"/>
  <c r="BS84" i="4"/>
  <c r="AV18" i="8"/>
  <c r="BS6" i="4"/>
  <c r="BS68" i="4"/>
  <c r="AV53" i="8"/>
  <c r="BS142" i="4"/>
  <c r="BS69" i="4"/>
  <c r="BS116" i="4"/>
  <c r="BS4" i="4"/>
  <c r="BT6" i="4"/>
  <c r="BT40" i="4"/>
  <c r="BT127" i="4"/>
  <c r="BT60" i="4"/>
  <c r="BS53" i="4"/>
  <c r="BT96" i="4"/>
  <c r="AV108" i="8"/>
  <c r="BS66" i="4"/>
  <c r="BT49" i="4"/>
  <c r="BS93" i="4"/>
  <c r="BS108" i="4"/>
  <c r="BT85" i="4"/>
  <c r="BS122" i="4"/>
  <c r="BS26" i="4"/>
  <c r="BS133" i="4"/>
  <c r="BT74" i="4"/>
  <c r="BS56" i="4"/>
  <c r="BT38" i="4"/>
  <c r="BT27" i="4"/>
  <c r="BS59" i="4"/>
  <c r="BS73" i="4"/>
  <c r="BT51" i="4"/>
  <c r="BT132" i="4"/>
  <c r="BS89" i="4"/>
  <c r="BT16" i="4"/>
  <c r="BS138" i="4"/>
  <c r="BS11" i="4"/>
  <c r="BS35" i="4"/>
  <c r="BS50" i="4"/>
  <c r="BT72" i="4"/>
  <c r="BT142" i="4"/>
  <c r="BS109" i="4"/>
  <c r="BS42" i="4"/>
  <c r="BT63" i="4"/>
  <c r="BS94" i="4"/>
  <c r="BS65" i="4"/>
  <c r="BT12" i="4"/>
  <c r="BS36" i="4"/>
  <c r="BS143" i="4"/>
  <c r="BS13" i="4"/>
  <c r="BS83" i="4"/>
  <c r="BS113" i="4"/>
  <c r="BS20" i="4"/>
  <c r="BS22" i="4"/>
  <c r="BS57" i="4"/>
  <c r="BS71" i="4"/>
  <c r="BT50" i="4"/>
  <c r="BT87" i="4"/>
  <c r="BS77" i="4"/>
  <c r="BS28" i="4"/>
  <c r="BS61" i="4"/>
  <c r="BS17" i="4"/>
  <c r="BT52" i="4"/>
  <c r="BS128" i="4"/>
  <c r="BS102" i="4"/>
  <c r="BS52" i="4"/>
  <c r="BS74" i="4"/>
  <c r="BS134" i="4"/>
  <c r="BS8" i="4"/>
  <c r="BT30" i="4"/>
  <c r="BT17" i="4"/>
  <c r="BT76" i="4"/>
  <c r="BS97" i="4"/>
  <c r="BS18" i="4"/>
  <c r="BT28" i="4"/>
  <c r="BT54" i="4"/>
  <c r="BS5" i="4"/>
  <c r="BS72" i="4"/>
  <c r="BT7" i="4"/>
  <c r="BT79" i="4"/>
  <c r="BS55" i="4"/>
  <c r="BS9" i="4"/>
  <c r="BS131" i="4"/>
  <c r="BS95" i="4"/>
  <c r="BS19" i="4"/>
  <c r="BS126" i="4"/>
  <c r="BS90" i="4"/>
  <c r="BS118" i="4"/>
  <c r="BS54" i="4"/>
  <c r="BT137" i="4"/>
  <c r="BT95" i="4"/>
  <c r="BT81" i="4"/>
  <c r="BT69" i="4"/>
  <c r="BT46" i="4"/>
  <c r="BS119" i="4"/>
  <c r="BS58" i="4"/>
  <c r="BS44" i="4"/>
  <c r="BT19" i="4"/>
  <c r="BS129" i="4"/>
  <c r="BS14" i="4"/>
  <c r="BT80" i="4"/>
  <c r="BS24" i="4"/>
  <c r="BS51" i="4"/>
  <c r="BS60" i="4"/>
  <c r="BS21" i="4"/>
  <c r="BS121" i="4"/>
  <c r="BS120" i="4"/>
  <c r="BS80" i="4"/>
  <c r="BS2" i="4"/>
  <c r="BS135" i="4"/>
  <c r="BT126" i="4"/>
  <c r="BT84" i="4"/>
  <c r="BT70" i="4"/>
  <c r="BT58" i="4"/>
  <c r="BT111" i="4"/>
  <c r="BS49" i="4"/>
  <c r="BS115" i="4"/>
  <c r="BT41" i="4"/>
  <c r="BS99" i="4"/>
  <c r="BS31" i="4"/>
  <c r="BT125" i="4"/>
  <c r="BS106" i="4"/>
  <c r="BS27" i="4"/>
  <c r="BS43" i="4"/>
  <c r="BS130" i="4"/>
  <c r="BS63" i="4"/>
  <c r="BS64" i="4"/>
  <c r="BS30" i="4"/>
  <c r="BS125" i="4"/>
  <c r="BS112" i="4"/>
  <c r="BS37" i="4"/>
  <c r="BT115" i="4"/>
  <c r="BT73" i="4"/>
  <c r="BT15" i="4"/>
  <c r="BT47" i="4"/>
  <c r="AV68" i="8"/>
  <c r="BS67" i="4"/>
  <c r="BS124" i="4"/>
  <c r="BT136" i="4"/>
  <c r="BS34" i="4"/>
  <c r="BS48" i="4"/>
  <c r="BS114" i="4"/>
  <c r="BT106" i="4"/>
  <c r="BS75" i="4"/>
  <c r="BS88" i="4"/>
  <c r="BS132" i="4"/>
  <c r="BS70" i="4"/>
  <c r="BS32" i="4"/>
  <c r="BS141" i="4"/>
  <c r="BS127" i="4"/>
  <c r="BS92" i="4"/>
  <c r="BS46" i="4"/>
  <c r="BS100" i="4"/>
  <c r="BT71" i="4"/>
  <c r="BT62" i="4"/>
  <c r="BT140" i="4"/>
  <c r="BT13" i="4"/>
  <c r="AV79" i="8"/>
  <c r="AV91" i="8"/>
  <c r="BT88" i="4"/>
  <c r="BT100" i="4"/>
  <c r="AV44" i="8"/>
  <c r="BT18" i="4"/>
  <c r="BT59" i="4"/>
  <c r="BT29" i="4"/>
  <c r="BT44" i="4"/>
  <c r="BT78" i="4"/>
  <c r="AV55" i="8"/>
  <c r="BT138" i="4"/>
  <c r="BT48" i="4"/>
  <c r="BT8" i="4"/>
  <c r="BT33" i="4"/>
  <c r="BT45" i="4"/>
  <c r="BJ25" i="8"/>
  <c r="BT83" i="4"/>
  <c r="BT37" i="4"/>
  <c r="BT91" i="4"/>
  <c r="BT11" i="4"/>
  <c r="BT108" i="4"/>
  <c r="AV101" i="8"/>
  <c r="BJ26" i="8"/>
  <c r="AV134" i="8"/>
  <c r="BJ81" i="8"/>
  <c r="AV80" i="8"/>
  <c r="BT97" i="4"/>
  <c r="AV40" i="8"/>
  <c r="BJ93" i="8"/>
  <c r="AV89" i="8"/>
  <c r="AV73" i="8"/>
  <c r="BJ50" i="8"/>
  <c r="AV122" i="8"/>
  <c r="AV8" i="8"/>
  <c r="BJ105" i="8"/>
  <c r="AV9" i="8"/>
  <c r="BT2" i="4"/>
  <c r="BT61" i="4"/>
  <c r="BT26" i="4"/>
  <c r="BT124" i="4"/>
  <c r="BT121" i="4"/>
  <c r="BT21" i="4"/>
  <c r="BT75" i="4"/>
  <c r="AV93" i="8"/>
  <c r="AV32" i="8"/>
  <c r="BJ73" i="8"/>
  <c r="BT113" i="4"/>
  <c r="BT110" i="4"/>
  <c r="BT112" i="4"/>
  <c r="BT42" i="4"/>
  <c r="AV125" i="8"/>
  <c r="AV43" i="8"/>
  <c r="BJ129" i="8"/>
  <c r="BT102" i="4"/>
  <c r="BT99" i="4"/>
  <c r="BT101" i="4"/>
  <c r="AV23" i="8"/>
  <c r="AV26" i="8"/>
  <c r="AV142" i="8"/>
  <c r="AV113" i="8"/>
  <c r="AV19" i="8"/>
  <c r="AV110" i="8"/>
  <c r="BJ97" i="8"/>
  <c r="AV27" i="8"/>
  <c r="AV41" i="8"/>
  <c r="BJ13" i="8"/>
  <c r="BJ131" i="8"/>
  <c r="AV34" i="8"/>
  <c r="AV82" i="8"/>
  <c r="AV107" i="8"/>
  <c r="BJ24" i="8"/>
  <c r="BT143" i="4"/>
  <c r="BT22" i="4"/>
  <c r="BT65" i="4"/>
  <c r="BT90" i="4"/>
  <c r="BT89" i="4"/>
  <c r="BT86" i="4"/>
  <c r="AV45" i="8"/>
  <c r="AV90" i="8"/>
  <c r="AV102" i="8"/>
  <c r="AV137" i="8"/>
  <c r="AV29" i="8"/>
  <c r="AV30" i="8"/>
  <c r="AV64" i="8"/>
  <c r="AV54" i="8"/>
  <c r="AV66" i="8"/>
  <c r="BJ35" i="8"/>
  <c r="BJ92" i="8"/>
  <c r="BJ18" i="8"/>
  <c r="BJ108" i="8"/>
  <c r="AV75" i="8"/>
  <c r="AV65" i="8"/>
  <c r="AV77" i="8"/>
  <c r="BJ134" i="8"/>
  <c r="BJ103" i="8"/>
  <c r="BJ40" i="8"/>
  <c r="BJ10" i="8"/>
  <c r="BT35" i="4"/>
  <c r="BT43" i="4"/>
  <c r="BT68" i="4"/>
  <c r="BT67" i="4"/>
  <c r="BT64" i="4"/>
  <c r="AV100" i="8"/>
  <c r="AV112" i="8"/>
  <c r="AV124" i="8"/>
  <c r="AV4" i="8"/>
  <c r="AV51" i="8"/>
  <c r="AV85" i="8"/>
  <c r="AV86" i="8"/>
  <c r="AV120" i="8"/>
  <c r="AV88" i="8"/>
  <c r="BJ3" i="8"/>
  <c r="BJ125" i="8"/>
  <c r="BJ51" i="8"/>
  <c r="BJ21" i="8"/>
  <c r="BT34" i="4"/>
  <c r="BT32" i="4"/>
  <c r="BT57" i="4"/>
  <c r="BT56" i="4"/>
  <c r="BT53" i="4"/>
  <c r="AV111" i="8"/>
  <c r="AV123" i="8"/>
  <c r="AV16" i="8"/>
  <c r="AV15" i="8"/>
  <c r="AV62" i="8"/>
  <c r="AV96" i="8"/>
  <c r="AV97" i="8"/>
  <c r="AV131" i="8"/>
  <c r="AV99" i="8"/>
  <c r="BJ14" i="8"/>
  <c r="BJ82" i="8"/>
  <c r="BJ62" i="8"/>
  <c r="BJ120" i="8"/>
  <c r="BT131" i="4"/>
  <c r="BT10" i="4"/>
  <c r="BT24" i="4"/>
  <c r="BT23" i="4"/>
  <c r="BT31" i="4"/>
  <c r="AV133" i="8"/>
  <c r="AV3" i="8"/>
  <c r="AV38" i="8"/>
  <c r="AV37" i="8"/>
  <c r="AV117" i="8"/>
  <c r="AV118" i="8"/>
  <c r="AV119" i="8"/>
  <c r="AV103" i="8"/>
  <c r="BJ67" i="8"/>
  <c r="BJ36" i="8"/>
  <c r="BJ104" i="8"/>
  <c r="BJ30" i="8"/>
  <c r="BJ142" i="8"/>
  <c r="BS81" i="4"/>
  <c r="BS96" i="4"/>
  <c r="BS111" i="4"/>
  <c r="BS123" i="4"/>
  <c r="BS87" i="4"/>
  <c r="BS105" i="4"/>
  <c r="BS62" i="4"/>
  <c r="BS79" i="4"/>
  <c r="BS91" i="4"/>
  <c r="BS12" i="4"/>
  <c r="BS101" i="4"/>
  <c r="BS139" i="4"/>
  <c r="BS7" i="4"/>
  <c r="BT104" i="4"/>
  <c r="BT139" i="4"/>
  <c r="BT116" i="4"/>
  <c r="BT114" i="4"/>
  <c r="BT129" i="4"/>
  <c r="BT39" i="4"/>
  <c r="BT36" i="4"/>
  <c r="BT77" i="4"/>
  <c r="BT120" i="4"/>
  <c r="BT4" i="4"/>
  <c r="BT3" i="4"/>
  <c r="BT141" i="4"/>
  <c r="BT20" i="4"/>
  <c r="AV2" i="8"/>
  <c r="AV47" i="8"/>
  <c r="AV49" i="8"/>
  <c r="AV48" i="8"/>
  <c r="AV128" i="8"/>
  <c r="AV129" i="8"/>
  <c r="AV94" i="8"/>
  <c r="AV17" i="8"/>
  <c r="BJ78" i="8"/>
  <c r="BJ47" i="8"/>
  <c r="BJ115" i="8"/>
  <c r="BJ41" i="8"/>
  <c r="BJ55" i="8"/>
  <c r="BS45" i="4"/>
  <c r="BS76" i="4"/>
  <c r="BS47" i="4"/>
  <c r="BS3" i="4"/>
  <c r="BS23" i="4"/>
  <c r="BS78" i="4"/>
  <c r="BS85" i="4"/>
  <c r="BS15" i="4"/>
  <c r="BS38" i="4"/>
  <c r="BS86" i="4"/>
  <c r="BS107" i="4"/>
  <c r="BS117" i="4"/>
  <c r="BS25" i="4"/>
  <c r="BT93" i="4"/>
  <c r="BT128" i="4"/>
  <c r="BT105" i="4"/>
  <c r="BT103" i="4"/>
  <c r="BT118" i="4"/>
  <c r="BT5" i="4"/>
  <c r="BT25" i="4"/>
  <c r="BT66" i="4"/>
  <c r="BT109" i="4"/>
  <c r="BT134" i="4"/>
  <c r="BT133" i="4"/>
  <c r="BT130" i="4"/>
  <c r="BT9" i="4"/>
  <c r="AV13" i="8"/>
  <c r="AV58" i="8"/>
  <c r="AV60" i="8"/>
  <c r="AV59" i="8"/>
  <c r="AV139" i="8"/>
  <c r="AV140" i="8"/>
  <c r="AV10" i="8"/>
  <c r="AV28" i="8"/>
  <c r="BJ89" i="8"/>
  <c r="BJ102" i="8"/>
  <c r="BJ126" i="8"/>
  <c r="BJ52" i="8"/>
  <c r="BJ66" i="8"/>
  <c r="BS137" i="4"/>
  <c r="BS103" i="4"/>
  <c r="BS29" i="4"/>
  <c r="BS136" i="4"/>
  <c r="BS41" i="4"/>
  <c r="BS140" i="4"/>
  <c r="BS10" i="4"/>
  <c r="BS33" i="4"/>
  <c r="BS98" i="4"/>
  <c r="BS82" i="4"/>
  <c r="BS104" i="4"/>
  <c r="BS110" i="4"/>
  <c r="BS40" i="4"/>
  <c r="BT82" i="4"/>
  <c r="BT117" i="4"/>
  <c r="BT94" i="4"/>
  <c r="BT92" i="4"/>
  <c r="BT107" i="4"/>
  <c r="BT135" i="4"/>
  <c r="BT14" i="4"/>
  <c r="BT55" i="4"/>
  <c r="BT98" i="4"/>
  <c r="BT123" i="4"/>
  <c r="BT122" i="4"/>
  <c r="BT119" i="4"/>
  <c r="AV12" i="8"/>
  <c r="AV24" i="8"/>
  <c r="AV69" i="8"/>
  <c r="AV71" i="8"/>
  <c r="AV105" i="8"/>
  <c r="AV138" i="8"/>
  <c r="AV127" i="8"/>
  <c r="AV21" i="8"/>
  <c r="AV39" i="8"/>
  <c r="BJ2" i="8"/>
  <c r="BJ15" i="8"/>
  <c r="BJ39" i="8"/>
  <c r="BJ63" i="8"/>
  <c r="BJ118" i="8"/>
  <c r="BJ77" i="8"/>
  <c r="BJ114" i="8"/>
  <c r="BJ29" i="8"/>
  <c r="BJ140" i="8"/>
  <c r="BJ119" i="8"/>
  <c r="BJ88" i="8"/>
  <c r="BJ130" i="8"/>
  <c r="BJ141" i="8"/>
  <c r="AV130" i="8"/>
  <c r="AV76" i="8"/>
  <c r="AV50" i="8"/>
  <c r="BJ23" i="8"/>
  <c r="BJ46" i="8"/>
  <c r="BJ113" i="8"/>
  <c r="BJ136" i="8"/>
  <c r="BJ61" i="8"/>
  <c r="BJ84" i="8"/>
  <c r="BJ9" i="8"/>
  <c r="BJ76" i="8"/>
  <c r="BJ99" i="8"/>
  <c r="AV56" i="8"/>
  <c r="AV35" i="8"/>
  <c r="AV14" i="8"/>
  <c r="AV135" i="8"/>
  <c r="AV104" i="8"/>
  <c r="AV70" i="8"/>
  <c r="AV84" i="8"/>
  <c r="AV52" i="8"/>
  <c r="AV20" i="8"/>
  <c r="AV141" i="8"/>
  <c r="AV87" i="8"/>
  <c r="AV61" i="8"/>
  <c r="BJ34" i="8"/>
  <c r="BJ57" i="8"/>
  <c r="BJ124" i="8"/>
  <c r="BJ5" i="8"/>
  <c r="BJ72" i="8"/>
  <c r="BJ139" i="8"/>
  <c r="BJ20" i="8"/>
  <c r="BJ87" i="8"/>
  <c r="BJ110" i="8"/>
  <c r="AV67" i="8"/>
  <c r="AV46" i="8"/>
  <c r="AV25" i="8"/>
  <c r="AV114" i="8"/>
  <c r="AV115" i="8"/>
  <c r="AV81" i="8"/>
  <c r="AV95" i="8"/>
  <c r="AV63" i="8"/>
  <c r="AV31" i="8"/>
  <c r="AV92" i="8"/>
  <c r="AV98" i="8"/>
  <c r="AV72" i="8"/>
  <c r="BJ45" i="8"/>
  <c r="BJ68" i="8"/>
  <c r="BJ135" i="8"/>
  <c r="BJ60" i="8"/>
  <c r="BJ83" i="8"/>
  <c r="BJ8" i="8"/>
  <c r="BJ31" i="8"/>
  <c r="BJ98" i="8"/>
  <c r="AV78" i="8"/>
  <c r="AV57" i="8"/>
  <c r="AV36" i="8"/>
  <c r="AV5" i="8"/>
  <c r="AV126" i="8"/>
  <c r="AV136" i="8"/>
  <c r="AV106" i="8"/>
  <c r="AV74" i="8"/>
  <c r="AV42" i="8"/>
  <c r="AV6" i="8"/>
  <c r="AV109" i="8"/>
  <c r="AV83" i="8"/>
  <c r="BJ56" i="8"/>
  <c r="BJ123" i="8"/>
  <c r="BJ4" i="8"/>
  <c r="BJ71" i="8"/>
  <c r="BJ94" i="8"/>
  <c r="BJ19" i="8"/>
  <c r="BJ42" i="8"/>
  <c r="BJ109" i="8"/>
  <c r="BJ121" i="8"/>
  <c r="AV116" i="8"/>
  <c r="AV121" i="8"/>
  <c r="BJ100" i="8"/>
  <c r="BJ79" i="8"/>
  <c r="BJ58" i="8"/>
  <c r="BJ37" i="8"/>
  <c r="BJ16" i="8"/>
  <c r="BJ137" i="8"/>
  <c r="BJ116" i="8"/>
  <c r="BJ95" i="8"/>
  <c r="BJ74" i="8"/>
  <c r="BJ53" i="8"/>
  <c r="BJ32" i="8"/>
  <c r="BJ11" i="8"/>
  <c r="BJ132" i="8"/>
  <c r="AV11" i="8"/>
  <c r="AV132" i="8"/>
  <c r="BJ111" i="8"/>
  <c r="BJ90" i="8"/>
  <c r="BJ69" i="8"/>
  <c r="BJ48" i="8"/>
  <c r="BJ27" i="8"/>
  <c r="BJ6" i="8"/>
  <c r="BJ127" i="8"/>
  <c r="BJ106" i="8"/>
  <c r="BJ85" i="8"/>
  <c r="BJ64" i="8"/>
  <c r="BJ43" i="8"/>
  <c r="BJ22" i="8"/>
  <c r="BJ143" i="8"/>
  <c r="AV22" i="8"/>
  <c r="AV143" i="8"/>
  <c r="BJ122" i="8"/>
  <c r="BJ101" i="8"/>
  <c r="BJ80" i="8"/>
  <c r="BJ59" i="8"/>
  <c r="BJ38" i="8"/>
  <c r="BJ17" i="8"/>
  <c r="BJ138" i="8"/>
  <c r="BJ117" i="8"/>
  <c r="BJ96" i="8"/>
  <c r="BJ75" i="8"/>
  <c r="BJ54" i="8"/>
  <c r="BJ33" i="8"/>
  <c r="AV33" i="8"/>
  <c r="BJ12" i="8"/>
  <c r="BJ133" i="8"/>
  <c r="BJ112" i="8"/>
  <c r="BJ91" i="8"/>
  <c r="BJ70" i="8"/>
  <c r="BJ49" i="8"/>
  <c r="BJ28" i="8"/>
  <c r="BJ7" i="8"/>
  <c r="BJ128" i="8"/>
  <c r="BJ107" i="8"/>
  <c r="BJ86" i="8"/>
  <c r="BJ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Bernd Schwarz</author>
  </authors>
  <commentList>
    <comment ref="BC1" authorId="0" shapeId="0" xr:uid="{00000000-0006-0000-0000-000001000000}">
      <text>
        <r>
          <rPr>
            <sz val="10"/>
            <color rgb="FF000000"/>
            <rFont val="Helvetica Neue"/>
            <family val="2"/>
          </rPr>
          <t xml:space="preserve">Es wird gezählt wieviele m
</t>
        </r>
        <r>
          <rPr>
            <sz val="10"/>
            <color rgb="FF000000"/>
            <rFont val="Helvetica Neue"/>
            <family val="2"/>
          </rPr>
          <t xml:space="preserve"> in der Spalte Geschlechter sind UND Gruppe Lernende
</t>
        </r>
        <r>
          <rPr>
            <sz val="10"/>
            <color rgb="FF000000"/>
            <rFont val="Helvetica Neue"/>
            <family val="2"/>
          </rPr>
          <t xml:space="preserve">
</t>
        </r>
      </text>
    </comment>
    <comment ref="BD1" authorId="0" shapeId="0" xr:uid="{00000000-0006-0000-0000-000002000000}">
      <text>
        <r>
          <rPr>
            <sz val="10"/>
            <color rgb="FF000000"/>
            <rFont val="Tahoma"/>
            <family val="2"/>
          </rPr>
          <t>Es wird gezählt wieviele d in der Spalte Geschlechter sind.</t>
        </r>
      </text>
    </comment>
    <comment ref="BE1" authorId="0" shapeId="0" xr:uid="{00000000-0006-0000-0000-000003000000}">
      <text>
        <r>
          <rPr>
            <sz val="9"/>
            <color rgb="FF000000"/>
            <rFont val="Tahoma"/>
            <family val="2"/>
          </rPr>
          <t>Wenn das Feld leer ist, wird 0 ausgegeben, ansonsten wird über Funktion DATEDIF das alter in Jahren im Bezug auf das heutige Datum ausgegeben.</t>
        </r>
      </text>
    </comment>
    <comment ref="BF1" authorId="0" shapeId="0" xr:uid="{00000000-0006-0000-0000-000004000000}">
      <text>
        <r>
          <rPr>
            <sz val="10"/>
            <color rgb="FF000000"/>
            <rFont val="Tahoma"/>
            <family val="2"/>
          </rPr>
          <t xml:space="preserve">Formel: Summe aller Jahre geteilt durch Anzahl beschriebener Felder &gt; 0 (um leere Zeilen nicht zu berechnen.)
</t>
        </r>
      </text>
    </comment>
    <comment ref="BG1" authorId="0" shapeId="0" xr:uid="{00000000-0006-0000-0000-000005000000}">
      <text>
        <r>
          <rPr>
            <sz val="10"/>
            <color rgb="FF000000"/>
            <rFont val="Tahoma"/>
            <family val="2"/>
          </rPr>
          <t xml:space="preserve">Hier werden die Felder gezählt, welche bei Geschlecht mit m/w/d gekennzeichnet wurden.
</t>
        </r>
      </text>
    </comment>
    <comment ref="BK1" authorId="0" shapeId="0" xr:uid="{00000000-0006-0000-0000-000006000000}">
      <text>
        <r>
          <rPr>
            <sz val="10"/>
            <color rgb="FF000000"/>
            <rFont val="Tahoma"/>
            <family val="2"/>
          </rPr>
          <t xml:space="preserve">Natürlich gibt es keine BMF Sätze für Schüler!
</t>
        </r>
      </text>
    </comment>
    <comment ref="BQ1" authorId="0" shapeId="0" xr:uid="{00000000-0006-0000-0000-000007000000}">
      <text>
        <r>
          <rPr>
            <sz val="10"/>
            <color rgb="FF000000"/>
            <rFont val="Tahoma"/>
            <family val="2"/>
          </rPr>
          <t>Zum aktuellen Zeitpunkt gibt es natürlich keine Kurse für Schüler.</t>
        </r>
      </text>
    </comment>
    <comment ref="BT1" authorId="0" shapeId="0" xr:uid="{00000000-0006-0000-0000-000008000000}">
      <text>
        <r>
          <rPr>
            <sz val="10"/>
            <color rgb="FF000000"/>
            <rFont val="Tahoma"/>
            <family val="2"/>
          </rPr>
          <t xml:space="preserve">Hier wird die Gesamtsumme aller Mobilitäten für eine Gruppenmobilität aus Spalte BH erzeugt.
</t>
        </r>
      </text>
    </comment>
    <comment ref="BU1" authorId="0" shapeId="0" xr:uid="{00000000-0006-0000-0000-000009000000}">
      <text>
        <r>
          <rPr>
            <b/>
            <sz val="10"/>
            <color rgb="FF000000"/>
            <rFont val="Tahoma"/>
            <family val="2"/>
          </rPr>
          <t>Bernd Schwarz:</t>
        </r>
        <r>
          <rPr>
            <sz val="10"/>
            <color rgb="FF000000"/>
            <rFont val="Tahoma"/>
            <family val="2"/>
          </rPr>
          <t xml:space="preserve">
</t>
        </r>
        <r>
          <rPr>
            <sz val="10"/>
            <color rgb="FF000000"/>
            <rFont val="Tahoma"/>
            <family val="2"/>
          </rPr>
          <t xml:space="preserve"> (wird aus Spalte BX genommen, da Leerzeicheneingaben zu Fehlern führten)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Bernd Schwarz</author>
  </authors>
  <commentList>
    <comment ref="AD6" authorId="0" shapeId="0" xr:uid="{00000000-0006-0000-0200-000001000000}">
      <text>
        <r>
          <rPr>
            <sz val="10"/>
            <color rgb="FF000000"/>
            <rFont val="Tahoma"/>
            <family val="2"/>
          </rPr>
          <t xml:space="preserve">Dieser Bereich berechnet nach Kriterien in Spalte B (Lehrkraft oder Schüler in einer Gruppenmobilität) die Summe der jeweiligen Gruppen in den Spalten AX - BD in der TN-Tabelle. Die Funktion schaut also nach ob Lehrkraft oder Schüler und bildet dann entsprechend in der spalte AX etc. die Summe von nur Schüler oder Lehrkräfte.
</t>
        </r>
        <r>
          <rPr>
            <sz val="10"/>
            <color rgb="FF000000"/>
            <rFont val="Tahoma"/>
            <family val="2"/>
          </rPr>
          <t xml:space="preserve">
</t>
        </r>
        <r>
          <rPr>
            <sz val="10"/>
            <color rgb="FF000000"/>
            <rFont val="Tahoma"/>
            <family val="2"/>
          </rPr>
          <t xml:space="preserve">2024-10: Bedingung ist nun auch, dass Spalten für Vorname, Nachname und Geburtsdatum, sowie Geschelcht nicht leer sind.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Bernd Schwarz</author>
  </authors>
  <commentList>
    <comment ref="AV1" authorId="0" shapeId="0" xr:uid="{00000000-0006-0000-0400-000001000000}">
      <text>
        <r>
          <rPr>
            <b/>
            <sz val="10"/>
            <color rgb="FF000000"/>
            <rFont val="Tahoma"/>
            <family val="2"/>
          </rPr>
          <t xml:space="preserve">Hier wird die Gesamtsumme aller Mobilitäten für eine Gruppenmobilität aus Spalte BH erzeugt.
</t>
        </r>
      </text>
    </comment>
    <comment ref="BJ1" authorId="0" shapeId="0" xr:uid="{00000000-0006-0000-0400-000002000000}">
      <text>
        <r>
          <rPr>
            <b/>
            <sz val="10"/>
            <color rgb="FF000000"/>
            <rFont val="Tahoma"/>
            <family val="2"/>
          </rPr>
          <t xml:space="preserve">Hier wird die Gesamtsumme aller Mobilitäten für eine Gruppenmobilität aus Spalte BH erzeugt.
</t>
        </r>
      </text>
    </comment>
  </commentList>
</comments>
</file>

<file path=xl/sharedStrings.xml><?xml version="1.0" encoding="utf-8"?>
<sst xmlns="http://schemas.openxmlformats.org/spreadsheetml/2006/main" count="1770" uniqueCount="326">
  <si>
    <t>Name der Einrichtung</t>
  </si>
  <si>
    <t>Spanien</t>
  </si>
  <si>
    <t>Bulgarien</t>
  </si>
  <si>
    <t>Schweden</t>
  </si>
  <si>
    <t>Telefon</t>
  </si>
  <si>
    <t>Polen</t>
  </si>
  <si>
    <t>Vorname</t>
  </si>
  <si>
    <t>Nachname</t>
  </si>
  <si>
    <t>E-Mail Adresse</t>
  </si>
  <si>
    <t>Geburtsdatum</t>
  </si>
  <si>
    <t>Arbeitssprache</t>
  </si>
  <si>
    <t>Art der aufn. Einrichtung</t>
  </si>
  <si>
    <t>geplante Bestätigung</t>
  </si>
  <si>
    <t>Aktivitätstyp</t>
  </si>
  <si>
    <t>Nationalität</t>
  </si>
  <si>
    <t>green travel</t>
  </si>
  <si>
    <t>Kontoinhaber</t>
  </si>
  <si>
    <t>IBAN</t>
  </si>
  <si>
    <t>Deutsch</t>
  </si>
  <si>
    <t>Englisch</t>
  </si>
  <si>
    <t>Französisch</t>
  </si>
  <si>
    <t>Andere</t>
  </si>
  <si>
    <t>Italienisch</t>
  </si>
  <si>
    <t>Spanisch</t>
  </si>
  <si>
    <t>Ja</t>
  </si>
  <si>
    <t>Nein</t>
  </si>
  <si>
    <t>100-499 km</t>
  </si>
  <si>
    <t>500-1999 km</t>
  </si>
  <si>
    <t>2000-2999 km</t>
  </si>
  <si>
    <t>3000-3999 km</t>
  </si>
  <si>
    <t>4000+ km</t>
  </si>
  <si>
    <t>Schule</t>
  </si>
  <si>
    <t>Firma</t>
  </si>
  <si>
    <t>m</t>
  </si>
  <si>
    <t>w</t>
  </si>
  <si>
    <t>d</t>
  </si>
  <si>
    <t>Lernvereinbarung</t>
  </si>
  <si>
    <t>Aufnehmendes Land</t>
  </si>
  <si>
    <t>Aufnehmende Stadt</t>
  </si>
  <si>
    <t>Internat der Schule</t>
  </si>
  <si>
    <t>Internat außerhalb</t>
  </si>
  <si>
    <t>in Familien</t>
  </si>
  <si>
    <t>Distanzband</t>
  </si>
  <si>
    <t>0-99 km</t>
  </si>
  <si>
    <t>Haupttransportmittel</t>
  </si>
  <si>
    <t>Fahrrad</t>
  </si>
  <si>
    <t>Bus</t>
  </si>
  <si>
    <t>Auto, Motorrad</t>
  </si>
  <si>
    <t>Andere Nachhaltige</t>
  </si>
  <si>
    <t>Flugzeug</t>
  </si>
  <si>
    <t>Schiff</t>
  </si>
  <si>
    <t>Zug</t>
  </si>
  <si>
    <t>Projekt-start-datum</t>
  </si>
  <si>
    <t>Projekt-ende-datum</t>
  </si>
  <si>
    <t>Projekt-dauer (Tage)</t>
  </si>
  <si>
    <t>Schulungs-bestätigung</t>
  </si>
  <si>
    <t>multilingualism</t>
  </si>
  <si>
    <t>Active citizenship</t>
  </si>
  <si>
    <t>entrepreneurship</t>
  </si>
  <si>
    <t>literacy</t>
  </si>
  <si>
    <t>cultural awareness and expression</t>
  </si>
  <si>
    <t>digital &amp; technology-based competences</t>
  </si>
  <si>
    <t>interpersonal skills &amp; new competences</t>
  </si>
  <si>
    <t>x</t>
  </si>
  <si>
    <t>Bank</t>
  </si>
  <si>
    <t>OID der aufnehmenden Organisation oder Adresse</t>
  </si>
  <si>
    <t>Art der aufnehmende Organisation</t>
  </si>
  <si>
    <t>Reale Entfernung in km gem. EU- Rechner</t>
  </si>
  <si>
    <t>Mobilitäts-ID (vergibt ISB)</t>
  </si>
  <si>
    <t>Telefon Ansprechperson</t>
  </si>
  <si>
    <t>Name Ansprechperson</t>
  </si>
  <si>
    <t>E-Mail 
Ansprechperson</t>
  </si>
  <si>
    <t>numerical, scientific &amp; engineering skills</t>
  </si>
  <si>
    <t>Adressierte Kompetenzbereiche 
(Zutreffendes ankreuzen)</t>
  </si>
  <si>
    <t>m/w/
d</t>
  </si>
  <si>
    <t>bei Kurse und Schulungen: Kurstitel</t>
  </si>
  <si>
    <t>Unterkunftsart</t>
  </si>
  <si>
    <t>Gesamtdauer (Tage)</t>
  </si>
  <si>
    <t>Hotel, Hostel, etc.</t>
  </si>
  <si>
    <t>Aktivitätstyp Eingabe</t>
  </si>
  <si>
    <t>Lernende: Kurzfristige Mobilität</t>
  </si>
  <si>
    <t>Lernende: Gruppenmobilität</t>
  </si>
  <si>
    <t>Lernende: Langfristige Mobilität</t>
  </si>
  <si>
    <t>Lehrkräfte: Kurse und Schulungen</t>
  </si>
  <si>
    <t>Anschrift</t>
  </si>
  <si>
    <t>Lehrkräfte: vorbereitender Besuch</t>
  </si>
  <si>
    <t>Griechenland</t>
  </si>
  <si>
    <t>Anzahl der Kurstage</t>
  </si>
  <si>
    <t>Nur bei Aktivität Kurse und Schulun-gen</t>
  </si>
  <si>
    <t>Norwegen</t>
  </si>
  <si>
    <t>Dänemark</t>
  </si>
  <si>
    <t>Luxemburg</t>
  </si>
  <si>
    <t>Island</t>
  </si>
  <si>
    <t>Irland</t>
  </si>
  <si>
    <t>Finnland</t>
  </si>
  <si>
    <t>Liechtenstein</t>
  </si>
  <si>
    <t>SuS</t>
  </si>
  <si>
    <t>Tage 15-365</t>
  </si>
  <si>
    <t>Tage 
1-14</t>
  </si>
  <si>
    <t>Lehr-kräfte</t>
  </si>
  <si>
    <t>Niederlande</t>
  </si>
  <si>
    <t>Österreich</t>
  </si>
  <si>
    <t>Belgien</t>
  </si>
  <si>
    <t>Frankreich</t>
  </si>
  <si>
    <t>Italien</t>
  </si>
  <si>
    <t>Zypern</t>
  </si>
  <si>
    <t>Malta</t>
  </si>
  <si>
    <t>Portugal</t>
  </si>
  <si>
    <t>Slowenien</t>
  </si>
  <si>
    <t>Estland</t>
  </si>
  <si>
    <t>Lettland</t>
  </si>
  <si>
    <t>Kroatien</t>
  </si>
  <si>
    <t>Serbien</t>
  </si>
  <si>
    <t>Ungarn</t>
  </si>
  <si>
    <t>Rumänien</t>
  </si>
  <si>
    <t>Türkei</t>
  </si>
  <si>
    <t>Litauen</t>
  </si>
  <si>
    <t>Tschechische Republik</t>
  </si>
  <si>
    <t>Nordmazedonien</t>
  </si>
  <si>
    <t>Lehrkraft Aufenthalt ohne vorb Besuch</t>
  </si>
  <si>
    <t>Förderung indiv. Unterstützung</t>
  </si>
  <si>
    <t>10-99</t>
  </si>
  <si>
    <t>100-499</t>
  </si>
  <si>
    <t>500-1999</t>
  </si>
  <si>
    <t>2000-2999</t>
  </si>
  <si>
    <t>3000-3999</t>
  </si>
  <si>
    <t>4000-7999</t>
  </si>
  <si>
    <t>8000-</t>
  </si>
  <si>
    <t>Geburts-datum</t>
  </si>
  <si>
    <t>0-9</t>
  </si>
  <si>
    <t>zu wenig km</t>
  </si>
  <si>
    <t>10-99 km</t>
  </si>
  <si>
    <t>4000-7999 km</t>
  </si>
  <si>
    <t>8000- km</t>
  </si>
  <si>
    <t>Reise normal</t>
  </si>
  <si>
    <t>Reise green</t>
  </si>
  <si>
    <t>€ normal</t>
  </si>
  <si>
    <t>€ green</t>
  </si>
  <si>
    <t>Förderung Reisekosten</t>
  </si>
  <si>
    <t>Förderung Kurs-gebühren</t>
  </si>
  <si>
    <t>Gesamt-förderung</t>
  </si>
  <si>
    <t>Slowakische Republik</t>
  </si>
  <si>
    <t>EU-Pauschalen</t>
  </si>
  <si>
    <t>BMF Pauschalen</t>
  </si>
  <si>
    <t>Verpfl.</t>
  </si>
  <si>
    <t>Übern.</t>
  </si>
  <si>
    <t>24h</t>
  </si>
  <si>
    <t>8-24h</t>
  </si>
  <si>
    <t>EU</t>
  </si>
  <si>
    <t>Länder-kat.</t>
  </si>
  <si>
    <t>EU-Pausch. Aufenthalt</t>
  </si>
  <si>
    <t>BMF-Pausch. Aufenthalt</t>
  </si>
  <si>
    <t>Förderung für Aufenthalt</t>
  </si>
  <si>
    <t>Text, ob EU oder BMF</t>
  </si>
  <si>
    <t>Schule allg.bildend Primarstufe</t>
  </si>
  <si>
    <t>Schule allg.bildend Sekundarstufe</t>
  </si>
  <si>
    <t>Schule berufsbildend</t>
  </si>
  <si>
    <t>Unternehmen</t>
  </si>
  <si>
    <t>Reise-start-datum</t>
  </si>
  <si>
    <t>Reise-
end-
datum</t>
  </si>
  <si>
    <t>Reise-tage</t>
  </si>
  <si>
    <t>08912345678</t>
  </si>
  <si>
    <t>Lehrkräfte: Begleitperson</t>
  </si>
  <si>
    <t>Lehrkräfte: Job Shadowing</t>
  </si>
  <si>
    <t>Mitfahrgelegenheit</t>
  </si>
  <si>
    <t>Europass-Mobilitätsnachweis</t>
  </si>
  <si>
    <t>Green Travel</t>
  </si>
  <si>
    <t>012345 123456789</t>
  </si>
  <si>
    <t>Telefon privat (freiwillig)
für etwaige Rückfragen</t>
  </si>
  <si>
    <t>Letzmalig ausgefüllt:</t>
  </si>
  <si>
    <t>OID der eigenen Schule</t>
  </si>
  <si>
    <t>Projekt-startdatum vor Ort</t>
  </si>
  <si>
    <t>Projekt-endedatum vor Ort</t>
  </si>
  <si>
    <t>End-
datum der Reise</t>
  </si>
  <si>
    <t>Datum des Beginns der Reise</t>
  </si>
  <si>
    <t>Entsendende Einrichtung</t>
  </si>
  <si>
    <t>Inklusion</t>
  </si>
  <si>
    <t>Reale Entfernung in km  gemäß EU- Rechner</t>
  </si>
  <si>
    <t>GruppenmobilitätAnzahlLehrkräfte</t>
  </si>
  <si>
    <t>Gruppenmobilität Anzahl Lernende</t>
  </si>
  <si>
    <t>Ausgangswert</t>
  </si>
  <si>
    <t>Davon sind 70%</t>
  </si>
  <si>
    <t>gerundet</t>
  </si>
  <si>
    <t xml:space="preserve">Lehrkräfte </t>
  </si>
  <si>
    <t>Lehrkräfte ab Tag 15</t>
  </si>
  <si>
    <t>Satz 1-14</t>
  </si>
  <si>
    <t>Ab tag 15</t>
  </si>
  <si>
    <t>SUS 1-14</t>
  </si>
  <si>
    <t>SuS 15-365</t>
  </si>
  <si>
    <t>Alter der Teilnehmenden</t>
  </si>
  <si>
    <t>DurschnittsalterAllerTeilnehmer</t>
  </si>
  <si>
    <t>Anzahl der Teilnehmer insgesamt (N = Geschlecht)</t>
  </si>
  <si>
    <t>Berechnung der Sätze mit Formel und Rundung (arithmetisch)</t>
  </si>
  <si>
    <t>Gruppenmobilität Summenbildung</t>
  </si>
  <si>
    <t>Summe Förderung Kursgebühren</t>
  </si>
  <si>
    <t>Summe EU-Pauschale Aufenthalt</t>
  </si>
  <si>
    <t>Suchkriterium Spalte B</t>
  </si>
  <si>
    <t>SUMME über alle Zeilen</t>
  </si>
  <si>
    <t>Summe BMF Pauschale Aufenthalt</t>
  </si>
  <si>
    <t>Summe Förderung für Aufenthalt (Individ. Unterstützung)</t>
  </si>
  <si>
    <t>Summierter Wert</t>
  </si>
  <si>
    <t>Summe Förderung Reisekosten</t>
  </si>
  <si>
    <t>Summe GESAMT</t>
  </si>
  <si>
    <t>Summe Aufenthalt EU-Pauschale Lehrkräfte</t>
  </si>
  <si>
    <t>Summe Aufenthalt EU-Pauschale Lernende</t>
  </si>
  <si>
    <t>Summe Reisekosten Lehrkräfte</t>
  </si>
  <si>
    <t>Summe Reisekosten Schüler</t>
  </si>
  <si>
    <t>Summe Kursgebühren Lehrkräfte</t>
  </si>
  <si>
    <t>Summe Kursgebühren Lernende</t>
  </si>
  <si>
    <t>Summe GESAMT Lehrkräfte</t>
  </si>
  <si>
    <t>Summe GESAMT Schüler</t>
  </si>
  <si>
    <t>Doku</t>
  </si>
  <si>
    <t>Schulbildung</t>
  </si>
  <si>
    <t>Berufsbildung</t>
  </si>
  <si>
    <t>Lehrkraft EU Pausch je nach SB oder BB</t>
  </si>
  <si>
    <t>TN-Nummer</t>
  </si>
  <si>
    <t>Summe  Individ. U. Lehrkräfte</t>
  </si>
  <si>
    <t>Summe  Individ. U. Lernende</t>
  </si>
  <si>
    <t>Summe  BMF  Schüler</t>
  </si>
  <si>
    <t>Summe  BMF  Lehrkräfte</t>
  </si>
  <si>
    <t>Gruppenmobilität Gesamtsumme</t>
  </si>
  <si>
    <t>Berechnungsformel mit arithm. Rundung (lt. Leitfaden) für SCHULBILDUNG</t>
  </si>
  <si>
    <t>Alte Fördersätze</t>
  </si>
  <si>
    <t>Neue Fördersätze</t>
  </si>
  <si>
    <t>alte Sätze</t>
  </si>
  <si>
    <t>neu Sätze</t>
  </si>
  <si>
    <t>Lerhrkraft vorb. Besuch oder EU Pausch</t>
  </si>
  <si>
    <t>SuS Aufenthalt</t>
  </si>
  <si>
    <t>SuS EU Pausch je nach SB oder BB</t>
  </si>
  <si>
    <t>Pauschale vorbereitender Besuch</t>
  </si>
  <si>
    <t>D</t>
  </si>
  <si>
    <t>Postbank Giro Müchen</t>
  </si>
  <si>
    <t>Mustermann</t>
  </si>
  <si>
    <t>E12345678</t>
  </si>
  <si>
    <t>Changelog:</t>
  </si>
  <si>
    <t>2024-04-19:</t>
  </si>
  <si>
    <t>IBAN ISO Darstellung eingefügt Spalte BU:  https://www.youtube.com/watch?v=dEMeulWPGuE&amp;t=202s</t>
  </si>
  <si>
    <t xml:space="preserve">Plausibilitätsprüfung für Eintragung Schul-Namen (Eintragung ist Pflicht, sonst rot), Ansprechpartner, Email und letzmalig ausgefüllt </t>
  </si>
  <si>
    <t>Plausibilitätsprüfung IBAN für deutsche Konten 22 Stellen</t>
  </si>
  <si>
    <t>Plausibilitätsprüfung OID 9 Stellen eingefügt</t>
  </si>
  <si>
    <t>Musterstrasse</t>
  </si>
  <si>
    <t>Lehrkräfte: Lehrtätigkeit</t>
  </si>
  <si>
    <t xml:space="preserve">Aktivitätstyp </t>
  </si>
  <si>
    <t>DE02120300000000202051</t>
  </si>
  <si>
    <t>Lehrkräfte: Experteneinladung</t>
  </si>
  <si>
    <t>NUR SB: ausgegraute Felder bei Kursbezeichnung wenn vorne kein Kurs eingestellt ist</t>
  </si>
  <si>
    <t>NUR SB: Informationen ausgegraut bei Schülern, wenn vorne Gruppenmobilität: Lernende eigetragen</t>
  </si>
  <si>
    <t xml:space="preserve">Fehler behoben: Summe bei Gruppenmobilität Lehrer+Schüler Gesamtsumme hat immer alle Werte in Spalte BW in TN-Tabelle genommen, statt nur die Summe der </t>
  </si>
  <si>
    <t>AnzahlInklusionTeilnehmende</t>
  </si>
  <si>
    <t>Eingefügt Spalte AnzahlInklusionTeilnehmende --&gt; Zählt die Anzahl der "JA" bei Inklusion und gibt dies als Wert aus, der verwendet werden kann für BM Eintragung Inklusionsunterstützung für Organisation</t>
  </si>
  <si>
    <t>Kurstitel (nur eintragen bei Auswahl Kurs)</t>
  </si>
  <si>
    <t>Digital and technology-based competences</t>
  </si>
  <si>
    <t>Entrepreneuership</t>
  </si>
  <si>
    <t>Interpersonal skills</t>
  </si>
  <si>
    <t>Literacy</t>
  </si>
  <si>
    <t>Multilingualism</t>
  </si>
  <si>
    <t>Numerical,scientific &amp; engineering skills</t>
  </si>
  <si>
    <t>Nationalität TN</t>
  </si>
  <si>
    <t>Inklusion (fewer opportunities)</t>
  </si>
  <si>
    <t>OID der aufnehmenden Einrichtung</t>
  </si>
  <si>
    <t>Durschnittsalter AllerTeilnehmer</t>
  </si>
  <si>
    <t>E-Mail Adresse Lead Person</t>
  </si>
  <si>
    <t>Anzahl Begleitpersonen (Lehrkräfte)</t>
  </si>
  <si>
    <r>
      <rPr>
        <b/>
        <sz val="10"/>
        <color rgb="FF000000"/>
        <rFont val="Helvetica Neue"/>
        <family val="2"/>
      </rPr>
      <t>Anzahl</t>
    </r>
    <r>
      <rPr>
        <sz val="10"/>
        <color indexed="8"/>
        <rFont val="Helvetica Neue"/>
        <family val="2"/>
      </rPr>
      <t xml:space="preserve"> Begleitpersonen (Lehrkräfte)</t>
    </r>
  </si>
  <si>
    <r>
      <rPr>
        <b/>
        <sz val="10"/>
        <color rgb="FF000000"/>
        <rFont val="Helvetica Neue"/>
        <family val="2"/>
      </rPr>
      <t>Anzahl</t>
    </r>
    <r>
      <rPr>
        <sz val="10"/>
        <color indexed="8"/>
        <rFont val="Helvetica Neue"/>
        <family val="2"/>
      </rPr>
      <t xml:space="preserve"> Lernende (Gruppenmobilität)</t>
    </r>
  </si>
  <si>
    <t>Anzahl Teilnehmende Lernende</t>
  </si>
  <si>
    <t>nicht erfasst</t>
  </si>
  <si>
    <t>manuell eintragen</t>
  </si>
  <si>
    <t>m
w
d</t>
  </si>
  <si>
    <t>Reisetage</t>
  </si>
  <si>
    <t>Bei Kurse und Schulungen: Kurstitel</t>
  </si>
  <si>
    <t>Nachname Leadperson</t>
  </si>
  <si>
    <t>Vorname Leadperson</t>
  </si>
  <si>
    <t>Anzahl Inklusion Teilnehmende</t>
  </si>
  <si>
    <t>männl.
weibl.
divers</t>
  </si>
  <si>
    <t>OID der aufnehmenden Organisation (zur Suche) oder Name &amp; vollst. Adresse d. Einrichtung</t>
  </si>
  <si>
    <t>Geplante Bestätigung</t>
  </si>
  <si>
    <t>Maximiliane</t>
  </si>
  <si>
    <t>Musterfrau</t>
  </si>
  <si>
    <t>0049 123 456789</t>
  </si>
  <si>
    <t>Formel eingefügt in Blatt Intern für Zählung Gruppenmobilität Lernende und Lehrkräfte (nur wenn Geb.Datum und Geschlecht eingetragen)</t>
  </si>
  <si>
    <t xml:space="preserve">Blatt "BM Personal Eintragung" für VerW Kraft laut Reihenfolge BM SB eingefügt. </t>
  </si>
  <si>
    <t>StartdatumAbzgl14Tage</t>
  </si>
  <si>
    <t>E12345679</t>
  </si>
  <si>
    <t>E12345670</t>
  </si>
  <si>
    <t>E12345671</t>
  </si>
  <si>
    <t>E12345672</t>
  </si>
  <si>
    <t>Arhus</t>
  </si>
  <si>
    <t>Barcelona</t>
  </si>
  <si>
    <t>Weitere Begleitende Personen (in TN Tabelle nicht erfasst)</t>
  </si>
  <si>
    <t>Anzahl der weiblichen Lernenden</t>
  </si>
  <si>
    <t>Anzahl der männlichen Lernenden</t>
  </si>
  <si>
    <t>Anzahl weibliche Teilnehmer (Lernende)</t>
  </si>
  <si>
    <t>Anzahl männliche Teilnehmer (Lernende)</t>
  </si>
  <si>
    <t>Anzahl der diversen Lernenden</t>
  </si>
  <si>
    <t>Anzahl Diverse Teilnehmenden (Lernende)</t>
  </si>
  <si>
    <t>Anzahl Diverse Teilnehmer (Lernende)</t>
  </si>
  <si>
    <t>Gesamtzahl TN für Orga-Support (Lernende)</t>
  </si>
  <si>
    <t>Carbourgh</t>
  </si>
  <si>
    <t>Delft</t>
  </si>
  <si>
    <t>IBAN-ISO</t>
  </si>
  <si>
    <t>IBAN-Ohne-Leerzeichen</t>
  </si>
  <si>
    <t>Mittelabruf:</t>
  </si>
  <si>
    <t>JahrMittelabruf</t>
  </si>
  <si>
    <t>Kürzel Mobilität</t>
  </si>
  <si>
    <t>Erasmus@ISB - Teilnehmer-Tabelle für Anforderung von Mobilitäten</t>
  </si>
  <si>
    <t>ProjektnummerSB</t>
  </si>
  <si>
    <t xml:space="preserve">Max </t>
  </si>
  <si>
    <t>Max</t>
  </si>
  <si>
    <t xml:space="preserve">name @ domain.org </t>
  </si>
  <si>
    <t>22er Sätze raus. Nun gibt es 23er Sätze und 24=25er Sätze</t>
  </si>
  <si>
    <t>siehe oben</t>
  </si>
  <si>
    <t>2023er Sätze sind hier. 2024er=2025er Sätze weiter unten</t>
  </si>
  <si>
    <t>2023 Sätze SCHULBILDUNG</t>
  </si>
  <si>
    <t>2023 Sätze BERUFSBILDUNG</t>
  </si>
  <si>
    <t>2023 Sätze Reisen für SB und BB</t>
  </si>
  <si>
    <t>2024/25er Sätze sind hier:</t>
  </si>
  <si>
    <t>2024=2025 Sätze SCHULBILDUNG</t>
  </si>
  <si>
    <t>2024=2025 Sätze BERUFSBILDUNG</t>
  </si>
  <si>
    <t>2024=2025 Sätze Reisen für SB und BB</t>
  </si>
  <si>
    <t>Auswertung, ob mit neuem oder altem Satz</t>
  </si>
  <si>
    <t>Lehrkraft 23er Satz oder neue Förderung</t>
  </si>
  <si>
    <t>SuS 23er Satz oder neue Förderung</t>
  </si>
  <si>
    <t>neue BMF Pauschalen für 2025</t>
  </si>
  <si>
    <t>Stand der Vorlage: 17.02.2025</t>
  </si>
  <si>
    <t>Erklärvideo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</si>
</sst>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dd\.mm\.yyyy"/>
    <numFmt numFmtId="165" formatCode="dd/mm/yy;@"/>
    <numFmt numFmtId="166" formatCode="_-* #,##0\ &quot;€&quot;_-;\-* #,##0\ &quot;€&quot;_-;_-* &quot;-&quot;??\ &quot;€&quot;_-;_-@_-"/>
    <numFmt numFmtId="167" formatCode="0.0"/>
    <numFmt numFmtId="168" formatCode="d/m/yyyy;@"/>
  </numFmts>
  <fonts count="49">
    <font>
      <sz val="10"/>
      <color indexed="8"/>
      <name val="Helvetica Neue"/>
    </font>
    <font>
      <u/>
      <sz val="10"/>
      <color theme="10"/>
      <name val="Helvetica Neue"/>
      <family val="2"/>
    </font>
    <font>
      <sz val="10"/>
      <color indexed="8"/>
      <name val="Helvetica Neue"/>
      <family val="2"/>
    </font>
    <font>
      <sz val="12"/>
      <color indexed="8"/>
      <name val="Arial"/>
      <family val="2"/>
    </font>
    <font>
      <b/>
      <sz val="12"/>
      <color indexed="8"/>
      <name val="Arial Narrow"/>
      <family val="2"/>
    </font>
    <font>
      <sz val="12"/>
      <color indexed="8"/>
      <name val="Arial Narrow"/>
      <family val="2"/>
    </font>
    <font>
      <b/>
      <sz val="12"/>
      <color indexed="8"/>
      <name val="Arial"/>
      <family val="2"/>
    </font>
    <font>
      <b/>
      <sz val="10"/>
      <color indexed="8"/>
      <name val="Helvetica Neue"/>
      <family val="2"/>
    </font>
    <font>
      <sz val="10"/>
      <color indexed="8"/>
      <name val="Arial Narrow"/>
      <family val="2"/>
    </font>
    <font>
      <sz val="11"/>
      <color indexed="8"/>
      <name val="Arial Narrow"/>
      <family val="2"/>
    </font>
    <font>
      <sz val="10"/>
      <name val="Arial Narrow"/>
      <family val="2"/>
    </font>
    <font>
      <sz val="11"/>
      <name val="Arial Narrow"/>
      <family val="2"/>
    </font>
    <font>
      <b/>
      <u/>
      <sz val="12"/>
      <color theme="10"/>
      <name val="Arial Narrow"/>
      <family val="2"/>
    </font>
    <font>
      <b/>
      <u/>
      <sz val="12"/>
      <color indexed="8"/>
      <name val="Arial Narrow"/>
      <family val="2"/>
    </font>
    <font>
      <sz val="11"/>
      <color indexed="8"/>
      <name val="Helvetica Neue"/>
      <family val="2"/>
    </font>
    <font>
      <i/>
      <sz val="11"/>
      <color indexed="8"/>
      <name val="Arial Narrow"/>
      <family val="2"/>
    </font>
    <font>
      <b/>
      <sz val="10"/>
      <color indexed="8"/>
      <name val="Arial Narrow"/>
      <family val="2"/>
    </font>
    <font>
      <sz val="10"/>
      <color rgb="FF000000"/>
      <name val="Tahoma"/>
      <family val="2"/>
    </font>
    <font>
      <sz val="13"/>
      <color indexed="8"/>
      <name val=".AppleSystemUIFont"/>
    </font>
    <font>
      <sz val="24"/>
      <color indexed="8"/>
      <name val="Helvetica Neue"/>
      <family val="2"/>
    </font>
    <font>
      <sz val="10"/>
      <color theme="0"/>
      <name val="Helvetica Neue"/>
      <family val="2"/>
    </font>
    <font>
      <sz val="10"/>
      <color theme="0"/>
      <name val="Arial Narrow"/>
      <family val="2"/>
    </font>
    <font>
      <b/>
      <sz val="16"/>
      <color indexed="8"/>
      <name val="Helvetica Neue"/>
      <family val="2"/>
    </font>
    <font>
      <sz val="16"/>
      <color indexed="8"/>
      <name val="Helvetica Neue"/>
      <family val="2"/>
    </font>
    <font>
      <sz val="18"/>
      <color rgb="FFFF0000"/>
      <name val="Helvetica Neue"/>
      <family val="2"/>
    </font>
    <font>
      <b/>
      <sz val="10"/>
      <color rgb="FF000000"/>
      <name val="Tahoma"/>
      <family val="2"/>
    </font>
    <font>
      <sz val="16"/>
      <color indexed="8"/>
      <name val="Helvetica Neue"/>
      <family val="2"/>
    </font>
    <font>
      <sz val="16"/>
      <color rgb="FFC00000"/>
      <name val="Helvetica Neue"/>
      <family val="2"/>
    </font>
    <font>
      <b/>
      <sz val="10"/>
      <color indexed="8"/>
      <name val="Helvetica Neue"/>
      <family val="2"/>
    </font>
    <font>
      <i/>
      <sz val="10"/>
      <color indexed="8"/>
      <name val="Helvetica Neue"/>
      <family val="2"/>
    </font>
    <font>
      <sz val="14"/>
      <color indexed="8"/>
      <name val="Helvetica Neue"/>
      <family val="2"/>
    </font>
    <font>
      <b/>
      <sz val="12"/>
      <color indexed="8"/>
      <name val="Helvetica Neue"/>
      <family val="2"/>
    </font>
    <font>
      <sz val="12"/>
      <color indexed="8"/>
      <name val="Helvetica Neue"/>
      <family val="2"/>
    </font>
    <font>
      <sz val="10"/>
      <color indexed="8"/>
      <name val="Arial"/>
      <family val="2"/>
    </font>
    <font>
      <sz val="11"/>
      <name val="Arial"/>
      <family val="2"/>
    </font>
    <font>
      <b/>
      <sz val="18"/>
      <color indexed="8"/>
      <name val="Helvetica Neue"/>
      <family val="2"/>
    </font>
    <font>
      <u/>
      <sz val="14"/>
      <color theme="10"/>
      <name val="Helvetica Neue"/>
      <family val="2"/>
    </font>
    <font>
      <i/>
      <sz val="12"/>
      <color indexed="8"/>
      <name val="Arial"/>
      <family val="2"/>
    </font>
    <font>
      <sz val="8"/>
      <name val="Helvetica Neue"/>
      <family val="2"/>
    </font>
    <font>
      <b/>
      <sz val="8"/>
      <color indexed="8"/>
      <name val="Arial Narrow"/>
      <family val="2"/>
    </font>
    <font>
      <b/>
      <sz val="10"/>
      <color rgb="FF000000"/>
      <name val="Helvetica Neue"/>
      <family val="2"/>
    </font>
    <font>
      <sz val="9"/>
      <color rgb="FF000000"/>
      <name val="Tahoma"/>
      <family val="2"/>
    </font>
    <font>
      <sz val="10"/>
      <color rgb="FF000000"/>
      <name val="Helvetica Neue"/>
      <family val="2"/>
    </font>
    <font>
      <sz val="11"/>
      <color theme="0" tint="-4.9989318521683403E-2"/>
      <name val="Helvetica Neue"/>
      <family val="2"/>
    </font>
    <font>
      <sz val="24"/>
      <color theme="0" tint="-4.9989318521683403E-2"/>
      <name val="Helvetica Neue"/>
      <family val="2"/>
      <scheme val="major"/>
    </font>
    <font>
      <sz val="20"/>
      <color indexed="8"/>
      <name val="Helvetica Neue"/>
      <family val="2"/>
    </font>
    <font>
      <sz val="12"/>
      <color indexed="8"/>
      <name val="Helvetica Neue"/>
      <family val="2"/>
    </font>
    <font>
      <b/>
      <sz val="10"/>
      <color indexed="8"/>
      <name val="Helvetica Neue"/>
      <family val="2"/>
    </font>
    <font>
      <b/>
      <u/>
      <sz val="14"/>
      <color theme="10"/>
      <name val="Helvetica Neue"/>
      <family val="2"/>
    </font>
  </fonts>
  <fills count="18">
    <fill>
      <patternFill patternType="none"/>
    </fill>
    <fill>
      <patternFill patternType="gray125"/>
    </fill>
    <fill>
      <patternFill patternType="solid">
        <fgColor indexed="9"/>
        <bgColor auto="1"/>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00"/>
        <bgColor indexed="64"/>
      </patternFill>
    </fill>
  </fills>
  <borders count="65">
    <border>
      <left/>
      <right/>
      <top/>
      <bottom/>
      <diagonal/>
    </border>
    <border>
      <left/>
      <right/>
      <top/>
      <bottom/>
      <diagonal/>
    </border>
    <border>
      <left style="thick">
        <color rgb="FF00B050"/>
      </left>
      <right/>
      <top style="thick">
        <color rgb="FF00B050"/>
      </top>
      <bottom style="thick">
        <color rgb="FF00B050"/>
      </bottom>
      <diagonal/>
    </border>
    <border>
      <left style="thick">
        <color rgb="FF00B050"/>
      </left>
      <right style="thick">
        <color rgb="FF00B050"/>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indexed="64"/>
      </left>
      <right/>
      <top style="medium">
        <color indexed="64"/>
      </top>
      <bottom style="thin">
        <color theme="0" tint="-0.499984740745262"/>
      </bottom>
      <diagonal/>
    </border>
    <border>
      <left/>
      <right style="thick">
        <color rgb="FF00B050"/>
      </right>
      <top style="medium">
        <color indexed="64"/>
      </top>
      <bottom style="thin">
        <color indexed="64"/>
      </bottom>
      <diagonal/>
    </border>
    <border>
      <left/>
      <right/>
      <top style="medium">
        <color indexed="64"/>
      </top>
      <bottom style="thin">
        <color theme="0" tint="-0.499984740745262"/>
      </bottom>
      <diagonal/>
    </border>
    <border>
      <left style="medium">
        <color indexed="64"/>
      </left>
      <right/>
      <top/>
      <bottom style="medium">
        <color indexed="64"/>
      </bottom>
      <diagonal/>
    </border>
    <border>
      <left/>
      <right style="medium">
        <color indexed="64"/>
      </right>
      <top style="thin">
        <color theme="0" tint="-0.499984740745262"/>
      </top>
      <bottom style="medium">
        <color indexed="64"/>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8"/>
      </top>
      <bottom style="medium">
        <color auto="1"/>
      </bottom>
      <diagonal/>
    </border>
    <border>
      <left style="thin">
        <color indexed="64"/>
      </left>
      <right/>
      <top style="medium">
        <color indexed="8"/>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style="medium">
        <color indexed="8"/>
      </top>
      <bottom style="medium">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bottom/>
      <diagonal/>
    </border>
    <border>
      <left style="thin">
        <color indexed="64"/>
      </left>
      <right style="thin">
        <color indexed="64"/>
      </right>
      <top style="medium">
        <color indexed="8"/>
      </top>
      <bottom style="medium">
        <color auto="1"/>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thin">
        <color auto="1"/>
      </left>
      <right style="thin">
        <color auto="1"/>
      </right>
      <top style="medium">
        <color auto="1"/>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medium">
        <color auto="1"/>
      </right>
      <top style="medium">
        <color auto="1"/>
      </top>
      <bottom style="dotted">
        <color auto="1"/>
      </bottom>
      <diagonal/>
    </border>
    <border>
      <left style="thin">
        <color auto="1"/>
      </left>
      <right/>
      <top style="medium">
        <color auto="1"/>
      </top>
      <bottom style="dotted">
        <color auto="1"/>
      </bottom>
      <diagonal/>
    </border>
    <border>
      <left style="thin">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ck">
        <color rgb="FF00B050"/>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8"/>
      </top>
      <bottom style="medium">
        <color auto="1"/>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right/>
      <top style="thick">
        <color rgb="FF00B050"/>
      </top>
      <bottom style="thick">
        <color rgb="FF00B050"/>
      </bottom>
      <diagonal/>
    </border>
  </borders>
  <cellStyleXfs count="3">
    <xf numFmtId="0" fontId="0" fillId="0" borderId="0" applyNumberFormat="0" applyFill="0" applyBorder="0" applyProtection="0">
      <alignment vertical="top" wrapText="1"/>
    </xf>
    <xf numFmtId="0" fontId="1" fillId="0" borderId="0" applyNumberFormat="0" applyFill="0" applyBorder="0" applyAlignment="0" applyProtection="0">
      <alignment vertical="top" wrapText="1"/>
    </xf>
    <xf numFmtId="44" fontId="2" fillId="0" borderId="0" applyFont="0" applyFill="0" applyBorder="0" applyAlignment="0" applyProtection="0"/>
  </cellStyleXfs>
  <cellXfs count="272">
    <xf numFmtId="0" fontId="0" fillId="0" borderId="0" xfId="0">
      <alignment vertical="top" wrapText="1"/>
    </xf>
    <xf numFmtId="0" fontId="0" fillId="0" borderId="0" xfId="0" applyNumberFormat="1">
      <alignment vertical="top" wrapText="1"/>
    </xf>
    <xf numFmtId="0" fontId="0" fillId="0" borderId="1" xfId="0" applyBorder="1">
      <alignment vertical="top" wrapText="1"/>
    </xf>
    <xf numFmtId="0" fontId="0" fillId="0" borderId="1" xfId="0" applyNumberFormat="1" applyBorder="1">
      <alignment vertical="top" wrapText="1"/>
    </xf>
    <xf numFmtId="0" fontId="7" fillId="0" borderId="1" xfId="0" applyNumberFormat="1" applyFont="1" applyBorder="1">
      <alignment vertical="top" wrapText="1"/>
    </xf>
    <xf numFmtId="49" fontId="4" fillId="2" borderId="5" xfId="0" applyNumberFormat="1" applyFont="1" applyFill="1" applyBorder="1" applyAlignment="1">
      <alignment horizontal="right" vertical="center" wrapText="1"/>
    </xf>
    <xf numFmtId="0" fontId="0" fillId="0" borderId="1" xfId="0" applyNumberFormat="1" applyFill="1" applyBorder="1">
      <alignment vertical="top" wrapText="1"/>
    </xf>
    <xf numFmtId="0" fontId="0" fillId="0" borderId="0" xfId="0" applyNumberFormat="1" applyFill="1">
      <alignment vertical="top" wrapText="1"/>
    </xf>
    <xf numFmtId="0" fontId="8" fillId="0" borderId="1" xfId="0" applyFont="1" applyBorder="1">
      <alignment vertical="top" wrapText="1"/>
    </xf>
    <xf numFmtId="0" fontId="10" fillId="0" borderId="1" xfId="0" applyFont="1" applyBorder="1">
      <alignment vertical="top" wrapText="1"/>
    </xf>
    <xf numFmtId="0" fontId="1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0" fillId="0" borderId="0" xfId="0" applyNumberFormat="1" applyAlignment="1">
      <alignment horizontal="center" vertical="top" wrapText="1"/>
    </xf>
    <xf numFmtId="0" fontId="0" fillId="0" borderId="0" xfId="0" applyNumberFormat="1" applyFill="1" applyAlignment="1">
      <alignment horizontal="center" vertical="top" wrapText="1"/>
    </xf>
    <xf numFmtId="49" fontId="0" fillId="0" borderId="1" xfId="0" applyNumberFormat="1" applyBorder="1" applyAlignment="1">
      <alignment horizontal="right" vertical="top" wrapText="1"/>
    </xf>
    <xf numFmtId="164" fontId="0" fillId="0" borderId="1" xfId="0" applyNumberFormat="1" applyBorder="1" applyAlignment="1">
      <alignment horizontal="center" vertical="top" wrapText="1"/>
    </xf>
    <xf numFmtId="165" fontId="8" fillId="3" borderId="1" xfId="2"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right" vertical="center" wrapText="1"/>
    </xf>
    <xf numFmtId="49" fontId="4" fillId="2" borderId="8" xfId="0" applyNumberFormat="1" applyFont="1" applyFill="1" applyBorder="1" applyAlignment="1">
      <alignment horizontal="right" vertical="center" wrapText="1"/>
    </xf>
    <xf numFmtId="49" fontId="4" fillId="2" borderId="9" xfId="0" applyNumberFormat="1" applyFont="1" applyFill="1" applyBorder="1" applyAlignment="1">
      <alignment horizontal="right" vertical="center" wrapText="1"/>
    </xf>
    <xf numFmtId="0" fontId="0" fillId="0" borderId="1" xfId="0" applyNumberFormat="1" applyBorder="1" applyAlignment="1">
      <alignment horizontal="center" vertical="top" wrapText="1"/>
    </xf>
    <xf numFmtId="0" fontId="10" fillId="0" borderId="1" xfId="0" applyNumberFormat="1" applyFont="1" applyBorder="1" applyAlignment="1">
      <alignment horizontal="center" vertical="top" wrapText="1"/>
    </xf>
    <xf numFmtId="0" fontId="10" fillId="0" borderId="1" xfId="0" applyNumberFormat="1" applyFont="1" applyBorder="1">
      <alignment vertical="top" wrapText="1"/>
    </xf>
    <xf numFmtId="1" fontId="11" fillId="5" borderId="1" xfId="0" applyNumberFormat="1" applyFont="1" applyFill="1" applyBorder="1" applyAlignment="1">
      <alignment horizontal="center" vertical="center" wrapText="1"/>
    </xf>
    <xf numFmtId="0" fontId="11" fillId="5" borderId="1" xfId="0" applyNumberFormat="1" applyFont="1" applyFill="1" applyBorder="1" applyAlignment="1">
      <alignment horizontal="center" vertical="center" wrapText="1"/>
    </xf>
    <xf numFmtId="0" fontId="0" fillId="5" borderId="0" xfId="0" applyNumberFormat="1" applyFill="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0" fillId="5" borderId="26" xfId="0" applyNumberFormat="1" applyFill="1" applyBorder="1" applyAlignment="1">
      <alignment horizontal="center" vertical="center" wrapText="1"/>
    </xf>
    <xf numFmtId="0" fontId="11" fillId="5" borderId="27" xfId="0" applyNumberFormat="1" applyFont="1" applyFill="1" applyBorder="1" applyAlignment="1">
      <alignment horizontal="center" vertical="center" wrapText="1"/>
    </xf>
    <xf numFmtId="1" fontId="11" fillId="5" borderId="27" xfId="0" applyNumberFormat="1" applyFont="1" applyFill="1" applyBorder="1" applyAlignment="1">
      <alignment horizontal="center" vertical="center" wrapText="1"/>
    </xf>
    <xf numFmtId="0" fontId="0" fillId="0" borderId="27" xfId="0" applyNumberFormat="1" applyBorder="1">
      <alignment vertical="top" wrapText="1"/>
    </xf>
    <xf numFmtId="0" fontId="0" fillId="5" borderId="28" xfId="0" applyNumberFormat="1" applyFill="1" applyBorder="1" applyAlignment="1">
      <alignment horizontal="center" vertical="center" wrapText="1"/>
    </xf>
    <xf numFmtId="0" fontId="0" fillId="0" borderId="29" xfId="0" applyNumberFormat="1" applyBorder="1">
      <alignment vertical="top" wrapText="1"/>
    </xf>
    <xf numFmtId="0" fontId="0" fillId="0" borderId="30" xfId="0" applyNumberFormat="1" applyBorder="1">
      <alignment vertical="top" wrapText="1"/>
    </xf>
    <xf numFmtId="0" fontId="0" fillId="0" borderId="0" xfId="0" applyAlignment="1">
      <alignment horizontal="center" vertical="top" wrapText="1"/>
    </xf>
    <xf numFmtId="0" fontId="11" fillId="6" borderId="27" xfId="0" applyNumberFormat="1" applyFont="1" applyFill="1" applyBorder="1" applyAlignment="1">
      <alignment horizontal="center" vertical="center" wrapText="1"/>
    </xf>
    <xf numFmtId="2" fontId="11" fillId="0" borderId="1" xfId="2" applyNumberFormat="1" applyFont="1" applyFill="1" applyBorder="1" applyAlignment="1">
      <alignment horizontal="center" vertical="center" wrapText="1"/>
    </xf>
    <xf numFmtId="0" fontId="14" fillId="0" borderId="1" xfId="0" applyNumberFormat="1" applyFont="1" applyBorder="1">
      <alignment vertical="top" wrapText="1"/>
    </xf>
    <xf numFmtId="0" fontId="9" fillId="0" borderId="27" xfId="0" applyFont="1" applyFill="1" applyBorder="1" applyAlignment="1" applyProtection="1">
      <alignment horizontal="center" vertical="center" wrapText="1"/>
      <protection locked="0"/>
    </xf>
    <xf numFmtId="49" fontId="9" fillId="0" borderId="27" xfId="0" applyNumberFormat="1" applyFont="1" applyFill="1" applyBorder="1" applyAlignment="1" applyProtection="1">
      <alignment horizontal="center" vertical="center" wrapText="1"/>
      <protection locked="0"/>
    </xf>
    <xf numFmtId="14" fontId="9" fillId="0" borderId="27"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pplyProtection="1">
      <alignment horizontal="center" vertical="center" wrapText="1"/>
      <protection locked="0"/>
    </xf>
    <xf numFmtId="0" fontId="11" fillId="0" borderId="27" xfId="0" applyNumberFormat="1"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49" fontId="9" fillId="0" borderId="29" xfId="0" applyNumberFormat="1" applyFont="1" applyFill="1" applyBorder="1" applyAlignment="1" applyProtection="1">
      <alignment horizontal="center" vertical="center" wrapText="1"/>
      <protection locked="0"/>
    </xf>
    <xf numFmtId="0" fontId="9" fillId="0" borderId="29" xfId="0" applyNumberFormat="1" applyFont="1" applyFill="1" applyBorder="1" applyAlignment="1" applyProtection="1">
      <alignment horizontal="center" vertical="center" wrapText="1"/>
      <protection locked="0"/>
    </xf>
    <xf numFmtId="0" fontId="11" fillId="0" borderId="29" xfId="0" applyNumberFormat="1" applyFont="1" applyFill="1" applyBorder="1" applyAlignment="1" applyProtection="1">
      <alignment horizontal="center" vertical="center" wrapText="1"/>
      <protection locked="0"/>
    </xf>
    <xf numFmtId="165" fontId="11" fillId="0" borderId="27" xfId="0" applyNumberFormat="1" applyFont="1" applyFill="1" applyBorder="1" applyAlignment="1" applyProtection="1">
      <alignment horizontal="center" vertical="center" wrapText="1"/>
      <protection locked="0"/>
    </xf>
    <xf numFmtId="1" fontId="11" fillId="0" borderId="27" xfId="0" applyNumberFormat="1" applyFont="1" applyFill="1" applyBorder="1" applyAlignment="1" applyProtection="1">
      <alignment horizontal="center" vertical="center" wrapText="1"/>
      <protection locked="0"/>
    </xf>
    <xf numFmtId="1" fontId="11" fillId="0" borderId="29" xfId="0" applyNumberFormat="1" applyFont="1" applyFill="1" applyBorder="1" applyAlignment="1" applyProtection="1">
      <alignment horizontal="center" vertical="center" wrapText="1"/>
      <protection locked="0"/>
    </xf>
    <xf numFmtId="49" fontId="4" fillId="2" borderId="43" xfId="0" applyNumberFormat="1" applyFont="1" applyFill="1" applyBorder="1" applyAlignment="1">
      <alignment horizontal="right" vertical="center" wrapText="1"/>
    </xf>
    <xf numFmtId="49" fontId="3" fillId="3" borderId="3" xfId="2" applyNumberFormat="1" applyFont="1" applyFill="1" applyBorder="1" applyAlignment="1" applyProtection="1">
      <alignment horizontal="center" vertical="center" wrapText="1"/>
      <protection locked="0"/>
    </xf>
    <xf numFmtId="49" fontId="4" fillId="4" borderId="20" xfId="0" applyNumberFormat="1" applyFont="1" applyFill="1" applyBorder="1" applyAlignment="1">
      <alignment horizontal="center" vertical="center" wrapText="1"/>
    </xf>
    <xf numFmtId="49" fontId="4" fillId="4" borderId="25" xfId="0" applyNumberFormat="1" applyFont="1" applyFill="1" applyBorder="1" applyAlignment="1">
      <alignment horizontal="center" vertical="center" wrapText="1"/>
    </xf>
    <xf numFmtId="49" fontId="12" fillId="4" borderId="20" xfId="1" applyNumberFormat="1" applyFont="1" applyFill="1" applyBorder="1" applyAlignment="1">
      <alignment horizontal="center" vertical="center" wrapText="1"/>
    </xf>
    <xf numFmtId="49" fontId="4" fillId="4" borderId="31"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4" fillId="4" borderId="21" xfId="0" applyNumberFormat="1" applyFont="1" applyFill="1" applyBorder="1" applyAlignment="1">
      <alignment horizontal="center" vertical="center" wrapText="1"/>
    </xf>
    <xf numFmtId="0" fontId="0" fillId="0" borderId="1" xfId="0" applyNumberFormat="1" applyBorder="1" applyAlignment="1">
      <alignment vertical="center" wrapText="1"/>
    </xf>
    <xf numFmtId="49" fontId="15" fillId="4" borderId="20" xfId="0" applyNumberFormat="1" applyFont="1" applyFill="1" applyBorder="1" applyAlignment="1">
      <alignment horizontal="center" vertical="center" wrapText="1"/>
    </xf>
    <xf numFmtId="49" fontId="13" fillId="4" borderId="20" xfId="0" applyNumberFormat="1" applyFont="1" applyFill="1" applyBorder="1" applyAlignment="1">
      <alignment horizontal="center" vertical="center" wrapText="1"/>
    </xf>
    <xf numFmtId="0" fontId="0" fillId="0" borderId="0" xfId="0" applyNumberFormat="1" applyAlignment="1">
      <alignment vertical="center" wrapText="1"/>
    </xf>
    <xf numFmtId="0" fontId="2" fillId="0" borderId="45" xfId="0" applyFont="1" applyBorder="1" applyAlignment="1">
      <alignment horizontal="centerContinuous" vertical="top" wrapText="1"/>
    </xf>
    <xf numFmtId="0" fontId="0" fillId="0" borderId="46" xfId="0" applyBorder="1" applyAlignment="1">
      <alignment horizontal="centerContinuous" vertical="top" wrapText="1"/>
    </xf>
    <xf numFmtId="0" fontId="0" fillId="0" borderId="47" xfId="0" applyBorder="1" applyAlignment="1">
      <alignment horizontal="centerContinuous" vertical="top" wrapText="1"/>
    </xf>
    <xf numFmtId="0" fontId="2" fillId="0" borderId="1" xfId="0" applyFont="1" applyBorder="1">
      <alignment vertical="top" wrapText="1"/>
    </xf>
    <xf numFmtId="0" fontId="0" fillId="0" borderId="48" xfId="0" applyBorder="1">
      <alignment vertical="top" wrapText="1"/>
    </xf>
    <xf numFmtId="0" fontId="2" fillId="0" borderId="49" xfId="0" applyFont="1" applyBorder="1">
      <alignment vertical="top" wrapText="1"/>
    </xf>
    <xf numFmtId="0" fontId="2" fillId="0" borderId="48" xfId="0" applyFont="1" applyBorder="1">
      <alignment vertical="top" wrapText="1"/>
    </xf>
    <xf numFmtId="1" fontId="0" fillId="0" borderId="49" xfId="0" applyNumberFormat="1" applyBorder="1" applyAlignment="1">
      <alignment horizontal="center" vertical="top" wrapText="1"/>
    </xf>
    <xf numFmtId="0" fontId="0" fillId="0" borderId="1" xfId="0" applyBorder="1" applyAlignment="1">
      <alignment horizontal="center" vertical="top" wrapText="1"/>
    </xf>
    <xf numFmtId="1" fontId="0" fillId="0" borderId="1" xfId="0" applyNumberFormat="1" applyBorder="1" applyAlignment="1">
      <alignment horizontal="center" vertical="top" wrapText="1"/>
    </xf>
    <xf numFmtId="0" fontId="0" fillId="0" borderId="48" xfId="0" applyBorder="1" applyAlignment="1">
      <alignment horizontal="center" vertical="top" wrapText="1"/>
    </xf>
    <xf numFmtId="1" fontId="0" fillId="0" borderId="8" xfId="0" applyNumberFormat="1" applyBorder="1" applyAlignment="1">
      <alignment horizontal="center" vertical="top" wrapText="1"/>
    </xf>
    <xf numFmtId="0" fontId="0" fillId="0" borderId="50" xfId="0" applyBorder="1" applyAlignment="1">
      <alignment horizontal="center" vertical="top" wrapText="1"/>
    </xf>
    <xf numFmtId="1" fontId="0" fillId="0" borderId="50" xfId="0" applyNumberFormat="1" applyBorder="1" applyAlignment="1">
      <alignment horizontal="center" vertical="top" wrapText="1"/>
    </xf>
    <xf numFmtId="0" fontId="0" fillId="0" borderId="10" xfId="0" applyBorder="1" applyAlignment="1">
      <alignment horizontal="center" vertical="top" wrapText="1"/>
    </xf>
    <xf numFmtId="0" fontId="9" fillId="0" borderId="18" xfId="0"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14" fontId="9" fillId="0" borderId="18"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11" fillId="0" borderId="18" xfId="0" applyNumberFormat="1" applyFont="1" applyFill="1" applyBorder="1" applyAlignment="1">
      <alignment horizontal="center" vertical="center" wrapText="1"/>
    </xf>
    <xf numFmtId="0" fontId="11" fillId="5" borderId="18" xfId="0" applyNumberFormat="1" applyFont="1" applyFill="1" applyBorder="1" applyAlignment="1">
      <alignment horizontal="center" vertical="center" wrapText="1"/>
    </xf>
    <xf numFmtId="14" fontId="11" fillId="0" borderId="18" xfId="0" applyNumberFormat="1" applyFont="1" applyFill="1" applyBorder="1" applyAlignment="1">
      <alignment horizontal="center" vertical="center" wrapText="1"/>
    </xf>
    <xf numFmtId="1" fontId="11" fillId="5" borderId="18" xfId="0" applyNumberFormat="1" applyFont="1" applyFill="1" applyBorder="1" applyAlignment="1">
      <alignment horizontal="center" vertical="center" wrapText="1"/>
    </xf>
    <xf numFmtId="1" fontId="11" fillId="0" borderId="18" xfId="0" applyNumberFormat="1" applyFont="1" applyFill="1" applyBorder="1" applyAlignment="1">
      <alignment horizontal="center" vertical="center" wrapText="1"/>
    </xf>
    <xf numFmtId="2" fontId="11" fillId="0" borderId="18" xfId="2" applyNumberFormat="1" applyFont="1" applyFill="1" applyBorder="1" applyAlignment="1">
      <alignment horizontal="center" vertical="center" wrapText="1"/>
    </xf>
    <xf numFmtId="0" fontId="0" fillId="0" borderId="18" xfId="0" applyBorder="1">
      <alignment vertical="top" wrapText="1"/>
    </xf>
    <xf numFmtId="0" fontId="0" fillId="0" borderId="18" xfId="0" applyBorder="1" applyAlignment="1">
      <alignment horizontal="center" vertical="top" wrapText="1"/>
    </xf>
    <xf numFmtId="0" fontId="7" fillId="0" borderId="49" xfId="0" applyFont="1" applyBorder="1" applyAlignment="1">
      <alignment horizontal="centerContinuous" vertical="top" wrapText="1"/>
    </xf>
    <xf numFmtId="0" fontId="7" fillId="0" borderId="1" xfId="0" applyFont="1" applyBorder="1" applyAlignment="1">
      <alignment horizontal="centerContinuous" vertical="top" wrapText="1"/>
    </xf>
    <xf numFmtId="0" fontId="0" fillId="0" borderId="49" xfId="0" applyBorder="1" applyAlignment="1">
      <alignment horizontal="center" vertical="top" wrapText="1"/>
    </xf>
    <xf numFmtId="0" fontId="2" fillId="7" borderId="45" xfId="0" applyFont="1" applyFill="1" applyBorder="1" applyAlignment="1">
      <alignment horizontal="centerContinuous" vertical="top" wrapText="1"/>
    </xf>
    <xf numFmtId="0" fontId="0" fillId="7" borderId="46" xfId="0" applyFill="1" applyBorder="1" applyAlignment="1">
      <alignment horizontal="centerContinuous" vertical="top" wrapText="1"/>
    </xf>
    <xf numFmtId="0" fontId="0" fillId="7" borderId="47" xfId="0" applyFill="1" applyBorder="1" applyAlignment="1">
      <alignment horizontal="centerContinuous" vertical="top" wrapText="1"/>
    </xf>
    <xf numFmtId="0" fontId="2" fillId="8" borderId="45" xfId="0" applyFont="1" applyFill="1" applyBorder="1" applyAlignment="1">
      <alignment horizontal="centerContinuous" vertical="top" wrapText="1"/>
    </xf>
    <xf numFmtId="0" fontId="0" fillId="8" borderId="46" xfId="0" applyFill="1" applyBorder="1" applyAlignment="1">
      <alignment horizontal="centerContinuous" vertical="top" wrapText="1"/>
    </xf>
    <xf numFmtId="0" fontId="0" fillId="8" borderId="47" xfId="0" applyFill="1" applyBorder="1" applyAlignment="1">
      <alignment horizontal="centerContinuous" vertical="top" wrapText="1"/>
    </xf>
    <xf numFmtId="0" fontId="2" fillId="0" borderId="17" xfId="0" applyFont="1" applyBorder="1" applyAlignment="1">
      <alignment horizontal="centerContinuous" vertical="top" wrapText="1"/>
    </xf>
    <xf numFmtId="0" fontId="0" fillId="0" borderId="18" xfId="0" applyBorder="1" applyAlignment="1">
      <alignment horizontal="centerContinuous" vertical="top" wrapText="1"/>
    </xf>
    <xf numFmtId="0" fontId="0" fillId="0" borderId="19" xfId="0" applyBorder="1" applyAlignment="1">
      <alignment horizontal="centerContinuous" vertical="top" wrapText="1"/>
    </xf>
    <xf numFmtId="0" fontId="2" fillId="0" borderId="0" xfId="0" applyFont="1">
      <alignment vertical="top" wrapText="1"/>
    </xf>
    <xf numFmtId="0" fontId="2" fillId="0" borderId="1" xfId="0" applyNumberFormat="1" applyFont="1" applyBorder="1">
      <alignment vertical="top" wrapText="1"/>
    </xf>
    <xf numFmtId="0" fontId="2" fillId="0" borderId="1" xfId="0" applyFont="1" applyFill="1" applyBorder="1">
      <alignment vertical="top" wrapText="1"/>
    </xf>
    <xf numFmtId="0" fontId="18" fillId="0" borderId="0" xfId="0" applyFont="1">
      <alignment vertical="top" wrapText="1"/>
    </xf>
    <xf numFmtId="0" fontId="2" fillId="0" borderId="0" xfId="0" applyFont="1" applyAlignment="1">
      <alignment horizontal="center" vertical="center" wrapText="1"/>
    </xf>
    <xf numFmtId="0" fontId="19" fillId="7" borderId="1" xfId="0" applyFont="1" applyFill="1" applyBorder="1" applyAlignment="1">
      <alignment horizontal="centerContinuous" vertical="top" wrapText="1"/>
    </xf>
    <xf numFmtId="0" fontId="20" fillId="0" borderId="0" xfId="0" applyNumberFormat="1" applyFont="1">
      <alignment vertical="top" wrapText="1"/>
    </xf>
    <xf numFmtId="0" fontId="20" fillId="3" borderId="1" xfId="0" applyNumberFormat="1" applyFont="1" applyFill="1" applyBorder="1">
      <alignment vertical="top" wrapText="1"/>
    </xf>
    <xf numFmtId="0" fontId="20" fillId="0" borderId="1" xfId="0" applyNumberFormat="1" applyFont="1" applyBorder="1">
      <alignment vertical="top" wrapText="1"/>
    </xf>
    <xf numFmtId="0" fontId="20" fillId="0" borderId="1" xfId="0" applyNumberFormat="1" applyFont="1" applyBorder="1" applyAlignment="1">
      <alignment horizontal="center" vertical="top" wrapText="1"/>
    </xf>
    <xf numFmtId="0" fontId="20" fillId="0" borderId="1" xfId="0" applyFont="1" applyBorder="1">
      <alignment vertical="top" wrapText="1"/>
    </xf>
    <xf numFmtId="0" fontId="21" fillId="0" borderId="1" xfId="0" applyFont="1" applyBorder="1">
      <alignment vertical="top" wrapText="1"/>
    </xf>
    <xf numFmtId="0" fontId="21" fillId="0" borderId="1" xfId="0" applyNumberFormat="1" applyFont="1" applyBorder="1">
      <alignment vertical="top" wrapText="1"/>
    </xf>
    <xf numFmtId="0" fontId="21" fillId="0" borderId="1" xfId="0" applyNumberFormat="1" applyFont="1" applyBorder="1" applyAlignment="1">
      <alignment horizontal="center" vertical="top" wrapText="1"/>
    </xf>
    <xf numFmtId="0" fontId="22" fillId="0" borderId="51" xfId="0" applyNumberFormat="1" applyFont="1" applyBorder="1" applyAlignment="1">
      <alignment horizontal="centerContinuous" vertical="top" wrapText="1"/>
    </xf>
    <xf numFmtId="0" fontId="23" fillId="0" borderId="52" xfId="0" applyNumberFormat="1" applyFont="1" applyBorder="1" applyAlignment="1">
      <alignment horizontal="centerContinuous" vertical="top" wrapText="1"/>
    </xf>
    <xf numFmtId="0" fontId="22" fillId="0" borderId="52" xfId="0" applyNumberFormat="1" applyFont="1" applyBorder="1" applyAlignment="1">
      <alignment horizontal="centerContinuous" vertical="top" wrapText="1"/>
    </xf>
    <xf numFmtId="2" fontId="0" fillId="0" borderId="18" xfId="0" applyNumberFormat="1" applyBorder="1">
      <alignment vertical="top" wrapText="1"/>
    </xf>
    <xf numFmtId="0" fontId="24" fillId="0" borderId="1" xfId="0" applyNumberFormat="1" applyFont="1" applyBorder="1">
      <alignment vertical="top" wrapText="1"/>
    </xf>
    <xf numFmtId="0" fontId="0" fillId="0" borderId="0" xfId="0" applyAlignment="1">
      <alignment horizontal="centerContinuous" vertical="top" wrapText="1"/>
    </xf>
    <xf numFmtId="0" fontId="0" fillId="0" borderId="49" xfId="0" applyBorder="1">
      <alignment vertical="top" wrapText="1"/>
    </xf>
    <xf numFmtId="49" fontId="0" fillId="0" borderId="49" xfId="0" applyNumberFormat="1" applyBorder="1">
      <alignment vertical="top" wrapText="1"/>
    </xf>
    <xf numFmtId="49" fontId="0" fillId="0" borderId="1" xfId="0" applyNumberFormat="1" applyBorder="1">
      <alignment vertical="top" wrapText="1"/>
    </xf>
    <xf numFmtId="0" fontId="0" fillId="0" borderId="8" xfId="0" applyBorder="1">
      <alignment vertical="top" wrapText="1"/>
    </xf>
    <xf numFmtId="0" fontId="0" fillId="0" borderId="50" xfId="0" applyBorder="1">
      <alignment vertical="top" wrapText="1"/>
    </xf>
    <xf numFmtId="0" fontId="0" fillId="9" borderId="45" xfId="0" applyFill="1" applyBorder="1">
      <alignment vertical="top" wrapText="1"/>
    </xf>
    <xf numFmtId="0" fontId="0" fillId="9" borderId="46" xfId="0" applyFill="1" applyBorder="1" applyAlignment="1">
      <alignment horizontal="centerContinuous" vertical="top" wrapText="1"/>
    </xf>
    <xf numFmtId="0" fontId="0" fillId="9" borderId="47" xfId="0" applyFill="1" applyBorder="1" applyAlignment="1">
      <alignment horizontal="centerContinuous" vertical="top" wrapText="1"/>
    </xf>
    <xf numFmtId="0" fontId="26" fillId="0" borderId="0" xfId="0" applyFont="1" applyAlignment="1">
      <alignment horizontal="centerContinuous" vertical="top" wrapText="1"/>
    </xf>
    <xf numFmtId="0" fontId="27" fillId="0" borderId="0" xfId="0" applyFont="1" applyAlignment="1">
      <alignment horizontal="centerContinuous" vertical="top" wrapText="1"/>
    </xf>
    <xf numFmtId="0" fontId="2" fillId="7" borderId="17" xfId="0" applyFont="1" applyFill="1" applyBorder="1" applyAlignment="1">
      <alignment horizontal="centerContinuous" vertical="top" wrapText="1"/>
    </xf>
    <xf numFmtId="0" fontId="0" fillId="7" borderId="18" xfId="0" applyFill="1" applyBorder="1" applyAlignment="1">
      <alignment horizontal="centerContinuous" vertical="top" wrapText="1"/>
    </xf>
    <xf numFmtId="0" fontId="0" fillId="7" borderId="19" xfId="0" applyFill="1" applyBorder="1" applyAlignment="1">
      <alignment horizontal="centerContinuous" vertical="top" wrapText="1"/>
    </xf>
    <xf numFmtId="1" fontId="28" fillId="0" borderId="49" xfId="0" applyNumberFormat="1" applyFont="1" applyBorder="1" applyAlignment="1">
      <alignment horizontal="center" vertical="top" wrapText="1"/>
    </xf>
    <xf numFmtId="1" fontId="28" fillId="0" borderId="1" xfId="0" applyNumberFormat="1" applyFont="1" applyBorder="1" applyAlignment="1">
      <alignment horizontal="center" vertical="top" wrapText="1"/>
    </xf>
    <xf numFmtId="1" fontId="29" fillId="0" borderId="49" xfId="0" applyNumberFormat="1" applyFont="1" applyBorder="1" applyAlignment="1">
      <alignment horizontal="center" vertical="top" wrapText="1"/>
    </xf>
    <xf numFmtId="1" fontId="29" fillId="0" borderId="1" xfId="0" applyNumberFormat="1" applyFont="1" applyBorder="1" applyAlignment="1">
      <alignment horizontal="center" vertical="top" wrapText="1"/>
    </xf>
    <xf numFmtId="1" fontId="28" fillId="0" borderId="8" xfId="0" applyNumberFormat="1" applyFont="1" applyBorder="1" applyAlignment="1">
      <alignment horizontal="center" vertical="top" wrapText="1"/>
    </xf>
    <xf numFmtId="1" fontId="28" fillId="0" borderId="50" xfId="0" applyNumberFormat="1" applyFont="1" applyBorder="1" applyAlignment="1">
      <alignment horizontal="center" vertical="top" wrapText="1"/>
    </xf>
    <xf numFmtId="1" fontId="29" fillId="0" borderId="50" xfId="0" applyNumberFormat="1" applyFont="1" applyBorder="1" applyAlignment="1">
      <alignment horizontal="center" vertical="top" wrapText="1"/>
    </xf>
    <xf numFmtId="0" fontId="28" fillId="0" borderId="48" xfId="0" applyFont="1" applyBorder="1" applyAlignment="1">
      <alignment horizontal="center" vertical="top" wrapText="1"/>
    </xf>
    <xf numFmtId="0" fontId="30" fillId="9" borderId="1" xfId="0" applyNumberFormat="1" applyFont="1" applyFill="1" applyBorder="1" applyAlignment="1">
      <alignment horizontal="centerContinuous" vertical="top" wrapText="1"/>
    </xf>
    <xf numFmtId="0" fontId="0" fillId="9" borderId="1" xfId="0" applyNumberFormat="1" applyFill="1" applyBorder="1" applyAlignment="1">
      <alignment horizontal="centerContinuous" vertical="top" wrapText="1"/>
    </xf>
    <xf numFmtId="0" fontId="30" fillId="7" borderId="1" xfId="0" applyNumberFormat="1" applyFont="1" applyFill="1" applyBorder="1" applyAlignment="1">
      <alignment horizontal="centerContinuous" vertical="top" wrapText="1"/>
    </xf>
    <xf numFmtId="0" fontId="0" fillId="7" borderId="1" xfId="0" applyNumberFormat="1" applyFill="1" applyBorder="1" applyAlignment="1">
      <alignment horizontal="centerContinuous" vertical="top" wrapText="1"/>
    </xf>
    <xf numFmtId="0" fontId="0" fillId="0" borderId="1" xfId="0" applyNumberFormat="1" applyBorder="1" applyAlignment="1">
      <alignment horizontal="center" vertical="center" wrapText="1"/>
    </xf>
    <xf numFmtId="0" fontId="0" fillId="0" borderId="30" xfId="0" applyNumberFormat="1" applyBorder="1" applyAlignment="1">
      <alignment horizontal="center" vertical="top" wrapText="1"/>
    </xf>
    <xf numFmtId="0" fontId="0" fillId="0" borderId="51" xfId="0" applyNumberFormat="1" applyBorder="1" applyAlignment="1">
      <alignment horizontal="center" vertical="top" wrapText="1"/>
    </xf>
    <xf numFmtId="0" fontId="0" fillId="0" borderId="52" xfId="0" applyNumberFormat="1" applyBorder="1" applyAlignment="1">
      <alignment horizontal="center" vertical="top" wrapText="1"/>
    </xf>
    <xf numFmtId="0" fontId="22" fillId="0" borderId="1" xfId="0" applyNumberFormat="1" applyFont="1" applyBorder="1" applyAlignment="1">
      <alignment horizontal="center" vertical="top" wrapText="1"/>
    </xf>
    <xf numFmtId="0" fontId="0" fillId="0" borderId="51" xfId="0" applyNumberFormat="1" applyBorder="1" applyAlignment="1">
      <alignment horizontal="center" vertical="center" wrapText="1"/>
    </xf>
    <xf numFmtId="0" fontId="0" fillId="0" borderId="52" xfId="0" applyNumberFormat="1" applyBorder="1" applyAlignment="1">
      <alignment horizontal="center" vertical="center" wrapText="1"/>
    </xf>
    <xf numFmtId="0" fontId="31" fillId="10" borderId="1" xfId="0" applyNumberFormat="1" applyFont="1" applyFill="1" applyBorder="1" applyAlignment="1">
      <alignment horizontal="centerContinuous" vertical="top" wrapText="1"/>
    </xf>
    <xf numFmtId="0" fontId="22" fillId="0" borderId="1" xfId="0" applyNumberFormat="1" applyFont="1" applyBorder="1" applyAlignment="1">
      <alignment horizontal="centerContinuous" vertical="top" wrapText="1"/>
    </xf>
    <xf numFmtId="49" fontId="15" fillId="4" borderId="57" xfId="0" applyNumberFormat="1" applyFont="1" applyFill="1" applyBorder="1" applyAlignment="1">
      <alignment horizontal="center" vertical="center" wrapText="1"/>
    </xf>
    <xf numFmtId="0" fontId="22" fillId="0" borderId="52" xfId="0" applyNumberFormat="1" applyFont="1" applyBorder="1" applyAlignment="1">
      <alignment horizontal="center" vertical="top" wrapText="1"/>
    </xf>
    <xf numFmtId="0" fontId="22" fillId="0" borderId="51" xfId="0" applyNumberFormat="1" applyFont="1" applyBorder="1" applyAlignment="1">
      <alignment horizontal="center" vertical="top" wrapText="1"/>
    </xf>
    <xf numFmtId="0" fontId="32" fillId="0" borderId="59" xfId="0" applyFont="1" applyBorder="1" applyAlignment="1">
      <alignment horizontal="center" vertical="top" wrapText="1"/>
    </xf>
    <xf numFmtId="0" fontId="32" fillId="11" borderId="58" xfId="0" applyFont="1" applyFill="1" applyBorder="1">
      <alignment vertical="top" wrapText="1"/>
    </xf>
    <xf numFmtId="49" fontId="3" fillId="3" borderId="3" xfId="2" applyNumberFormat="1" applyFont="1" applyFill="1" applyBorder="1" applyAlignment="1" applyProtection="1">
      <alignment horizontal="center" vertical="center" wrapText="1"/>
    </xf>
    <xf numFmtId="0" fontId="9" fillId="0" borderId="0" xfId="0" applyFont="1" applyAlignment="1">
      <alignment horizontal="center" vertical="top" wrapText="1"/>
    </xf>
    <xf numFmtId="0" fontId="0" fillId="0" borderId="0" xfId="0" applyAlignment="1">
      <alignment vertical="center" wrapText="1"/>
    </xf>
    <xf numFmtId="0" fontId="0" fillId="0" borderId="18" xfId="0" applyBorder="1" applyAlignment="1">
      <alignment vertical="center" wrapText="1"/>
    </xf>
    <xf numFmtId="0" fontId="33" fillId="0" borderId="1" xfId="0" applyFont="1" applyBorder="1">
      <alignment vertical="top" wrapText="1"/>
    </xf>
    <xf numFmtId="0" fontId="33" fillId="0" borderId="1" xfId="0" applyNumberFormat="1" applyFont="1" applyBorder="1">
      <alignment vertical="top" wrapText="1"/>
    </xf>
    <xf numFmtId="0" fontId="34" fillId="0" borderId="29" xfId="0" applyFont="1" applyFill="1" applyBorder="1" applyAlignment="1" applyProtection="1">
      <alignment horizontal="center" vertical="center" wrapText="1"/>
      <protection locked="0"/>
    </xf>
    <xf numFmtId="0" fontId="33" fillId="0" borderId="0" xfId="0" applyNumberFormat="1" applyFont="1" applyFill="1">
      <alignment vertical="top" wrapText="1"/>
    </xf>
    <xf numFmtId="0" fontId="33" fillId="0" borderId="0" xfId="0" applyNumberFormat="1" applyFont="1">
      <alignment vertical="top" wrapText="1"/>
    </xf>
    <xf numFmtId="0" fontId="35" fillId="0" borderId="0" xfId="0" applyFont="1">
      <alignment vertical="top" wrapText="1"/>
    </xf>
    <xf numFmtId="0" fontId="0" fillId="0" borderId="0" xfId="0" applyNumberFormat="1" applyAlignment="1">
      <alignment horizontal="center" vertical="center" wrapText="1"/>
    </xf>
    <xf numFmtId="0" fontId="0" fillId="4" borderId="1" xfId="0" applyNumberFormat="1" applyFill="1" applyBorder="1" applyAlignment="1">
      <alignment horizontal="center" vertical="top" wrapText="1"/>
    </xf>
    <xf numFmtId="49" fontId="36" fillId="4" borderId="20" xfId="1" applyNumberFormat="1" applyFont="1" applyFill="1" applyBorder="1" applyAlignment="1">
      <alignment horizontal="center" vertical="center" wrapText="1"/>
    </xf>
    <xf numFmtId="166" fontId="3" fillId="5" borderId="27" xfId="0" applyNumberFormat="1" applyFont="1" applyFill="1" applyBorder="1" applyAlignment="1">
      <alignment horizontal="center" vertical="center" wrapText="1"/>
    </xf>
    <xf numFmtId="166" fontId="3" fillId="5" borderId="36" xfId="0" applyNumberFormat="1" applyFont="1" applyFill="1" applyBorder="1" applyAlignment="1">
      <alignment horizontal="center" vertical="center" wrapText="1"/>
    </xf>
    <xf numFmtId="166" fontId="3" fillId="5" borderId="29" xfId="0" applyNumberFormat="1" applyFont="1" applyFill="1" applyBorder="1" applyAlignment="1">
      <alignment horizontal="center" vertical="center" wrapText="1"/>
    </xf>
    <xf numFmtId="166" fontId="3" fillId="5" borderId="37" xfId="0" applyNumberFormat="1" applyFont="1" applyFill="1" applyBorder="1" applyAlignment="1">
      <alignment horizontal="center" vertical="center" wrapText="1"/>
    </xf>
    <xf numFmtId="166" fontId="3" fillId="5" borderId="35" xfId="2" applyNumberFormat="1" applyFont="1" applyFill="1" applyBorder="1" applyAlignment="1">
      <alignment horizontal="center" vertical="center" wrapText="1"/>
    </xf>
    <xf numFmtId="166" fontId="3" fillId="5" borderId="26" xfId="2" applyNumberFormat="1" applyFont="1" applyFill="1" applyBorder="1" applyAlignment="1">
      <alignment horizontal="center" vertical="center" wrapText="1"/>
    </xf>
    <xf numFmtId="166" fontId="3" fillId="5" borderId="38" xfId="2" applyNumberFormat="1" applyFont="1" applyFill="1" applyBorder="1" applyAlignment="1">
      <alignment horizontal="center" vertical="center" wrapText="1"/>
    </xf>
    <xf numFmtId="166" fontId="3" fillId="5" borderId="40" xfId="2" applyNumberFormat="1" applyFont="1" applyFill="1" applyBorder="1" applyAlignment="1">
      <alignment horizontal="center" vertical="center" wrapText="1"/>
    </xf>
    <xf numFmtId="166" fontId="6" fillId="5" borderId="39" xfId="0" applyNumberFormat="1" applyFont="1" applyFill="1" applyBorder="1" applyAlignment="1">
      <alignment horizontal="center" vertical="center" wrapText="1"/>
    </xf>
    <xf numFmtId="166" fontId="3" fillId="5" borderId="28" xfId="2" applyNumberFormat="1" applyFont="1" applyFill="1" applyBorder="1" applyAlignment="1">
      <alignment horizontal="center" vertical="center" wrapText="1"/>
    </xf>
    <xf numFmtId="166" fontId="3" fillId="5" borderId="41" xfId="2" applyNumberFormat="1" applyFont="1" applyFill="1" applyBorder="1" applyAlignment="1">
      <alignment horizontal="center" vertical="center" wrapText="1"/>
    </xf>
    <xf numFmtId="166" fontId="6" fillId="5" borderId="42" xfId="0" applyNumberFormat="1" applyFont="1" applyFill="1" applyBorder="1" applyAlignment="1">
      <alignment horizontal="center" vertical="center" wrapText="1"/>
    </xf>
    <xf numFmtId="166" fontId="37" fillId="5" borderId="26" xfId="2" applyNumberFormat="1" applyFont="1" applyFill="1" applyBorder="1" applyAlignment="1">
      <alignment horizontal="center" vertical="center" wrapText="1"/>
    </xf>
    <xf numFmtId="166" fontId="37" fillId="5" borderId="36" xfId="2" applyNumberFormat="1" applyFont="1" applyFill="1" applyBorder="1" applyAlignment="1">
      <alignment horizontal="center" vertical="center" wrapText="1"/>
    </xf>
    <xf numFmtId="166" fontId="0" fillId="0" borderId="1" xfId="0" applyNumberFormat="1" applyBorder="1">
      <alignment vertical="top" wrapText="1"/>
    </xf>
    <xf numFmtId="14" fontId="0" fillId="0" borderId="0" xfId="0" applyNumberFormat="1">
      <alignment vertical="top" wrapText="1"/>
    </xf>
    <xf numFmtId="0" fontId="2" fillId="12" borderId="0" xfId="0" applyFont="1" applyFill="1">
      <alignment vertical="top" wrapText="1"/>
    </xf>
    <xf numFmtId="49" fontId="4" fillId="4" borderId="53" xfId="0" applyNumberFormat="1" applyFont="1" applyFill="1" applyBorder="1" applyAlignment="1">
      <alignment horizontal="center" vertical="center" wrapText="1"/>
    </xf>
    <xf numFmtId="0" fontId="11" fillId="0" borderId="61" xfId="0" applyNumberFormat="1" applyFont="1" applyFill="1" applyBorder="1" applyAlignment="1">
      <alignment horizontal="center" vertical="center" wrapText="1"/>
    </xf>
    <xf numFmtId="1" fontId="11" fillId="13" borderId="27" xfId="0" applyNumberFormat="1" applyFont="1" applyFill="1" applyBorder="1" applyAlignment="1" applyProtection="1">
      <alignment horizontal="center" vertical="center" wrapText="1"/>
      <protection locked="0"/>
    </xf>
    <xf numFmtId="0" fontId="11" fillId="13" borderId="61" xfId="0" applyNumberFormat="1" applyFont="1" applyFill="1" applyBorder="1" applyAlignment="1">
      <alignment horizontal="center" vertical="center" wrapText="1"/>
    </xf>
    <xf numFmtId="0" fontId="11" fillId="13" borderId="1" xfId="0" applyNumberFormat="1" applyFont="1" applyFill="1" applyBorder="1" applyAlignment="1">
      <alignment horizontal="center" vertical="center" wrapText="1"/>
    </xf>
    <xf numFmtId="0" fontId="0" fillId="13" borderId="0" xfId="0" applyFill="1">
      <alignment vertical="top" wrapText="1"/>
    </xf>
    <xf numFmtId="168"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0" fillId="0" borderId="56" xfId="0" applyBorder="1" applyAlignment="1">
      <alignment horizontal="center" vertical="center" wrapText="1"/>
    </xf>
    <xf numFmtId="49" fontId="4" fillId="4" borderId="53" xfId="0" applyNumberFormat="1" applyFont="1" applyFill="1" applyBorder="1" applyAlignment="1">
      <alignment horizontal="center" wrapText="1"/>
    </xf>
    <xf numFmtId="49" fontId="4" fillId="4" borderId="54" xfId="0" applyNumberFormat="1" applyFont="1" applyFill="1" applyBorder="1" applyAlignment="1">
      <alignment horizontal="center" wrapText="1"/>
    </xf>
    <xf numFmtId="49" fontId="12" fillId="4" borderId="54" xfId="1" applyNumberFormat="1" applyFont="1" applyFill="1" applyBorder="1" applyAlignment="1">
      <alignment horizontal="center" wrapText="1"/>
    </xf>
    <xf numFmtId="0" fontId="0" fillId="0" borderId="56" xfId="0" applyBorder="1" applyAlignment="1">
      <alignment horizontal="center" wrapText="1"/>
    </xf>
    <xf numFmtId="49" fontId="4" fillId="4" borderId="55" xfId="0" applyNumberFormat="1" applyFont="1" applyFill="1" applyBorder="1" applyAlignment="1">
      <alignment horizontal="center" wrapText="1"/>
    </xf>
    <xf numFmtId="49" fontId="15" fillId="4" borderId="54" xfId="0" applyNumberFormat="1" applyFont="1" applyFill="1" applyBorder="1" applyAlignment="1">
      <alignment horizontal="center" wrapText="1"/>
    </xf>
    <xf numFmtId="49" fontId="4" fillId="4" borderId="56" xfId="0" applyNumberFormat="1" applyFont="1" applyFill="1" applyBorder="1" applyAlignment="1">
      <alignment horizontal="center" wrapText="1"/>
    </xf>
    <xf numFmtId="49" fontId="13" fillId="4" borderId="54" xfId="0" applyNumberFormat="1" applyFont="1" applyFill="1" applyBorder="1" applyAlignment="1">
      <alignment horizontal="center" wrapText="1"/>
    </xf>
    <xf numFmtId="49" fontId="4" fillId="9" borderId="54" xfId="0" applyNumberFormat="1" applyFont="1" applyFill="1" applyBorder="1" applyAlignment="1">
      <alignment horizontal="center" vertical="center" wrapText="1"/>
    </xf>
    <xf numFmtId="49" fontId="12" fillId="9" borderId="54" xfId="1" applyNumberFormat="1" applyFont="1" applyFill="1" applyBorder="1" applyAlignment="1">
      <alignment horizontal="center" vertical="center" wrapText="1"/>
    </xf>
    <xf numFmtId="0" fontId="9" fillId="0" borderId="61" xfId="0" applyFont="1" applyFill="1" applyBorder="1" applyAlignment="1">
      <alignment horizontal="center" vertical="center" wrapText="1"/>
    </xf>
    <xf numFmtId="49" fontId="1" fillId="4" borderId="62" xfId="1" applyNumberFormat="1" applyFill="1" applyBorder="1" applyAlignment="1">
      <alignment horizontal="center" vertical="center" wrapText="1"/>
    </xf>
    <xf numFmtId="49" fontId="39" fillId="15" borderId="54" xfId="0" applyNumberFormat="1" applyFont="1" applyFill="1" applyBorder="1" applyAlignment="1">
      <alignment horizontal="center" vertical="center" wrapText="1"/>
    </xf>
    <xf numFmtId="49" fontId="4" fillId="15" borderId="54" xfId="0" applyNumberFormat="1" applyFont="1" applyFill="1" applyBorder="1" applyAlignment="1">
      <alignment horizontal="center" vertical="center" wrapText="1"/>
    </xf>
    <xf numFmtId="0" fontId="4" fillId="15" borderId="54" xfId="0" applyNumberFormat="1" applyFont="1" applyFill="1" applyBorder="1" applyAlignment="1">
      <alignment horizontal="center" vertical="center" wrapText="1"/>
    </xf>
    <xf numFmtId="49" fontId="12" fillId="15" borderId="54" xfId="1" applyNumberFormat="1" applyFont="1" applyFill="1" applyBorder="1" applyAlignment="1">
      <alignment horizontal="center" vertical="center" wrapText="1"/>
    </xf>
    <xf numFmtId="4" fontId="0" fillId="0" borderId="0" xfId="0" applyNumberFormat="1" applyAlignment="1">
      <alignment horizontal="center" vertical="top" wrapText="1"/>
    </xf>
    <xf numFmtId="2" fontId="0" fillId="0" borderId="18" xfId="0" applyNumberFormat="1" applyBorder="1" applyAlignment="1">
      <alignment horizontal="center" vertical="top" wrapText="1"/>
    </xf>
    <xf numFmtId="49" fontId="4" fillId="16" borderId="54" xfId="0" applyNumberFormat="1" applyFont="1" applyFill="1" applyBorder="1" applyAlignment="1">
      <alignment horizontal="center" vertical="center" wrapText="1"/>
    </xf>
    <xf numFmtId="0" fontId="2" fillId="16" borderId="56" xfId="0" applyFont="1" applyFill="1" applyBorder="1" applyAlignment="1">
      <alignment horizontal="center" vertical="center" wrapText="1"/>
    </xf>
    <xf numFmtId="49" fontId="12" fillId="16" borderId="54" xfId="1"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0" xfId="0" applyAlignment="1">
      <alignment horizontal="center" vertical="center" wrapText="1"/>
    </xf>
    <xf numFmtId="167" fontId="0" fillId="0" borderId="0" xfId="0" applyNumberFormat="1" applyAlignment="1">
      <alignment horizontal="center" vertical="center" wrapText="1"/>
    </xf>
    <xf numFmtId="4" fontId="0" fillId="0" borderId="0" xfId="0" applyNumberFormat="1" applyAlignment="1">
      <alignment horizontal="center" vertical="center" wrapText="1"/>
    </xf>
    <xf numFmtId="49" fontId="4" fillId="14" borderId="54" xfId="0" applyNumberFormat="1" applyFont="1" applyFill="1" applyBorder="1" applyAlignment="1">
      <alignment horizontal="center" vertical="center" wrapText="1"/>
    </xf>
    <xf numFmtId="49" fontId="0" fillId="0" borderId="27" xfId="0" applyNumberFormat="1" applyFill="1" applyBorder="1" applyAlignment="1" applyProtection="1">
      <alignment horizontal="center" vertical="center" wrapText="1"/>
      <protection locked="0"/>
    </xf>
    <xf numFmtId="14" fontId="0" fillId="0" borderId="0" xfId="0" applyNumberFormat="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49" fontId="4" fillId="4" borderId="54" xfId="0" applyNumberFormat="1"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18" xfId="0" applyBorder="1" applyAlignment="1">
      <alignment horizontal="center" vertical="center" wrapText="1"/>
    </xf>
    <xf numFmtId="0" fontId="43" fillId="0" borderId="1" xfId="0" applyNumberFormat="1" applyFont="1" applyBorder="1" applyAlignment="1">
      <alignment horizontal="center" vertical="center" wrapText="1"/>
    </xf>
    <xf numFmtId="0" fontId="43" fillId="0" borderId="1" xfId="0" applyNumberFormat="1" applyFont="1" applyBorder="1" applyAlignment="1" applyProtection="1">
      <alignment horizontal="center" vertical="center" wrapText="1"/>
      <protection locked="0"/>
    </xf>
    <xf numFmtId="49" fontId="44" fillId="3" borderId="3" xfId="2" applyNumberFormat="1" applyFont="1" applyFill="1" applyBorder="1" applyAlignment="1" applyProtection="1">
      <alignment horizontal="center" vertical="center" wrapText="1"/>
      <protection locked="0"/>
    </xf>
    <xf numFmtId="0" fontId="45" fillId="7" borderId="1" xfId="0" applyFont="1" applyFill="1" applyBorder="1" applyAlignment="1">
      <alignment horizontal="centerContinuous" vertical="top" wrapText="1"/>
    </xf>
    <xf numFmtId="0" fontId="45" fillId="7" borderId="1" xfId="0" applyFont="1" applyFill="1" applyBorder="1" applyAlignment="1">
      <alignment horizontal="centerContinuous" vertical="center" wrapText="1"/>
    </xf>
    <xf numFmtId="0" fontId="46" fillId="10" borderId="1" xfId="0" applyNumberFormat="1" applyFont="1" applyFill="1" applyBorder="1" applyAlignment="1">
      <alignment horizontal="centerContinuous" vertical="top" wrapText="1"/>
    </xf>
    <xf numFmtId="0" fontId="0" fillId="0" borderId="15" xfId="0" applyNumberFormat="1" applyBorder="1" applyAlignment="1">
      <alignment horizontal="center" vertical="center" wrapText="1" shrinkToFit="1"/>
    </xf>
    <xf numFmtId="1" fontId="47" fillId="0" borderId="1" xfId="0" applyNumberFormat="1" applyFont="1" applyBorder="1" applyAlignment="1">
      <alignment horizontal="center" vertical="top" wrapText="1"/>
    </xf>
    <xf numFmtId="44" fontId="48" fillId="17" borderId="10" xfId="1" applyNumberFormat="1" applyFont="1" applyFill="1" applyBorder="1" applyAlignment="1" applyProtection="1">
      <alignment horizontal="center" vertical="center" wrapText="1"/>
    </xf>
    <xf numFmtId="165" fontId="16" fillId="5" borderId="63" xfId="2" applyNumberFormat="1" applyFont="1" applyFill="1" applyBorder="1" applyAlignment="1" applyProtection="1">
      <alignment horizontal="center" vertical="center" wrapText="1"/>
    </xf>
    <xf numFmtId="0" fontId="3" fillId="3" borderId="2" xfId="2" applyNumberFormat="1" applyFont="1" applyFill="1" applyBorder="1" applyAlignment="1" applyProtection="1">
      <alignment horizontal="left" vertical="center" wrapText="1"/>
      <protection locked="0"/>
    </xf>
    <xf numFmtId="0" fontId="3" fillId="3" borderId="4" xfId="2" applyNumberFormat="1" applyFont="1" applyFill="1" applyBorder="1" applyAlignment="1" applyProtection="1">
      <alignment horizontal="left" vertical="center" wrapText="1"/>
      <protection locked="0"/>
    </xf>
    <xf numFmtId="49" fontId="4" fillId="4" borderId="12" xfId="0" applyNumberFormat="1" applyFont="1" applyFill="1" applyBorder="1" applyAlignment="1">
      <alignment horizontal="center" vertical="top" textRotation="90" wrapText="1"/>
    </xf>
    <xf numFmtId="49" fontId="4" fillId="4" borderId="15" xfId="0" applyNumberFormat="1" applyFont="1" applyFill="1" applyBorder="1" applyAlignment="1">
      <alignment horizontal="center" vertical="top" textRotation="90" wrapText="1"/>
    </xf>
    <xf numFmtId="49" fontId="4" fillId="4" borderId="23" xfId="0" applyNumberFormat="1" applyFont="1" applyFill="1" applyBorder="1" applyAlignment="1">
      <alignment horizontal="center" vertical="top" textRotation="90" wrapText="1"/>
    </xf>
    <xf numFmtId="0" fontId="0" fillId="4" borderId="32" xfId="0" applyNumberFormat="1" applyFill="1" applyBorder="1" applyAlignment="1">
      <alignment horizontal="center" vertical="top" wrapText="1"/>
    </xf>
    <xf numFmtId="0" fontId="0" fillId="4" borderId="33" xfId="0" applyNumberFormat="1" applyFill="1" applyBorder="1" applyAlignment="1">
      <alignment horizontal="center" vertical="top" wrapText="1"/>
    </xf>
    <xf numFmtId="0" fontId="0" fillId="4" borderId="34" xfId="0" applyNumberFormat="1" applyFill="1" applyBorder="1" applyAlignment="1">
      <alignment horizontal="center" vertical="top" wrapText="1"/>
    </xf>
    <xf numFmtId="49" fontId="4" fillId="2" borderId="44"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3" fillId="3" borderId="2" xfId="2" applyNumberFormat="1" applyFont="1" applyFill="1" applyBorder="1" applyAlignment="1" applyProtection="1">
      <alignment horizontal="center" vertical="center" wrapText="1"/>
      <protection locked="0"/>
    </xf>
    <xf numFmtId="49" fontId="3" fillId="3" borderId="4" xfId="2" applyNumberFormat="1" applyFont="1" applyFill="1" applyBorder="1" applyAlignment="1" applyProtection="1">
      <alignment horizontal="center" vertical="center" wrapText="1"/>
      <protection locked="0"/>
    </xf>
    <xf numFmtId="14" fontId="3" fillId="3" borderId="2" xfId="2" applyNumberFormat="1" applyFont="1" applyFill="1" applyBorder="1" applyAlignment="1" applyProtection="1">
      <alignment horizontal="left" vertical="center" wrapText="1"/>
      <protection locked="0"/>
    </xf>
    <xf numFmtId="14" fontId="3" fillId="3" borderId="64" xfId="2" applyNumberFormat="1" applyFont="1" applyFill="1" applyBorder="1" applyAlignment="1" applyProtection="1">
      <alignment horizontal="left" vertical="center" wrapText="1"/>
      <protection locked="0"/>
    </xf>
    <xf numFmtId="49" fontId="4" fillId="4" borderId="13" xfId="0" applyNumberFormat="1" applyFont="1" applyFill="1" applyBorder="1" applyAlignment="1">
      <alignment horizontal="center" vertical="top" textRotation="90" wrapText="1"/>
    </xf>
    <xf numFmtId="49" fontId="4" fillId="4" borderId="16" xfId="0" applyNumberFormat="1" applyFont="1" applyFill="1" applyBorder="1" applyAlignment="1">
      <alignment horizontal="center" vertical="top" textRotation="90" wrapText="1"/>
    </xf>
    <xf numFmtId="49" fontId="4" fillId="4" borderId="24" xfId="0" applyNumberFormat="1" applyFont="1" applyFill="1" applyBorder="1" applyAlignment="1">
      <alignment horizontal="center" vertical="top" textRotation="90" wrapText="1"/>
    </xf>
    <xf numFmtId="0" fontId="4" fillId="4" borderId="17" xfId="0" applyNumberFormat="1" applyFont="1" applyFill="1" applyBorder="1" applyAlignment="1">
      <alignment horizontal="center" vertical="top" wrapText="1"/>
    </xf>
    <xf numFmtId="0" fontId="4" fillId="4" borderId="18" xfId="0" applyNumberFormat="1" applyFont="1" applyFill="1" applyBorder="1" applyAlignment="1">
      <alignment horizontal="center" vertical="top" wrapText="1"/>
    </xf>
    <xf numFmtId="0" fontId="4" fillId="4" borderId="19" xfId="0" applyNumberFormat="1" applyFont="1" applyFill="1" applyBorder="1" applyAlignment="1">
      <alignment horizontal="center" vertical="top" wrapText="1"/>
    </xf>
    <xf numFmtId="49" fontId="4" fillId="4" borderId="11" xfId="0" applyNumberFormat="1" applyFont="1" applyFill="1" applyBorder="1" applyAlignment="1">
      <alignment horizontal="center" vertical="top" textRotation="90" wrapText="1"/>
    </xf>
    <xf numFmtId="49" fontId="4" fillId="4" borderId="14" xfId="0" applyNumberFormat="1" applyFont="1" applyFill="1" applyBorder="1" applyAlignment="1">
      <alignment horizontal="center" vertical="top" textRotation="90" wrapText="1"/>
    </xf>
    <xf numFmtId="49" fontId="4" fillId="4" borderId="60" xfId="0" applyNumberFormat="1" applyFont="1" applyFill="1" applyBorder="1" applyAlignment="1">
      <alignment horizontal="center" vertical="top" textRotation="90" wrapText="1"/>
    </xf>
    <xf numFmtId="49" fontId="4" fillId="4" borderId="22" xfId="0" applyNumberFormat="1" applyFont="1" applyFill="1" applyBorder="1" applyAlignment="1">
      <alignment horizontal="center" vertical="top" textRotation="90" wrapText="1"/>
    </xf>
    <xf numFmtId="49" fontId="2" fillId="0" borderId="27" xfId="0" applyNumberFormat="1" applyFont="1" applyFill="1" applyBorder="1" applyAlignment="1" applyProtection="1">
      <alignment horizontal="center" vertical="center" wrapText="1"/>
      <protection locked="0"/>
    </xf>
  </cellXfs>
  <cellStyles count="3">
    <cellStyle name="Link" xfId="1" builtinId="8"/>
    <cellStyle name="Standard" xfId="0" builtinId="0"/>
    <cellStyle name="Währung" xfId="2" builtinId="4"/>
  </cellStyles>
  <dxfs count="15">
    <dxf>
      <font>
        <color rgb="FF9C0006"/>
      </font>
      <fill>
        <patternFill>
          <bgColor rgb="FFFFC7CE"/>
        </patternFill>
      </fill>
    </dxf>
    <dxf>
      <font>
        <color rgb="FF9C0006"/>
      </font>
      <fill>
        <patternFill>
          <bgColor rgb="FFFFC7CE"/>
        </patternFill>
      </fill>
    </dxf>
    <dxf>
      <font>
        <color theme="0" tint="-0.14996795556505021"/>
      </font>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b val="0"/>
        <i/>
        <strike val="0"/>
        <color theme="0" tint="-0.14996795556505021"/>
      </font>
      <fill>
        <patternFill>
          <bgColor theme="2"/>
        </patternFill>
      </fill>
    </dxf>
    <dxf>
      <font>
        <color theme="0" tint="-0.14996795556505021"/>
      </font>
    </dxf>
    <dxf>
      <fill>
        <patternFill>
          <bgColor rgb="FFFF6D6D"/>
        </patternFill>
      </fill>
    </dxf>
    <dxf>
      <fill>
        <patternFill>
          <bgColor rgb="FFFF0000"/>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D5D5D5"/>
      <rgbColor rgb="FF515151"/>
      <rgbColor rgb="FFA5A5A5"/>
      <rgbColor rgb="FFBDC0BF"/>
      <rgbColor rgb="FF2C2C2C"/>
      <rgbColor rgb="FFFFF056"/>
      <rgbColor rgb="FFFF0000"/>
      <rgbColor rgb="FFFEFFFE"/>
      <rgbColor rgb="FF0075B9"/>
      <rgbColor rgb="FFDBDBDB"/>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ebgate.ec.europa.eu/erasmus-esc/index/organisations/search-for-an-organisation" TargetMode="External"/></Relationships>
</file>

<file path=xl/drawings/drawing1.xml><?xml version="1.0" encoding="utf-8"?>
<xdr:wsDr xmlns:xdr="http://schemas.openxmlformats.org/drawingml/2006/spreadsheetDrawing" xmlns:a="http://schemas.openxmlformats.org/drawingml/2006/main">
  <xdr:oneCellAnchor>
    <xdr:from>
      <xdr:col>16</xdr:col>
      <xdr:colOff>390524</xdr:colOff>
      <xdr:row>0</xdr:row>
      <xdr:rowOff>485775</xdr:rowOff>
    </xdr:from>
    <xdr:ext cx="2933701" cy="883575"/>
    <xdr:sp macro="" textlink="">
      <xdr:nvSpPr>
        <xdr:cNvPr id="2" name="Textfeld 1">
          <a:hlinkClick xmlns:r="http://schemas.openxmlformats.org/officeDocument/2006/relationships" r:id="rId1"/>
          <a:extLst>
            <a:ext uri="{FF2B5EF4-FFF2-40B4-BE49-F238E27FC236}">
              <a16:creationId xmlns:a16="http://schemas.microsoft.com/office/drawing/2014/main" id="{72735879-3B50-4F8C-852A-3E5DCC5949C7}"/>
            </a:ext>
          </a:extLst>
        </xdr:cNvPr>
        <xdr:cNvSpPr txBox="1"/>
      </xdr:nvSpPr>
      <xdr:spPr>
        <a:xfrm>
          <a:off x="19707224" y="485775"/>
          <a:ext cx="2933701" cy="883575"/>
        </a:xfrm>
        <a:prstGeom prst="rect">
          <a:avLst/>
        </a:prstGeom>
        <a:solidFill>
          <a:schemeClr val="accent4">
            <a:alpha val="50000"/>
          </a:schemeClr>
        </a:solidFill>
        <a:ln>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rot="0" spcFirstLastPara="1" vertOverflow="clip" horzOverflow="clip" vert="horz" wrap="square" lIns="50800" tIns="50800" rIns="50800" bIns="50800" numCol="1" spcCol="38100" rtlCol="0" anchor="t">
          <a:spAutoFit/>
        </a:bodyPr>
        <a:lstStyle/>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Die OID können Sie hier suchen, wenn die Organisation bereits bei der EU registriert ist. Andernfalls bitte Adresse eingeben:  </a:t>
          </a:r>
          <a:r>
            <a:rPr kumimoji="0" lang="de-DE" sz="1000" b="0" i="0" u="sng" strike="noStrike" cap="none" spc="0" normalizeH="0" baseline="0">
              <a:ln>
                <a:noFill/>
              </a:ln>
              <a:solidFill>
                <a:srgbClr val="0070C0"/>
              </a:solidFill>
              <a:effectLst/>
              <a:uFillTx/>
              <a:latin typeface="Arial Narrow" panose="020B0606020202030204" pitchFamily="34" charset="0"/>
              <a:ea typeface="+mn-ea"/>
              <a:cs typeface="+mn-cs"/>
              <a:sym typeface="Helvetica Neue"/>
            </a:rPr>
            <a:t>https://webgate.ec.europa.eu/erasmus-esc/index/organisations/search-for-an-organisation</a:t>
          </a:r>
        </a:p>
      </xdr:txBody>
    </xdr:sp>
    <xdr:clientData/>
  </xdr:oneCellAnchor>
  <xdr:twoCellAnchor>
    <xdr:from>
      <xdr:col>17</xdr:col>
      <xdr:colOff>695325</xdr:colOff>
      <xdr:row>2</xdr:row>
      <xdr:rowOff>359700</xdr:rowOff>
    </xdr:from>
    <xdr:to>
      <xdr:col>17</xdr:col>
      <xdr:colOff>733425</xdr:colOff>
      <xdr:row>12</xdr:row>
      <xdr:rowOff>9525</xdr:rowOff>
    </xdr:to>
    <xdr:cxnSp macro="">
      <xdr:nvCxnSpPr>
        <xdr:cNvPr id="5" name="Gerade Verbindung mit Pfeil 4">
          <a:extLst>
            <a:ext uri="{FF2B5EF4-FFF2-40B4-BE49-F238E27FC236}">
              <a16:creationId xmlns:a16="http://schemas.microsoft.com/office/drawing/2014/main" id="{64CABB2B-A843-4F9F-ABA0-A52CEE296BF8}"/>
            </a:ext>
          </a:extLst>
        </xdr:cNvPr>
        <xdr:cNvCxnSpPr>
          <a:stCxn id="2" idx="2"/>
        </xdr:cNvCxnSpPr>
      </xdr:nvCxnSpPr>
      <xdr:spPr>
        <a:xfrm>
          <a:off x="21174075" y="1369350"/>
          <a:ext cx="38100" cy="392775"/>
        </a:xfrm>
        <a:prstGeom prst="straightConnector1">
          <a:avLst/>
        </a:prstGeom>
        <a:ln w="38100">
          <a:tailEnd type="triangle"/>
        </a:ln>
        <a:effectLst>
          <a:outerShdw blurRad="50800" dist="38100" dir="2700000" algn="tl" rotWithShape="0">
            <a:prstClr val="black">
              <a:alpha val="40000"/>
            </a:prstClr>
          </a:outerShdw>
        </a:effectLst>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676274</xdr:colOff>
      <xdr:row>0</xdr:row>
      <xdr:rowOff>314325</xdr:rowOff>
    </xdr:from>
    <xdr:ext cx="1404749" cy="1060868"/>
    <xdr:sp macro="" textlink="">
      <xdr:nvSpPr>
        <xdr:cNvPr id="3" name="Textfeld 2">
          <a:extLst>
            <a:ext uri="{FF2B5EF4-FFF2-40B4-BE49-F238E27FC236}">
              <a16:creationId xmlns:a16="http://schemas.microsoft.com/office/drawing/2014/main" id="{23D6C3DB-EB31-413E-9804-3532853F42E4}"/>
            </a:ext>
          </a:extLst>
        </xdr:cNvPr>
        <xdr:cNvSpPr txBox="1"/>
      </xdr:nvSpPr>
      <xdr:spPr>
        <a:xfrm>
          <a:off x="17278349" y="314325"/>
          <a:ext cx="1404749" cy="1060868"/>
        </a:xfrm>
        <a:prstGeom prst="rect">
          <a:avLst/>
        </a:prstGeom>
        <a:solidFill>
          <a:schemeClr val="accent4">
            <a:alpha val="50000"/>
          </a:schemeClr>
        </a:solidFill>
        <a:ln>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rot="0" spcFirstLastPara="1" vertOverflow="clip" horzOverflow="clip" vert="horz" wrap="square" lIns="50800" tIns="50800" rIns="50800" bIns="50800" numCol="1" spcCol="38100" rtlCol="0" anchor="t">
          <a:spAutoFit/>
        </a:bodyPr>
        <a:lstStyle/>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Der Inklusionsbegriff der EU ist sehr weit gefasst. Details entnehmen Sie der verlinkten Seite </a:t>
          </a:r>
        </a:p>
        <a:p>
          <a:pPr marL="0" marR="0" indent="0" algn="l" defTabSz="457200" rtl="0" fontAlgn="auto" latinLnBrk="0" hangingPunct="0">
            <a:lnSpc>
              <a:spcPct val="100000"/>
            </a:lnSpc>
            <a:spcBef>
              <a:spcPts val="0"/>
            </a:spcBef>
            <a:spcAft>
              <a:spcPts val="0"/>
            </a:spcAft>
            <a:buClrTx/>
            <a:buSzTx/>
            <a:buFontTx/>
            <a:buNone/>
            <a:tabLst/>
          </a:pPr>
          <a:endParaRPr kumimoji="0" lang="de-DE" sz="1000" b="0" i="0" u="sng" strike="noStrike" cap="none" spc="0" normalizeH="0" baseline="0">
            <a:ln>
              <a:noFill/>
            </a:ln>
            <a:solidFill>
              <a:srgbClr val="0070C0"/>
            </a:solidFill>
            <a:effectLst/>
            <a:uFillTx/>
            <a:latin typeface="Arial Narrow" panose="020B0606020202030204" pitchFamily="34" charset="0"/>
            <a:ea typeface="+mn-ea"/>
            <a:cs typeface="+mn-cs"/>
            <a:sym typeface="Helvetica Neue"/>
          </a:endParaRPr>
        </a:p>
      </xdr:txBody>
    </xdr:sp>
    <xdr:clientData/>
  </xdr:oneCellAnchor>
  <xdr:twoCellAnchor>
    <xdr:from>
      <xdr:col>14</xdr:col>
      <xdr:colOff>226124</xdr:colOff>
      <xdr:row>2</xdr:row>
      <xdr:rowOff>365543</xdr:rowOff>
    </xdr:from>
    <xdr:to>
      <xdr:col>14</xdr:col>
      <xdr:colOff>228600</xdr:colOff>
      <xdr:row>10</xdr:row>
      <xdr:rowOff>19050</xdr:rowOff>
    </xdr:to>
    <xdr:cxnSp macro="">
      <xdr:nvCxnSpPr>
        <xdr:cNvPr id="6" name="Gerade Verbindung mit Pfeil 5">
          <a:extLst>
            <a:ext uri="{FF2B5EF4-FFF2-40B4-BE49-F238E27FC236}">
              <a16:creationId xmlns:a16="http://schemas.microsoft.com/office/drawing/2014/main" id="{C41A4580-F0A3-4F97-874F-FB0D753E5041}"/>
            </a:ext>
          </a:extLst>
        </xdr:cNvPr>
        <xdr:cNvCxnSpPr>
          <a:stCxn id="3" idx="2"/>
        </xdr:cNvCxnSpPr>
      </xdr:nvCxnSpPr>
      <xdr:spPr>
        <a:xfrm>
          <a:off x="17980724" y="1375193"/>
          <a:ext cx="2476" cy="358357"/>
        </a:xfrm>
        <a:prstGeom prst="straightConnector1">
          <a:avLst/>
        </a:prstGeom>
        <a:ln w="38100">
          <a:tailEnd type="triangle"/>
        </a:ln>
        <a:effectLst>
          <a:outerShdw blurRad="50800" dist="38100" dir="2700000" algn="tl" rotWithShape="0">
            <a:prstClr val="black">
              <a:alpha val="40000"/>
            </a:prstClr>
          </a:outerShdw>
        </a:effectLst>
      </xdr:spPr>
      <xdr:style>
        <a:lnRef idx="1">
          <a:schemeClr val="dk1"/>
        </a:lnRef>
        <a:fillRef idx="0">
          <a:schemeClr val="dk1"/>
        </a:fillRef>
        <a:effectRef idx="0">
          <a:schemeClr val="dk1"/>
        </a:effectRef>
        <a:fontRef idx="minor">
          <a:schemeClr val="tx1"/>
        </a:fontRef>
      </xdr:style>
    </xdr:cxnSp>
    <xdr:clientData/>
  </xdr:twoCellAnchor>
  <xdr:oneCellAnchor>
    <xdr:from>
      <xdr:col>33</xdr:col>
      <xdr:colOff>95250</xdr:colOff>
      <xdr:row>0</xdr:row>
      <xdr:rowOff>161925</xdr:rowOff>
    </xdr:from>
    <xdr:ext cx="904876" cy="1209675"/>
    <xdr:sp macro="" textlink="">
      <xdr:nvSpPr>
        <xdr:cNvPr id="7" name="Textfeld 6">
          <a:extLst>
            <a:ext uri="{FF2B5EF4-FFF2-40B4-BE49-F238E27FC236}">
              <a16:creationId xmlns:a16="http://schemas.microsoft.com/office/drawing/2014/main" id="{623BE457-E902-47BA-A066-AEB304B24B28}"/>
            </a:ext>
          </a:extLst>
        </xdr:cNvPr>
        <xdr:cNvSpPr txBox="1"/>
      </xdr:nvSpPr>
      <xdr:spPr>
        <a:xfrm>
          <a:off x="33737550" y="161925"/>
          <a:ext cx="904876" cy="1209675"/>
        </a:xfrm>
        <a:prstGeom prst="rect">
          <a:avLst/>
        </a:prstGeom>
        <a:solidFill>
          <a:schemeClr val="accent4">
            <a:alpha val="50000"/>
          </a:schemeClr>
        </a:solidFill>
        <a:ln>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rot="0" spcFirstLastPara="1" vertOverflow="clip" horzOverflow="clip" vert="horz" wrap="square" lIns="50800" tIns="50800" rIns="50800" bIns="50800" numCol="1" spcCol="38100" rtlCol="0" anchor="t">
          <a:noAutofit/>
        </a:bodyPr>
        <a:lstStyle/>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max. 6 Reisetage bei green travel, sonst  max. 2 Tage für die Reise</a:t>
          </a:r>
        </a:p>
        <a:p>
          <a:pPr marL="0" marR="0" indent="0" algn="l" defTabSz="457200" rtl="0" fontAlgn="auto" latinLnBrk="0" hangingPunct="0">
            <a:lnSpc>
              <a:spcPct val="100000"/>
            </a:lnSpc>
            <a:spcBef>
              <a:spcPts val="0"/>
            </a:spcBef>
            <a:spcAft>
              <a:spcPts val="0"/>
            </a:spcAft>
            <a:buClrTx/>
            <a:buSzTx/>
            <a:buFontTx/>
            <a:buNone/>
            <a:tabLst/>
          </a:pPr>
          <a:endParaRPr kumimoji="0" lang="de-DE" sz="1000" b="0" i="0" u="sng" strike="noStrike" cap="none" spc="0" normalizeH="0" baseline="0">
            <a:ln>
              <a:noFill/>
            </a:ln>
            <a:solidFill>
              <a:srgbClr val="0070C0"/>
            </a:solidFill>
            <a:effectLst/>
            <a:uFillTx/>
            <a:latin typeface="Arial Narrow" panose="020B0606020202030204" pitchFamily="34" charset="0"/>
            <a:ea typeface="+mn-ea"/>
            <a:cs typeface="+mn-cs"/>
            <a:sym typeface="Helvetica Neue"/>
          </a:endParaRPr>
        </a:p>
      </xdr:txBody>
    </xdr:sp>
    <xdr:clientData/>
  </xdr:oneCellAnchor>
  <xdr:twoCellAnchor>
    <xdr:from>
      <xdr:col>33</xdr:col>
      <xdr:colOff>323850</xdr:colOff>
      <xdr:row>2</xdr:row>
      <xdr:rowOff>361950</xdr:rowOff>
    </xdr:from>
    <xdr:to>
      <xdr:col>33</xdr:col>
      <xdr:colOff>547688</xdr:colOff>
      <xdr:row>10</xdr:row>
      <xdr:rowOff>19050</xdr:rowOff>
    </xdr:to>
    <xdr:cxnSp macro="">
      <xdr:nvCxnSpPr>
        <xdr:cNvPr id="8" name="Gerade Verbindung mit Pfeil 7">
          <a:extLst>
            <a:ext uri="{FF2B5EF4-FFF2-40B4-BE49-F238E27FC236}">
              <a16:creationId xmlns:a16="http://schemas.microsoft.com/office/drawing/2014/main" id="{72756F9B-4BE1-46B7-942B-CE984E3F4331}"/>
            </a:ext>
          </a:extLst>
        </xdr:cNvPr>
        <xdr:cNvCxnSpPr>
          <a:stCxn id="7" idx="2"/>
        </xdr:cNvCxnSpPr>
      </xdr:nvCxnSpPr>
      <xdr:spPr>
        <a:xfrm flipH="1">
          <a:off x="33966150" y="1371600"/>
          <a:ext cx="223838" cy="361950"/>
        </a:xfrm>
        <a:prstGeom prst="straightConnector1">
          <a:avLst/>
        </a:prstGeom>
        <a:ln w="38100">
          <a:tailEnd type="triangle"/>
        </a:ln>
        <a:effectLst>
          <a:outerShdw blurRad="50800" dist="38100" dir="2700000" algn="tl" rotWithShape="0">
            <a:prstClr val="black">
              <a:alpha val="40000"/>
            </a:prstClr>
          </a:outerShdw>
        </a:effec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298450</xdr:colOff>
      <xdr:row>1</xdr:row>
      <xdr:rowOff>29505</xdr:rowOff>
    </xdr:from>
    <xdr:to>
      <xdr:col>8</xdr:col>
      <xdr:colOff>269875</xdr:colOff>
      <xdr:row>33</xdr:row>
      <xdr:rowOff>65744</xdr:rowOff>
    </xdr:to>
    <xdr:sp macro="" textlink="">
      <xdr:nvSpPr>
        <xdr:cNvPr id="2" name="Rechteck 1">
          <a:extLst>
            <a:ext uri="{FF2B5EF4-FFF2-40B4-BE49-F238E27FC236}">
              <a16:creationId xmlns:a16="http://schemas.microsoft.com/office/drawing/2014/main" id="{22C69FF9-59E1-448F-9827-2C0AA474DEF9}"/>
            </a:ext>
          </a:extLst>
        </xdr:cNvPr>
        <xdr:cNvSpPr/>
      </xdr:nvSpPr>
      <xdr:spPr>
        <a:xfrm>
          <a:off x="298450" y="207305"/>
          <a:ext cx="6575425" cy="5687739"/>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1" vertOverflow="overflow" horzOverflow="overflow" vert="horz" wrap="square" lIns="50800" tIns="50800" rIns="50800" bIns="50800" numCol="1" spcCol="38100" rtlCol="0" anchor="ctr">
          <a:spAutoFit/>
        </a:bodyPr>
        <a:lstStyle/>
        <a:p>
          <a:pPr>
            <a:lnSpc>
              <a:spcPct val="107000"/>
            </a:lnSpc>
            <a:spcAft>
              <a:spcPts val="800"/>
            </a:spcAft>
          </a:pPr>
          <a:r>
            <a:rPr lang="de-DE" sz="1800" u="sng">
              <a:effectLst/>
              <a:latin typeface="Arial Narrow" panose="020B0606020202030204" pitchFamily="34" charset="0"/>
              <a:ea typeface="Calibri" panose="020F0502020204030204" pitchFamily="34" charset="0"/>
              <a:cs typeface="Times New Roman" panose="02020603050405020304" pitchFamily="18" charset="0"/>
            </a:rPr>
            <a:t>EU Pauschalen</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effectLst/>
              <a:latin typeface="Arial Narrow" panose="020B0606020202030204" pitchFamily="34" charset="0"/>
              <a:ea typeface="Calibri" panose="020F0502020204030204" pitchFamily="34" charset="0"/>
              <a:cs typeface="Times New Roman" panose="02020603050405020304" pitchFamily="18" charset="0"/>
            </a:rPr>
            <a:t> </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effectLst/>
              <a:latin typeface="Arial Narrow" panose="020B0606020202030204" pitchFamily="34" charset="0"/>
              <a:ea typeface="Calibri" panose="020F0502020204030204" pitchFamily="34" charset="0"/>
              <a:cs typeface="Times New Roman" panose="02020603050405020304" pitchFamily="18" charset="0"/>
            </a:rPr>
            <a:t>=WENN(($AG13)&gt;'Intern'!$C$5;</a:t>
          </a:r>
          <a:r>
            <a:rPr lang="de-DE" sz="1200">
              <a:solidFill>
                <a:srgbClr val="70AD47"/>
              </a:solidFill>
              <a:effectLst/>
              <a:latin typeface="Arial Narrow" panose="020B0606020202030204" pitchFamily="34" charset="0"/>
              <a:ea typeface="Calibri" panose="020F0502020204030204" pitchFamily="34" charset="0"/>
              <a:cs typeface="Times New Roman" panose="02020603050405020304" pitchFamily="18" charset="0"/>
            </a:rPr>
            <a:t>SVERWEIS($T13;'Intern'!$A$10:$E$4</a:t>
          </a:r>
          <a:r>
            <a:rPr lang="de-DE" sz="1200">
              <a:solidFill>
                <a:srgbClr val="FF0000"/>
              </a:solidFill>
              <a:effectLst/>
              <a:latin typeface="Arial Narrow" panose="020B0606020202030204" pitchFamily="34" charset="0"/>
              <a:ea typeface="Calibri" panose="020F0502020204030204" pitchFamily="34" charset="0"/>
              <a:cs typeface="Times New Roman" panose="02020603050405020304" pitchFamily="18" charset="0"/>
            </a:rPr>
            <a:t>1</a:t>
          </a:r>
          <a:r>
            <a:rPr lang="de-DE" sz="1200">
              <a:solidFill>
                <a:srgbClr val="70AD47"/>
              </a:solidFill>
              <a:effectLst/>
              <a:latin typeface="Arial Narrow" panose="020B0606020202030204" pitchFamily="34" charset="0"/>
              <a:ea typeface="Calibri" panose="020F0502020204030204" pitchFamily="34" charset="0"/>
              <a:cs typeface="Times New Roman" panose="02020603050405020304" pitchFamily="18" charset="0"/>
            </a:rPr>
            <a:t>;5;0)</a:t>
          </a:r>
          <a:r>
            <a:rPr lang="de-DE" sz="1200">
              <a:effectLst/>
              <a:latin typeface="Arial Narrow" panose="020B0606020202030204" pitchFamily="34" charset="0"/>
              <a:ea typeface="Calibri" panose="020F0502020204030204" pitchFamily="34" charset="0"/>
              <a:cs typeface="Times New Roman" panose="02020603050405020304" pitchFamily="18" charset="0"/>
            </a:rPr>
            <a:t>)</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solidFill>
                <a:srgbClr val="4472C4"/>
              </a:solidFill>
              <a:effectLst/>
              <a:latin typeface="Arial Narrow" panose="020B0606020202030204" pitchFamily="34" charset="0"/>
              <a:ea typeface="Calibri" panose="020F0502020204030204" pitchFamily="34" charset="0"/>
              <a:cs typeface="Times New Roman" panose="02020603050405020304" pitchFamily="18" charset="0"/>
            </a:rPr>
            <a:t>Wenn AG13 (Gesamtdauer in Tage) &gt; 14 dann suche $T13 (=Aufnehmendes Land) in Matrix Intern“A10 bis E41“ und liefere für das gesuchte Land die Spalte 5 (=Individ. Unterstützung für LK ab Tag 15)</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solidFill>
                <a:srgbClr val="4472C4"/>
              </a:solidFill>
              <a:effectLst/>
              <a:latin typeface="Arial Narrow" panose="020B0606020202030204" pitchFamily="34" charset="0"/>
              <a:ea typeface="Calibri" panose="020F0502020204030204" pitchFamily="34" charset="0"/>
              <a:cs typeface="Times New Roman" panose="02020603050405020304" pitchFamily="18" charset="0"/>
            </a:rPr>
            <a:t> </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effectLst/>
              <a:latin typeface="Arial Narrow" panose="020B0606020202030204" pitchFamily="34" charset="0"/>
              <a:ea typeface="Calibri" panose="020F0502020204030204" pitchFamily="34" charset="0"/>
              <a:cs typeface="Times New Roman" panose="02020603050405020304" pitchFamily="18" charset="0"/>
            </a:rPr>
            <a:t>*($AG13-'Intern'!$C$5)</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solidFill>
                <a:srgbClr val="4472C4"/>
              </a:solidFill>
              <a:effectLst/>
              <a:latin typeface="Arial Narrow" panose="020B0606020202030204" pitchFamily="34" charset="0"/>
              <a:ea typeface="Calibri" panose="020F0502020204030204" pitchFamily="34" charset="0"/>
              <a:cs typeface="Times New Roman" panose="02020603050405020304" pitchFamily="18" charset="0"/>
            </a:rPr>
            <a:t>* (Gesamtdauer in Tage – 14)</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effectLst/>
              <a:latin typeface="Arial Narrow" panose="020B0606020202030204" pitchFamily="34" charset="0"/>
              <a:ea typeface="Calibri" panose="020F0502020204030204" pitchFamily="34" charset="0"/>
              <a:cs typeface="Times New Roman" panose="02020603050405020304" pitchFamily="18" charset="0"/>
            </a:rPr>
            <a:t>+SVERWEIS($T13;'Intern'!$A$10:$E$4</a:t>
          </a:r>
          <a:r>
            <a:rPr lang="de-DE" sz="1200">
              <a:solidFill>
                <a:srgbClr val="FF0000"/>
              </a:solidFill>
              <a:effectLst/>
              <a:latin typeface="Arial Narrow" panose="020B0606020202030204" pitchFamily="34" charset="0"/>
              <a:ea typeface="Calibri" panose="020F0502020204030204" pitchFamily="34" charset="0"/>
              <a:cs typeface="Times New Roman" panose="02020603050405020304" pitchFamily="18" charset="0"/>
            </a:rPr>
            <a:t>1</a:t>
          </a:r>
          <a:r>
            <a:rPr lang="de-DE" sz="1200">
              <a:effectLst/>
              <a:latin typeface="Arial Narrow" panose="020B0606020202030204" pitchFamily="34" charset="0"/>
              <a:ea typeface="Calibri" panose="020F0502020204030204" pitchFamily="34" charset="0"/>
              <a:cs typeface="Times New Roman" panose="02020603050405020304" pitchFamily="18" charset="0"/>
            </a:rPr>
            <a:t>;4;0)</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solidFill>
                <a:srgbClr val="4472C4"/>
              </a:solidFill>
              <a:effectLst/>
              <a:latin typeface="Arial Narrow" panose="020B0606020202030204" pitchFamily="34" charset="0"/>
              <a:ea typeface="Calibri" panose="020F0502020204030204" pitchFamily="34" charset="0"/>
              <a:cs typeface="Times New Roman" panose="02020603050405020304" pitchFamily="18" charset="0"/>
            </a:rPr>
            <a:t>Sucht nach $T13 (=Aufnehmendes Land) in Matrix Intern“A10 bis E41“ und liefert für das gesuchte Land die Spalte 4 (=Individ. Unterstützung für LK bis Tag 14)</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effectLst/>
              <a:latin typeface="Arial Narrow" panose="020B0606020202030204" pitchFamily="34" charset="0"/>
              <a:ea typeface="Calibri" panose="020F0502020204030204" pitchFamily="34" charset="0"/>
              <a:cs typeface="Times New Roman" panose="02020603050405020304" pitchFamily="18" charset="0"/>
            </a:rPr>
            <a:t>*MIN($AG13;'Intern'!$C$5)</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solidFill>
                <a:srgbClr val="4472C4"/>
              </a:solidFill>
              <a:effectLst/>
              <a:latin typeface="Arial Narrow" panose="020B0606020202030204" pitchFamily="34" charset="0"/>
              <a:ea typeface="Calibri" panose="020F0502020204030204" pitchFamily="34" charset="0"/>
              <a:cs typeface="Times New Roman" panose="02020603050405020304" pitchFamily="18" charset="0"/>
            </a:rPr>
            <a:t>Nimmt das kleinere aus AG13 (Gesamtdauer in Tage) oder 14 Tage (als Grenze)</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effectLst/>
              <a:latin typeface="Arial Narrow" panose="020B0606020202030204" pitchFamily="34" charset="0"/>
              <a:ea typeface="Calibri" panose="020F0502020204030204" pitchFamily="34" charset="0"/>
              <a:cs typeface="Times New Roman" panose="02020603050405020304" pitchFamily="18" charset="0"/>
            </a:rPr>
            <a:t> </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200">
              <a:effectLst/>
              <a:latin typeface="Arial Narrow" panose="020B0606020202030204" pitchFamily="34" charset="0"/>
              <a:ea typeface="Calibri" panose="020F0502020204030204" pitchFamily="34" charset="0"/>
              <a:cs typeface="Times New Roman" panose="02020603050405020304" pitchFamily="18" charset="0"/>
            </a:rPr>
            <a:t>=WENN(($AG13)&gt;'Intern'!$C$5;SVERWEIS($T13;'Intern'!$A$10:$E$43;5;0))*($AG13-'Intern'!$C$5)+(SVERWEIS($T13;'Intern'!$A$10:$E$43;4;0)*MIN(C4+D4;'Intern'!$C$5))</a:t>
          </a:r>
        </a:p>
        <a:p>
          <a:r>
            <a:rPr lang="de-DE" sz="1100">
              <a:solidFill>
                <a:schemeClr val="dk1"/>
              </a:solidFill>
              <a:effectLst/>
              <a:latin typeface="+mn-lt"/>
              <a:ea typeface="+mn-ea"/>
              <a:cs typeface="+mn-cs"/>
            </a:rPr>
            <a:t>Für Schulbildung ist die relevante Matrix „A10 bis E41“</a:t>
          </a:r>
        </a:p>
        <a:p>
          <a:r>
            <a:rPr lang="de-DE" sz="1100">
              <a:solidFill>
                <a:schemeClr val="dk1"/>
              </a:solidFill>
              <a:effectLst/>
              <a:latin typeface="+mn-lt"/>
              <a:ea typeface="+mn-ea"/>
              <a:cs typeface="+mn-cs"/>
            </a:rPr>
            <a:t>Für Berufsbildung ist die relevante Matrix nicht „A10 bis E41“, sondern „K10 bis O41“</a:t>
          </a:r>
        </a:p>
        <a:p>
          <a:r>
            <a:rPr lang="de-DE" sz="1100">
              <a:solidFill>
                <a:schemeClr val="dk1"/>
              </a:solidFill>
              <a:effectLst/>
              <a:latin typeface="+mn-lt"/>
              <a:ea typeface="+mn-ea"/>
              <a:cs typeface="+mn-cs"/>
            </a:rPr>
            <a:t> </a:t>
          </a:r>
          <a:endParaRPr lang="de-DE" sz="1050">
            <a:effectLst/>
            <a:latin typeface="Arial Narrow" panose="020B0606020202030204" pitchFamily="34" charset="0"/>
            <a:ea typeface="Calibri" panose="020F0502020204030204" pitchFamily="34" charset="0"/>
            <a:cs typeface="Times New Roman" panose="02020603050405020304" pitchFamily="18" charset="0"/>
          </a:endParaRPr>
        </a:p>
        <a:p>
          <a:pPr marL="0" marR="0" indent="0" algn="ctr" defTabSz="584200" rtl="0" fontAlgn="auto" latinLnBrk="0" hangingPunct="0">
            <a:lnSpc>
              <a:spcPct val="100000"/>
            </a:lnSpc>
            <a:spcBef>
              <a:spcPts val="0"/>
            </a:spcBef>
            <a:spcAft>
              <a:spcPts val="0"/>
            </a:spcAft>
            <a:buClrTx/>
            <a:buSzTx/>
            <a:buFontTx/>
            <a:buNone/>
            <a:tabLst/>
          </a:pPr>
          <a:endParaRPr kumimoji="0" lang="de-DE"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endParaRPr>
        </a:p>
      </xdr:txBody>
    </xdr:sp>
    <xdr:clientData/>
  </xdr:twoCellAnchor>
  <xdr:twoCellAnchor>
    <xdr:from>
      <xdr:col>0</xdr:col>
      <xdr:colOff>323850</xdr:colOff>
      <xdr:row>34</xdr:row>
      <xdr:rowOff>67406</xdr:rowOff>
    </xdr:from>
    <xdr:to>
      <xdr:col>8</xdr:col>
      <xdr:colOff>295275</xdr:colOff>
      <xdr:row>62</xdr:row>
      <xdr:rowOff>34610</xdr:rowOff>
    </xdr:to>
    <xdr:sp macro="" textlink="">
      <xdr:nvSpPr>
        <xdr:cNvPr id="3" name="Rechteck 2">
          <a:extLst>
            <a:ext uri="{FF2B5EF4-FFF2-40B4-BE49-F238E27FC236}">
              <a16:creationId xmlns:a16="http://schemas.microsoft.com/office/drawing/2014/main" id="{C395008B-0A0D-4954-BBE3-6C6B5F387978}"/>
            </a:ext>
          </a:extLst>
        </xdr:cNvPr>
        <xdr:cNvSpPr/>
      </xdr:nvSpPr>
      <xdr:spPr>
        <a:xfrm>
          <a:off x="323850" y="5572856"/>
          <a:ext cx="6067425" cy="4501104"/>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1" vertOverflow="overflow" horzOverflow="overflow" vert="horz" wrap="square" lIns="50800" tIns="50800" rIns="50800" bIns="50800" numCol="1" spcCol="38100" rtlCol="0" anchor="ctr">
          <a:spAutoFit/>
        </a:bodyPr>
        <a:lstStyle/>
        <a:p>
          <a:pPr>
            <a:lnSpc>
              <a:spcPct val="107000"/>
            </a:lnSpc>
            <a:spcAft>
              <a:spcPts val="800"/>
            </a:spcAft>
          </a:pPr>
          <a:r>
            <a:rPr lang="de-DE" sz="2800" u="sng">
              <a:effectLst/>
              <a:latin typeface="Arial Narrow" panose="020B0606020202030204" pitchFamily="34" charset="0"/>
              <a:ea typeface="Calibri" panose="020F0502020204030204" pitchFamily="34" charset="0"/>
              <a:cs typeface="Times New Roman" panose="02020603050405020304" pitchFamily="18" charset="0"/>
            </a:rPr>
            <a:t>BMF Pauschalen</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effectLst/>
              <a:latin typeface="Arial Narrow" panose="020B0606020202030204" pitchFamily="34" charset="0"/>
              <a:ea typeface="Calibri" panose="020F0502020204030204" pitchFamily="34" charset="0"/>
              <a:cs typeface="Times New Roman" panose="02020603050405020304" pitchFamily="18" charset="0"/>
            </a:rPr>
            <a:t>([Gesamtdauer in Tagen]-2) * [Verpfl. für 24h]  +  2 * [Verpfl. für 8-24h]  +   ([Gesamtdauer in Tagen]-1) * [Übern.]</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solidFill>
                <a:srgbClr val="767171"/>
              </a:solidFill>
              <a:effectLst/>
              <a:latin typeface="Arial Narrow" panose="020B0606020202030204" pitchFamily="34" charset="0"/>
              <a:ea typeface="Calibri" panose="020F0502020204030204" pitchFamily="34" charset="0"/>
              <a:cs typeface="Times New Roman" panose="02020603050405020304" pitchFamily="18" charset="0"/>
            </a:rPr>
            <a:t>[Verpfl. für 24h] = </a:t>
          </a:r>
          <a:r>
            <a:rPr lang="de-DE" sz="1800">
              <a:solidFill>
                <a:srgbClr val="767171"/>
              </a:solidFill>
              <a:effectLst/>
              <a:latin typeface="Arial Narrow" panose="020B0606020202030204" pitchFamily="34" charset="0"/>
              <a:ea typeface="Calibri" panose="020F0502020204030204" pitchFamily="34" charset="0"/>
              <a:cs typeface="Times New Roman" panose="02020603050405020304" pitchFamily="18" charset="0"/>
            </a:rPr>
            <a:t>SVERWEIS($T13;'Intern'!$A$10:$H$41;6;0)</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solidFill>
                <a:srgbClr val="767171"/>
              </a:solidFill>
              <a:effectLst/>
              <a:latin typeface="Arial Narrow" panose="020B0606020202030204" pitchFamily="34" charset="0"/>
              <a:ea typeface="Calibri" panose="020F0502020204030204" pitchFamily="34" charset="0"/>
              <a:cs typeface="Times New Roman" panose="02020603050405020304" pitchFamily="18" charset="0"/>
            </a:rPr>
            <a:t>[Verpfl. für 24h] = </a:t>
          </a:r>
          <a:r>
            <a:rPr lang="de-DE" sz="1800">
              <a:solidFill>
                <a:srgbClr val="767171"/>
              </a:solidFill>
              <a:effectLst/>
              <a:latin typeface="Arial Narrow" panose="020B0606020202030204" pitchFamily="34" charset="0"/>
              <a:ea typeface="Calibri" panose="020F0502020204030204" pitchFamily="34" charset="0"/>
              <a:cs typeface="Times New Roman" panose="02020603050405020304" pitchFamily="18" charset="0"/>
            </a:rPr>
            <a:t>SVERWEIS($T13;'Intern'!$A$10:$H$41;7;0)</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solidFill>
                <a:srgbClr val="767171"/>
              </a:solidFill>
              <a:effectLst/>
              <a:latin typeface="Arial Narrow" panose="020B0606020202030204" pitchFamily="34" charset="0"/>
              <a:ea typeface="Calibri" panose="020F0502020204030204" pitchFamily="34" charset="0"/>
              <a:cs typeface="Times New Roman" panose="02020603050405020304" pitchFamily="18" charset="0"/>
            </a:rPr>
            <a:t>[Übern.] = </a:t>
          </a:r>
          <a:r>
            <a:rPr lang="de-DE" sz="1800">
              <a:solidFill>
                <a:srgbClr val="767171"/>
              </a:solidFill>
              <a:effectLst/>
              <a:latin typeface="Arial Narrow" panose="020B0606020202030204" pitchFamily="34" charset="0"/>
              <a:ea typeface="Calibri" panose="020F0502020204030204" pitchFamily="34" charset="0"/>
              <a:cs typeface="Times New Roman" panose="02020603050405020304" pitchFamily="18" charset="0"/>
            </a:rPr>
            <a:t>SVERWEIS($T13;'Intern'!$A$10:$H$41;8;0)</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solidFill>
                <a:srgbClr val="767171"/>
              </a:solidFill>
              <a:effectLst/>
              <a:latin typeface="Arial Narrow" panose="020B0606020202030204" pitchFamily="34" charset="0"/>
              <a:ea typeface="Calibri" panose="020F0502020204030204" pitchFamily="34" charset="0"/>
              <a:cs typeface="Times New Roman" panose="02020603050405020304" pitchFamily="18" charset="0"/>
            </a:rPr>
            <a:t>[Gesamtdauer in Tagen] = $AG13</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solidFill>
                <a:srgbClr val="000000"/>
              </a:solidFill>
              <a:effectLst/>
              <a:latin typeface="Arial Narrow" panose="020B0606020202030204" pitchFamily="34" charset="0"/>
              <a:ea typeface="Calibri" panose="020F0502020204030204" pitchFamily="34" charset="0"/>
              <a:cs typeface="Times New Roman" panose="02020603050405020304" pitchFamily="18" charset="0"/>
            </a:rPr>
            <a:t>($AG13-2)*</a:t>
          </a:r>
          <a:r>
            <a:rPr lang="de-DE" sz="1800">
              <a:solidFill>
                <a:srgbClr val="000000"/>
              </a:solidFill>
              <a:effectLst/>
              <a:latin typeface="Arial Narrow" panose="020B0606020202030204" pitchFamily="34" charset="0"/>
              <a:ea typeface="Calibri" panose="020F0502020204030204" pitchFamily="34" charset="0"/>
              <a:cs typeface="Times New Roman" panose="02020603050405020304" pitchFamily="18" charset="0"/>
            </a:rPr>
            <a:t>SVERWEIS($T13;'Intern'!$A$10:$H$41;6;0)+2*SVERWEIS($T13;'Intern'!$A$10:$H$41;7;0)+($AG13-1)*SVERWEIS($T13;'Intern'!$A$10:$H$41;8;0)</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effectLst/>
              <a:latin typeface="Arial Narrow" panose="020B0606020202030204" pitchFamily="34" charset="0"/>
              <a:ea typeface="Calibri" panose="020F0502020204030204" pitchFamily="34" charset="0"/>
              <a:cs typeface="Times New Roman" panose="02020603050405020304" pitchFamily="18" charset="0"/>
            </a:rPr>
            <a:t> </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marL="0" marR="0" indent="0" algn="ctr" defTabSz="584200" rtl="0" fontAlgn="auto" latinLnBrk="0" hangingPunct="0">
            <a:lnSpc>
              <a:spcPct val="100000"/>
            </a:lnSpc>
            <a:spcBef>
              <a:spcPts val="0"/>
            </a:spcBef>
            <a:spcAft>
              <a:spcPts val="0"/>
            </a:spcAft>
            <a:buClrTx/>
            <a:buSzTx/>
            <a:buFontTx/>
            <a:buNone/>
            <a:tabLst/>
          </a:pPr>
          <a:endParaRPr kumimoji="0" lang="de-DE"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endParaRPr>
        </a:p>
      </xdr:txBody>
    </xdr:sp>
    <xdr:clientData/>
  </xdr:twoCellAnchor>
  <xdr:twoCellAnchor>
    <xdr:from>
      <xdr:col>0</xdr:col>
      <xdr:colOff>333375</xdr:colOff>
      <xdr:row>65</xdr:row>
      <xdr:rowOff>39928</xdr:rowOff>
    </xdr:from>
    <xdr:to>
      <xdr:col>8</xdr:col>
      <xdr:colOff>304800</xdr:colOff>
      <xdr:row>89</xdr:row>
      <xdr:rowOff>79675</xdr:rowOff>
    </xdr:to>
    <xdr:sp macro="" textlink="">
      <xdr:nvSpPr>
        <xdr:cNvPr id="4" name="Rechteck 3">
          <a:extLst>
            <a:ext uri="{FF2B5EF4-FFF2-40B4-BE49-F238E27FC236}">
              <a16:creationId xmlns:a16="http://schemas.microsoft.com/office/drawing/2014/main" id="{CE6A6B8C-29AC-4005-BB5E-853A9B61AB1F}"/>
            </a:ext>
          </a:extLst>
        </xdr:cNvPr>
        <xdr:cNvSpPr/>
      </xdr:nvSpPr>
      <xdr:spPr>
        <a:xfrm>
          <a:off x="333375" y="10565053"/>
          <a:ext cx="6067425" cy="3925947"/>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1" vertOverflow="overflow" horzOverflow="overflow" vert="horz" wrap="square" lIns="50800" tIns="50800" rIns="50800" bIns="50800" numCol="1" spcCol="38100" rtlCol="0" anchor="ctr">
          <a:spAutoFit/>
        </a:bodyPr>
        <a:lstStyle/>
        <a:p>
          <a:pPr>
            <a:lnSpc>
              <a:spcPct val="107000"/>
            </a:lnSpc>
            <a:spcAft>
              <a:spcPts val="800"/>
            </a:spcAft>
          </a:pPr>
          <a:r>
            <a:rPr lang="de-DE" sz="2800" u="sng">
              <a:effectLst/>
              <a:latin typeface="Arial Narrow" panose="020B0606020202030204" pitchFamily="34" charset="0"/>
              <a:ea typeface="Calibri" panose="020F0502020204030204" pitchFamily="34" charset="0"/>
              <a:cs typeface="Times New Roman" panose="02020603050405020304" pitchFamily="18" charset="0"/>
            </a:rPr>
            <a:t>Förderung für Aufenthalt</a:t>
          </a:r>
          <a:endParaRPr lang="de-DE" sz="2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2800">
              <a:effectLst/>
              <a:latin typeface="Arial Narrow" panose="020B0606020202030204" pitchFamily="34" charset="0"/>
              <a:ea typeface="Calibri" panose="020F0502020204030204" pitchFamily="34" charset="0"/>
              <a:cs typeface="Times New Roman" panose="02020603050405020304" pitchFamily="18" charset="0"/>
            </a:rPr>
            <a:t>=WENN($AP13="Lehr";MIN(AT13;AU13);AT13)</a:t>
          </a:r>
          <a:br>
            <a:rPr lang="de-DE" sz="2800">
              <a:effectLst/>
              <a:latin typeface="Arial Narrow" panose="020B0606020202030204" pitchFamily="34" charset="0"/>
              <a:ea typeface="Calibri" panose="020F0502020204030204" pitchFamily="34" charset="0"/>
              <a:cs typeface="Times New Roman" panose="02020603050405020304" pitchFamily="18" charset="0"/>
            </a:rPr>
          </a:br>
          <a:r>
            <a:rPr lang="de-DE" sz="2800">
              <a:effectLst/>
              <a:latin typeface="Arial Narrow" panose="020B0606020202030204" pitchFamily="34" charset="0"/>
              <a:ea typeface="Calibri" panose="020F0502020204030204" pitchFamily="34" charset="0"/>
              <a:cs typeface="Times New Roman" panose="02020603050405020304" pitchFamily="18" charset="0"/>
            </a:rPr>
            <a:t>Wenn es eine Lehrkraft ist (AP13=Lehr), dann nimm das kleinere aus BMF- oder EU-Pauschale, sonst (also wenn es ein Schüler ist) dann EU-Pausch.</a:t>
          </a:r>
          <a:endParaRPr lang="de-DE" sz="2400">
            <a:effectLst/>
            <a:latin typeface="Arial Narrow" panose="020B0606020202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600">
              <a:effectLst/>
              <a:latin typeface="Arial Narrow" panose="020B0606020202030204" pitchFamily="34" charset="0"/>
              <a:ea typeface="Calibri" panose="020F0502020204030204" pitchFamily="34" charset="0"/>
              <a:cs typeface="Times New Roman" panose="02020603050405020304" pitchFamily="18" charset="0"/>
            </a:rPr>
            <a:t> </a:t>
          </a:r>
          <a:endParaRPr lang="de-DE" sz="1400">
            <a:effectLst/>
            <a:latin typeface="Arial Narrow" panose="020B0606020202030204" pitchFamily="34" charset="0"/>
            <a:ea typeface="Calibri" panose="020F0502020204030204" pitchFamily="34" charset="0"/>
            <a:cs typeface="Times New Roman" panose="02020603050405020304" pitchFamily="18" charset="0"/>
          </a:endParaRPr>
        </a:p>
        <a:p>
          <a:pPr marL="0" marR="0" indent="0" algn="ctr" defTabSz="584200" rtl="0" fontAlgn="auto" latinLnBrk="0" hangingPunct="0">
            <a:lnSpc>
              <a:spcPct val="100000"/>
            </a:lnSpc>
            <a:spcBef>
              <a:spcPts val="0"/>
            </a:spcBef>
            <a:spcAft>
              <a:spcPts val="0"/>
            </a:spcAft>
            <a:buClrTx/>
            <a:buSzTx/>
            <a:buFontTx/>
            <a:buNone/>
            <a:tabLst/>
          </a:pPr>
          <a:endParaRPr kumimoji="0" lang="de-DE"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endParaRPr>
        </a:p>
      </xdr:txBody>
    </xdr:sp>
    <xdr:clientData/>
  </xdr:twoCellAnchor>
  <xdr:oneCellAnchor>
    <xdr:from>
      <xdr:col>9</xdr:col>
      <xdr:colOff>12700</xdr:colOff>
      <xdr:row>1</xdr:row>
      <xdr:rowOff>12700</xdr:rowOff>
    </xdr:from>
    <xdr:ext cx="6616700" cy="1624355"/>
    <xdr:sp macro="" textlink="">
      <xdr:nvSpPr>
        <xdr:cNvPr id="5" name="Textfeld 4">
          <a:extLst>
            <a:ext uri="{FF2B5EF4-FFF2-40B4-BE49-F238E27FC236}">
              <a16:creationId xmlns:a16="http://schemas.microsoft.com/office/drawing/2014/main" id="{90C3382F-55FC-2344-EAF7-BE5D6E50174F}"/>
            </a:ext>
          </a:extLst>
        </xdr:cNvPr>
        <xdr:cNvSpPr txBox="1"/>
      </xdr:nvSpPr>
      <xdr:spPr>
        <a:xfrm>
          <a:off x="7442200" y="190500"/>
          <a:ext cx="6616700" cy="162435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spAutoFit/>
        </a:bodyPr>
        <a:lstStyle/>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Berechnung Durchschnittsalter der </a:t>
          </a:r>
          <a:r>
            <a:rPr kumimoji="0" lang="de-DE" sz="1100" b="1" i="0" u="none" strike="noStrike" cap="none" spc="0" normalizeH="0" baseline="0">
              <a:ln>
                <a:noFill/>
              </a:ln>
              <a:solidFill>
                <a:srgbClr val="000000"/>
              </a:solidFill>
              <a:effectLst/>
              <a:uFillTx/>
              <a:latin typeface="+mn-lt"/>
              <a:ea typeface="+mn-ea"/>
              <a:cs typeface="+mn-cs"/>
              <a:sym typeface="Helvetica Neue"/>
            </a:rPr>
            <a:t>Lernenden:</a:t>
          </a:r>
        </a:p>
        <a:p>
          <a:pPr marL="0" marR="0" indent="0" algn="l" defTabSz="457200" rtl="0" fontAlgn="auto" latinLnBrk="0" hangingPunct="0">
            <a:lnSpc>
              <a:spcPct val="100000"/>
            </a:lnSpc>
            <a:spcBef>
              <a:spcPts val="0"/>
            </a:spcBef>
            <a:spcAft>
              <a:spcPts val="0"/>
            </a:spcAft>
            <a:buClrTx/>
            <a:buSzTx/>
            <a:buFontTx/>
            <a:buNone/>
            <a:tabLst/>
          </a:pPr>
          <a:endParaRPr kumimoji="0" lang="de-DE" sz="1100" b="1" i="0" u="none" strike="noStrike" cap="none" spc="0" normalizeH="0" baseline="0">
            <a:ln>
              <a:noFill/>
            </a:ln>
            <a:solidFill>
              <a:srgbClr val="000000"/>
            </a:solidFill>
            <a:effectLst/>
            <a:uFillTx/>
            <a:latin typeface="+mn-lt"/>
            <a:ea typeface="+mn-ea"/>
            <a:cs typeface="+mn-cs"/>
            <a:sym typeface="Helvetica Neue"/>
          </a:endParaRPr>
        </a:p>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=SUMMEWENNS($BE$2:$BE$143;$B$2:$B$143;"Lernende: Gruppenmobilität";$BE$2:$BE$143;"&gt;0") / ZÄHLENWENNS($B$2:$B$143; "Lernende: Gruppenmobilität"; $BE$2:$BE$143; "&gt;"&amp;0)</a:t>
          </a:r>
        </a:p>
        <a:p>
          <a:pPr marL="0" marR="0" indent="0" algn="l" defTabSz="4572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Es wird eine Summe gebildet des Alters der Lernenden (mit DATEDIF) und dieser erhaltene Wert wird nur gezählt, wenn das Alter &gt;0 ist und die Zuordnung 'Lernende: Gruppenmobilität'</a:t>
          </a:r>
        </a:p>
        <a:p>
          <a:pPr marL="0" marR="0" indent="0" algn="l" defTabSz="4572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a:p>
          <a:pPr marL="0" marR="0" indent="0" algn="l" defTabSz="4572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xdr:txBody>
    </xdr:sp>
    <xdr:clientData/>
  </xdr:oneCellAnchor>
  <xdr:oneCellAnchor>
    <xdr:from>
      <xdr:col>9</xdr:col>
      <xdr:colOff>28433</xdr:colOff>
      <xdr:row>21</xdr:row>
      <xdr:rowOff>0</xdr:rowOff>
    </xdr:from>
    <xdr:ext cx="7525224" cy="607154"/>
    <xdr:sp macro="" textlink="">
      <xdr:nvSpPr>
        <xdr:cNvPr id="6" name="Textfeld 5">
          <a:extLst>
            <a:ext uri="{FF2B5EF4-FFF2-40B4-BE49-F238E27FC236}">
              <a16:creationId xmlns:a16="http://schemas.microsoft.com/office/drawing/2014/main" id="{1CF3A6E6-DEA5-0BFC-08F7-2B36294422BE}"/>
            </a:ext>
          </a:extLst>
        </xdr:cNvPr>
        <xdr:cNvSpPr txBox="1"/>
      </xdr:nvSpPr>
      <xdr:spPr>
        <a:xfrm>
          <a:off x="7449403" y="3620448"/>
          <a:ext cx="7525224" cy="60715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spAutoFit/>
        </a:bodyPr>
        <a:lstStyle/>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=LINKS(L2;4)&amp;" "&amp;TEIL(L2;5;4)&amp;" "&amp;TEIL(L2;9;4)&amp;" "&amp;TEIL(L2;13;4)&amp;" "&amp;TEIL(L2;17;4)&amp;" "&amp;TEIL(L2;21;4) </a:t>
          </a:r>
        </a:p>
        <a:p>
          <a:pPr marL="0" marR="0" indent="0" algn="l" defTabSz="4572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a:p>
          <a:pPr marL="0" marR="0" indent="0" algn="l" defTabSz="457200" rtl="0" fontAlgn="auto" latinLnBrk="0" hangingPunct="0">
            <a:lnSpc>
              <a:spcPct val="100000"/>
            </a:lnSpc>
            <a:spcBef>
              <a:spcPts val="0"/>
            </a:spcBef>
            <a:spcAft>
              <a:spcPts val="0"/>
            </a:spcAft>
            <a:buClrTx/>
            <a:buSzTx/>
            <a:buFontTx/>
            <a:buNone/>
            <a:tabLst/>
          </a:pPr>
          <a:r>
            <a:rPr kumimoji="0" lang="de-DE" sz="1100" b="0" i="0" u="none" strike="noStrike" cap="none" spc="0" normalizeH="0" baseline="0">
              <a:ln>
                <a:noFill/>
              </a:ln>
              <a:solidFill>
                <a:srgbClr val="000000"/>
              </a:solidFill>
              <a:effectLst/>
              <a:uFillTx/>
              <a:latin typeface="+mn-lt"/>
              <a:ea typeface="+mn-ea"/>
              <a:cs typeface="+mn-cs"/>
              <a:sym typeface="Helvetica Neue"/>
            </a:rPr>
            <a:t>Formel für ISO-IBAN Überprüfung</a:t>
          </a:r>
        </a:p>
      </xdr:txBody>
    </xdr:sp>
    <xdr:clientData/>
  </xdr:one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rasmus-plus.ec.europa.eu/de/programme-guide/part-a/priorities-of-the-erasmus-programme" TargetMode="External"/><Relationship Id="rId1" Type="http://schemas.openxmlformats.org/officeDocument/2006/relationships/hyperlink" Target="https://erasmus-plus.ec.europa.eu/de/resources-and-tools/distance-calculato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erasmus-plus.ec.europa.eu/de/resources-and-tools/distance-calculator" TargetMode="External"/><Relationship Id="rId7" Type="http://schemas.openxmlformats.org/officeDocument/2006/relationships/drawing" Target="../drawings/drawing1.xml"/><Relationship Id="rId2" Type="http://schemas.openxmlformats.org/officeDocument/2006/relationships/hyperlink" Target="https://erasmusplus.schule/fuer-meine-schule/schwerpunkte/green-erasmus" TargetMode="External"/><Relationship Id="rId1" Type="http://schemas.openxmlformats.org/officeDocument/2006/relationships/hyperlink" Target="https://erasmus-plus.ec.europa.eu/de/programme-guide/part-a/priorities-of-the-erasmus-programme" TargetMode="External"/><Relationship Id="rId6" Type="http://schemas.openxmlformats.org/officeDocument/2006/relationships/printerSettings" Target="../printerSettings/printerSettings2.bin"/><Relationship Id="rId5" Type="http://schemas.openxmlformats.org/officeDocument/2006/relationships/hyperlink" Target="https://youtu.be/zbViEXVNcDg" TargetMode="External"/><Relationship Id="rId4" Type="http://schemas.openxmlformats.org/officeDocument/2006/relationships/hyperlink" Target="https://de.iban.com/iban-checker"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webgate.ec.europa.eu/beneficiary-module/project/" TargetMode="External"/><Relationship Id="rId7" Type="http://schemas.openxmlformats.org/officeDocument/2006/relationships/comments" Target="../comments3.xml"/><Relationship Id="rId2" Type="http://schemas.openxmlformats.org/officeDocument/2006/relationships/hyperlink" Target="https://erasmus-plus.ec.europa.eu/de/programme-guide/part-a/priorities-of-the-erasmus-programme" TargetMode="External"/><Relationship Id="rId1" Type="http://schemas.openxmlformats.org/officeDocument/2006/relationships/hyperlink" Target="https://erasmus-plus.ec.europa.eu/de/resources-and-tools/distance-calculator"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erasmus-plus.ec.europa.eu/de/resources-and-tools/distance-calculato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A163"/>
  <sheetViews>
    <sheetView topLeftCell="BQ1" zoomScale="118" workbookViewId="0">
      <selection activeCell="CA2" sqref="CA2:CA143"/>
    </sheetView>
  </sheetViews>
  <sheetFormatPr baseColWidth="10" defaultRowHeight="13"/>
  <cols>
    <col min="2" max="2" width="25.1640625" customWidth="1"/>
    <col min="3" max="3" width="20.5" customWidth="1"/>
    <col min="12" max="12" width="25" customWidth="1"/>
    <col min="27" max="27" width="13.6640625" customWidth="1"/>
    <col min="51" max="51" width="21" style="38" bestFit="1" customWidth="1"/>
    <col min="58" max="58" width="12.33203125" bestFit="1" customWidth="1"/>
    <col min="73" max="73" width="30.6640625" style="166" customWidth="1"/>
    <col min="75" max="75" width="26.5" style="233" customWidth="1"/>
    <col min="76" max="76" width="32.33203125" style="226" customWidth="1"/>
    <col min="77" max="77" width="13.83203125" style="226" customWidth="1"/>
    <col min="78" max="78" width="10.83203125" style="226"/>
    <col min="79" max="79" width="69.33203125" customWidth="1"/>
  </cols>
  <sheetData>
    <row r="1" spans="1:79" s="206" customFormat="1" ht="191" customHeight="1" thickBot="1">
      <c r="A1" s="203" t="s">
        <v>68</v>
      </c>
      <c r="B1" s="204" t="s">
        <v>79</v>
      </c>
      <c r="C1" s="204" t="s">
        <v>13</v>
      </c>
      <c r="D1" s="204" t="s">
        <v>6</v>
      </c>
      <c r="E1" s="204" t="s">
        <v>7</v>
      </c>
      <c r="F1" s="204" t="s">
        <v>8</v>
      </c>
      <c r="G1" s="204" t="s">
        <v>4</v>
      </c>
      <c r="H1" s="204" t="s">
        <v>84</v>
      </c>
      <c r="I1" s="204" t="s">
        <v>9</v>
      </c>
      <c r="J1" s="204" t="s">
        <v>74</v>
      </c>
      <c r="K1" s="204" t="s">
        <v>14</v>
      </c>
      <c r="L1" s="204" t="s">
        <v>17</v>
      </c>
      <c r="M1" s="204" t="s">
        <v>64</v>
      </c>
      <c r="N1" s="204" t="s">
        <v>16</v>
      </c>
      <c r="O1" s="204" t="s">
        <v>10</v>
      </c>
      <c r="P1" s="205" t="s">
        <v>176</v>
      </c>
      <c r="Q1" s="204" t="s">
        <v>12</v>
      </c>
      <c r="R1" s="204" t="s">
        <v>75</v>
      </c>
      <c r="S1" s="204" t="s">
        <v>65</v>
      </c>
      <c r="T1" s="204" t="s">
        <v>66</v>
      </c>
      <c r="U1" s="204" t="s">
        <v>37</v>
      </c>
      <c r="V1" s="204" t="s">
        <v>38</v>
      </c>
      <c r="W1" s="204" t="s">
        <v>76</v>
      </c>
      <c r="X1" s="204" t="s">
        <v>11</v>
      </c>
      <c r="Y1" s="205" t="s">
        <v>67</v>
      </c>
      <c r="Z1" s="204" t="s">
        <v>42</v>
      </c>
      <c r="AA1" s="204" t="s">
        <v>44</v>
      </c>
      <c r="AB1" s="204" t="s">
        <v>15</v>
      </c>
      <c r="AC1" s="204" t="s">
        <v>158</v>
      </c>
      <c r="AD1" s="204" t="s">
        <v>52</v>
      </c>
      <c r="AE1" s="204" t="s">
        <v>53</v>
      </c>
      <c r="AF1" s="204" t="s">
        <v>159</v>
      </c>
      <c r="AG1" s="204" t="s">
        <v>54</v>
      </c>
      <c r="AH1" s="204" t="s">
        <v>87</v>
      </c>
      <c r="AI1" s="204" t="s">
        <v>160</v>
      </c>
      <c r="AJ1" s="207" t="s">
        <v>77</v>
      </c>
      <c r="AK1" s="207" t="s">
        <v>57</v>
      </c>
      <c r="AL1" s="207" t="s">
        <v>60</v>
      </c>
      <c r="AM1" s="207" t="s">
        <v>251</v>
      </c>
      <c r="AN1" s="207" t="s">
        <v>252</v>
      </c>
      <c r="AO1" s="207" t="s">
        <v>253</v>
      </c>
      <c r="AP1" s="207" t="s">
        <v>254</v>
      </c>
      <c r="AQ1" s="207" t="s">
        <v>255</v>
      </c>
      <c r="AR1" s="207" t="s">
        <v>256</v>
      </c>
      <c r="AS1" s="208" t="s">
        <v>151</v>
      </c>
      <c r="AT1" s="209" t="s">
        <v>153</v>
      </c>
      <c r="AU1" s="204" t="s">
        <v>120</v>
      </c>
      <c r="AV1" s="204" t="s">
        <v>138</v>
      </c>
      <c r="AW1" s="204" t="s">
        <v>139</v>
      </c>
      <c r="AX1" s="210" t="s">
        <v>140</v>
      </c>
      <c r="AY1" s="204" t="s">
        <v>175</v>
      </c>
      <c r="AZ1" s="204" t="s">
        <v>178</v>
      </c>
      <c r="BA1" s="204" t="s">
        <v>179</v>
      </c>
      <c r="BB1" s="204" t="s">
        <v>292</v>
      </c>
      <c r="BC1" s="204" t="s">
        <v>293</v>
      </c>
      <c r="BD1" s="204" t="s">
        <v>295</v>
      </c>
      <c r="BE1" s="204" t="s">
        <v>189</v>
      </c>
      <c r="BF1" s="204" t="s">
        <v>190</v>
      </c>
      <c r="BG1" s="204" t="s">
        <v>191</v>
      </c>
      <c r="BH1" s="204" t="s">
        <v>203</v>
      </c>
      <c r="BI1" s="204" t="s">
        <v>204</v>
      </c>
      <c r="BJ1" s="204" t="s">
        <v>219</v>
      </c>
      <c r="BK1" s="204" t="s">
        <v>218</v>
      </c>
      <c r="BL1" s="204" t="s">
        <v>216</v>
      </c>
      <c r="BM1" s="204" t="s">
        <v>217</v>
      </c>
      <c r="BN1" s="204" t="s">
        <v>205</v>
      </c>
      <c r="BO1" s="204" t="s">
        <v>206</v>
      </c>
      <c r="BP1" s="204" t="s">
        <v>207</v>
      </c>
      <c r="BQ1" s="204" t="s">
        <v>208</v>
      </c>
      <c r="BR1" s="204" t="s">
        <v>209</v>
      </c>
      <c r="BS1" s="204" t="s">
        <v>210</v>
      </c>
      <c r="BT1" s="204" t="s">
        <v>220</v>
      </c>
      <c r="BU1" s="204" t="s">
        <v>300</v>
      </c>
      <c r="BV1" s="204" t="s">
        <v>248</v>
      </c>
      <c r="BW1" s="204" t="s">
        <v>282</v>
      </c>
      <c r="BX1" s="234" t="s">
        <v>301</v>
      </c>
      <c r="BY1" s="234" t="s">
        <v>303</v>
      </c>
      <c r="BZ1" s="234" t="s">
        <v>304</v>
      </c>
      <c r="CA1" s="234" t="s">
        <v>306</v>
      </c>
    </row>
    <row r="2" spans="1:79" ht="14" customHeight="1">
      <c r="A2" s="27"/>
      <c r="B2" s="28" t="str">
        <f>'TN-Tabelle für Erasmus@ISB'!B14</f>
        <v>Lehrkräfte: Begleitperson</v>
      </c>
      <c r="C2" s="28" t="str">
        <f>SUBSTITUTE(SUBSTITUTE(B2,"Lernende: ",""),"Lehrkräfte: ","")</f>
        <v>Begleitperson</v>
      </c>
      <c r="D2" s="28" t="str">
        <f>'TN-Tabelle für Erasmus@ISB'!C14</f>
        <v>Maximiliane</v>
      </c>
      <c r="E2" s="28" t="str">
        <f>'TN-Tabelle für Erasmus@ISB'!D14</f>
        <v>Musterfrau</v>
      </c>
      <c r="F2" s="28" t="str">
        <f>'TN-Tabelle für Erasmus@ISB'!E14</f>
        <v xml:space="preserve">name @ domain.org </v>
      </c>
      <c r="G2" s="29" t="str">
        <f>'TN-Tabelle für Erasmus@ISB'!F14</f>
        <v>0049 123 456789</v>
      </c>
      <c r="H2" s="28" t="str">
        <f>'TN-Tabelle für Erasmus@ISB'!G14</f>
        <v>Musterstrasse</v>
      </c>
      <c r="I2" s="11">
        <f>'TN-Tabelle für Erasmus@ISB'!H14</f>
        <v>25569</v>
      </c>
      <c r="J2" s="12" t="str">
        <f>'TN-Tabelle für Erasmus@ISB'!I14</f>
        <v>w</v>
      </c>
      <c r="K2" s="12" t="str">
        <f>'TN-Tabelle für Erasmus@ISB'!J14</f>
        <v>D</v>
      </c>
      <c r="L2" s="12" t="str">
        <f>'TN-Tabelle für Erasmus@ISB'!K14</f>
        <v>DE02120300000000202051</v>
      </c>
      <c r="M2" s="12" t="str">
        <f>'TN-Tabelle für Erasmus@ISB'!L14</f>
        <v>Postbank Giro Müchen</v>
      </c>
      <c r="N2" s="12" t="str">
        <f>'TN-Tabelle für Erasmus@ISB'!M14</f>
        <v>Mustermann</v>
      </c>
      <c r="O2" s="10" t="str">
        <f>'TN-Tabelle für Erasmus@ISB'!N14</f>
        <v>Deutsch</v>
      </c>
      <c r="P2" s="10" t="str">
        <f>'TN-Tabelle für Erasmus@ISB'!O14</f>
        <v>Nein</v>
      </c>
      <c r="Q2" s="10" t="str">
        <f>'TN-Tabelle für Erasmus@ISB'!P14</f>
        <v>Lernvereinbarung</v>
      </c>
      <c r="R2" s="10" t="str">
        <f>'TN-Tabelle für Erasmus@ISB'!Q14</f>
        <v>Kurstitel (nur eintragen bei Auswahl Kurs)</v>
      </c>
      <c r="S2" s="10" t="str">
        <f>'TN-Tabelle für Erasmus@ISB'!R14</f>
        <v>E12345679</v>
      </c>
      <c r="T2" s="10" t="str">
        <f>'TN-Tabelle für Erasmus@ISB'!S14</f>
        <v>Schule allg.bildend Primarstufe</v>
      </c>
      <c r="U2" s="10" t="str">
        <f>'TN-Tabelle für Erasmus@ISB'!T14</f>
        <v>Belgien</v>
      </c>
      <c r="V2" s="10" t="str">
        <f>'TN-Tabelle für Erasmus@ISB'!U14</f>
        <v>Arhus</v>
      </c>
      <c r="W2" s="12" t="str">
        <f>'TN-Tabelle für Erasmus@ISB'!V14</f>
        <v>Hotel, Hostel, etc.</v>
      </c>
      <c r="X2" s="10" t="str">
        <f>'TN-Tabelle für Erasmus@ISB'!W14</f>
        <v>Schule</v>
      </c>
      <c r="Y2" s="10">
        <f>'TN-Tabelle für Erasmus@ISB'!X14</f>
        <v>1000</v>
      </c>
      <c r="Z2" s="10" t="str">
        <f>'TN-Tabelle für Erasmus@ISB'!Y14</f>
        <v>500-1999 km</v>
      </c>
      <c r="AA2" s="10" t="str">
        <f>'TN-Tabelle für Erasmus@ISB'!Z14</f>
        <v>Zug</v>
      </c>
      <c r="AB2" s="26" t="str">
        <f>'TN-Tabelle für Erasmus@ISB'!AA14</f>
        <v>Ja</v>
      </c>
      <c r="AC2" s="30">
        <f>'TN-Tabelle für Erasmus@ISB'!AB14</f>
        <v>45292</v>
      </c>
      <c r="AD2" s="30">
        <f>'TN-Tabelle für Erasmus@ISB'!AC14</f>
        <v>45293</v>
      </c>
      <c r="AE2" s="30">
        <f>'TN-Tabelle für Erasmus@ISB'!AD14</f>
        <v>45297</v>
      </c>
      <c r="AF2" s="30">
        <f>'TN-Tabelle für Erasmus@ISB'!AE14</f>
        <v>45298</v>
      </c>
      <c r="AG2" s="25">
        <f>'TN-Tabelle für Erasmus@ISB'!AF14</f>
        <v>5</v>
      </c>
      <c r="AH2" s="25">
        <f>'TN-Tabelle für Erasmus@ISB'!AG14</f>
        <v>0</v>
      </c>
      <c r="AI2" s="13">
        <f>'TN-Tabelle für Erasmus@ISB'!AH14</f>
        <v>2</v>
      </c>
      <c r="AJ2" s="25">
        <f>'TN-Tabelle für Erasmus@ISB'!AI14</f>
        <v>7</v>
      </c>
      <c r="AK2" s="13"/>
      <c r="AL2" s="13" t="s">
        <v>63</v>
      </c>
      <c r="AM2" s="13"/>
      <c r="AN2" s="13"/>
      <c r="AO2" s="13" t="s">
        <v>63</v>
      </c>
      <c r="AP2" s="13"/>
      <c r="AQ2" s="13" t="s">
        <v>63</v>
      </c>
      <c r="AR2" s="13">
        <f>'TN-Tabelle für Erasmus@ISB'!BK14</f>
        <v>1071</v>
      </c>
      <c r="AS2" s="13">
        <f>'TN-Tabelle für Erasmus@ISB'!BL14</f>
        <v>1221</v>
      </c>
      <c r="AT2" s="13" t="str">
        <f>'TN-Tabelle für Erasmus@ISB'!BN14</f>
        <v>Es wurden die EU-Pauschalen für die individuelle Unterstützung angewendet.</v>
      </c>
      <c r="AU2" s="40">
        <f>'TN-Tabelle für Erasmus@ISB'!BM14</f>
        <v>1071</v>
      </c>
      <c r="AV2" s="40">
        <f>'TN-Tabelle für Erasmus@ISB'!BU14</f>
        <v>417</v>
      </c>
      <c r="AW2" s="40">
        <f>'TN-Tabelle für Erasmus@ISB'!BV14</f>
        <v>0</v>
      </c>
      <c r="AX2" s="40">
        <f>'TN-Tabelle für Erasmus@ISB'!BW14</f>
        <v>1488</v>
      </c>
      <c r="AY2" s="226">
        <f>'TN-Tabelle für Erasmus@ISB'!$B$2</f>
        <v>0</v>
      </c>
      <c r="AZ2" s="226">
        <f>Intern!$AE$28</f>
        <v>2</v>
      </c>
      <c r="BA2" s="226">
        <f>Intern!$AE$29</f>
        <v>1</v>
      </c>
      <c r="BB2" s="226">
        <f>Intern!$AE$23</f>
        <v>0</v>
      </c>
      <c r="BC2" s="226">
        <f>Intern!$AE$24</f>
        <v>1</v>
      </c>
      <c r="BD2" s="226">
        <f>Intern!$AE$25</f>
        <v>0</v>
      </c>
      <c r="BE2" s="226">
        <f ca="1">IF(ISBLANK('TN-Tabelle für Erasmus@ISB'!H14),0,DATEDIF('TN-Tabelle für Erasmus@ISB'!H14,TODAY(),"Y"))</f>
        <v>55</v>
      </c>
      <c r="BF2" s="227">
        <f ca="1">SUMIFS($BE$2:$BE$143,$B$2:$B$143,"Lernende: Gruppenmobilität",$BE$2:$BE$143,"&gt;0") / COUNTIFS($B$2:$B$143, "Lernende: Gruppenmobilität", $BE$2:$BE$143, "&gt;"&amp;0)</f>
        <v>15</v>
      </c>
      <c r="BG2" s="226">
        <f>COUNTA('TN-Tabelle für Erasmus@ISB'!$I$14:$I$155)</f>
        <v>4</v>
      </c>
      <c r="BH2" s="226">
        <f>Intern!$AE$10</f>
        <v>1897</v>
      </c>
      <c r="BI2" s="226">
        <f>Intern!$AE$11</f>
        <v>413</v>
      </c>
      <c r="BJ2" s="226">
        <f>Intern!$AE$12</f>
        <v>2051</v>
      </c>
      <c r="BK2" s="226">
        <f>Intern!$AE$13</f>
        <v>695</v>
      </c>
      <c r="BL2" s="226">
        <f>Intern!$AE$14</f>
        <v>1897</v>
      </c>
      <c r="BM2" s="226">
        <f>Intern!$AE$15</f>
        <v>413</v>
      </c>
      <c r="BN2" s="226">
        <f>Intern!$AE$16</f>
        <v>726</v>
      </c>
      <c r="BO2" s="226">
        <f>Intern!$AE$17</f>
        <v>309</v>
      </c>
      <c r="BP2" s="226">
        <f>Intern!$AE$18</f>
        <v>0</v>
      </c>
      <c r="BQ2" s="226">
        <f>Intern!$AE$19</f>
        <v>0</v>
      </c>
      <c r="BR2" s="226">
        <f>Intern!$AE$21</f>
        <v>722</v>
      </c>
      <c r="BS2" s="226">
        <f>Intern!$AE$20</f>
        <v>2623</v>
      </c>
      <c r="BT2" s="228">
        <f>SUM(Intern!$AE$20+Intern!$AE$21)</f>
        <v>3345</v>
      </c>
      <c r="BU2" s="174" t="str">
        <f>LEFT(BX2,4)&amp;" "&amp;MID(BX2,5,4)&amp;" "&amp;MID(BX2,9,4)&amp;" "&amp;MID(BX2,13,4)&amp;" "&amp;MID(BX2,17,4)&amp;" "&amp;MID(BX2,21,4)</f>
        <v>DE02 1203 0000 0000 2020 51</v>
      </c>
      <c r="BV2" s="226">
        <f>COUNTIF($P$2:$P$143, "Ja")</f>
        <v>2</v>
      </c>
      <c r="BW2" s="231">
        <f>$AC2-14</f>
        <v>45278</v>
      </c>
      <c r="BX2" s="235" t="str">
        <f>SUBSTITUTE('TN-Tabelle für Erasmus@ISB'!K14," ", "")</f>
        <v>DE02120300000000202051</v>
      </c>
      <c r="BY2" s="226">
        <f>'TN-Tabelle für Erasmus@ISB'!$BL$2</f>
        <v>2024</v>
      </c>
      <c r="BZ2" s="226" t="str">
        <f>IF($B2="Lehrkräfte: Job Shadowing", "JobS", IF($B2="Lehrkräfte: Kurse und Schulungen", "Kurs", IF($B2="Lehrkräfte: Begleitperson", "GM", IF($B2="Lernende: Gruppenmobilität", "GM", IF($B2="Lernende: Kurzfristige Mobilität", "LKurz", IF($B2="Lernende: Langfristige Mobilität", "LLang", IF($B2="Lehrkräfte: vorbereitender Besuch", "VorB", IF($B2="Lehrkräfte: Lehrtätigkeit", "LehrT", IF($B2="Lehrkräfte: Experteneinladung", "EXP", "")))))))))</f>
        <v>GM</v>
      </c>
      <c r="CA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 spans="1:79" ht="14" customHeight="1">
      <c r="A3" s="27"/>
      <c r="B3" s="28" t="str">
        <f>'TN-Tabelle für Erasmus@ISB'!B15</f>
        <v>Lehrkräfte: Begleitperson</v>
      </c>
      <c r="C3" s="28" t="str">
        <f t="shared" ref="C3:C57" si="0">SUBSTITUTE(SUBSTITUTE(B3,"Lernende: ",""),"Lehrkräfte: ","")</f>
        <v>Begleitperson</v>
      </c>
      <c r="D3" s="28" t="str">
        <f>'TN-Tabelle für Erasmus@ISB'!C15</f>
        <v>Max</v>
      </c>
      <c r="E3" s="28" t="str">
        <f>'TN-Tabelle für Erasmus@ISB'!D15</f>
        <v>Mustermann</v>
      </c>
      <c r="F3" s="28" t="str">
        <f>'TN-Tabelle für Erasmus@ISB'!E15</f>
        <v xml:space="preserve">name @ domain.org </v>
      </c>
      <c r="G3" s="29" t="str">
        <f>'TN-Tabelle für Erasmus@ISB'!F15</f>
        <v>0049 123 456789</v>
      </c>
      <c r="H3" s="28" t="str">
        <f>'TN-Tabelle für Erasmus@ISB'!G15</f>
        <v>Musterstrasse</v>
      </c>
      <c r="I3" s="11">
        <f>'TN-Tabelle für Erasmus@ISB'!H15</f>
        <v>25935</v>
      </c>
      <c r="J3" s="12" t="str">
        <f>'TN-Tabelle für Erasmus@ISB'!I15</f>
        <v>m</v>
      </c>
      <c r="K3" s="12" t="str">
        <f>'TN-Tabelle für Erasmus@ISB'!J15</f>
        <v>D</v>
      </c>
      <c r="L3" s="12" t="str">
        <f>'TN-Tabelle für Erasmus@ISB'!K15</f>
        <v>DE02120300000000202051</v>
      </c>
      <c r="M3" s="12" t="str">
        <f>'TN-Tabelle für Erasmus@ISB'!L15</f>
        <v>Postbank Giro Müchen</v>
      </c>
      <c r="N3" s="12" t="str">
        <f>'TN-Tabelle für Erasmus@ISB'!M15</f>
        <v>Mustermann</v>
      </c>
      <c r="O3" s="10" t="str">
        <f>'TN-Tabelle für Erasmus@ISB'!N15</f>
        <v>Deutsch</v>
      </c>
      <c r="P3" s="10" t="str">
        <f>'TN-Tabelle für Erasmus@ISB'!O15</f>
        <v>Ja</v>
      </c>
      <c r="Q3" s="10" t="str">
        <f>'TN-Tabelle für Erasmus@ISB'!P15</f>
        <v>Europass-Mobilitätsnachweis</v>
      </c>
      <c r="R3" s="10" t="str">
        <f>'TN-Tabelle für Erasmus@ISB'!Q15</f>
        <v>Kurstitel (nur eintragen bei Auswahl Kurs)</v>
      </c>
      <c r="S3" s="10" t="str">
        <f>'TN-Tabelle für Erasmus@ISB'!R15</f>
        <v>E12345670</v>
      </c>
      <c r="T3" s="10" t="str">
        <f>'TN-Tabelle für Erasmus@ISB'!S15</f>
        <v>Schule allg.bildend Sekundarstufe</v>
      </c>
      <c r="U3" s="10" t="str">
        <f>'TN-Tabelle für Erasmus@ISB'!T15</f>
        <v>Bulgarien</v>
      </c>
      <c r="V3" s="10" t="str">
        <f>'TN-Tabelle für Erasmus@ISB'!U15</f>
        <v>Barcelona</v>
      </c>
      <c r="W3" s="12" t="str">
        <f>'TN-Tabelle für Erasmus@ISB'!V15</f>
        <v>Hotel, Hostel, etc.</v>
      </c>
      <c r="X3" s="10" t="str">
        <f>'TN-Tabelle für Erasmus@ISB'!W15</f>
        <v>Schule</v>
      </c>
      <c r="Y3" s="10">
        <f>'TN-Tabelle für Erasmus@ISB'!X15</f>
        <v>1001</v>
      </c>
      <c r="Z3" s="10" t="str">
        <f>'TN-Tabelle für Erasmus@ISB'!Y15</f>
        <v>500-1999 km</v>
      </c>
      <c r="AA3" s="10" t="str">
        <f>'TN-Tabelle für Erasmus@ISB'!Z15</f>
        <v>Flugzeug</v>
      </c>
      <c r="AB3" s="26" t="str">
        <f>'TN-Tabelle für Erasmus@ISB'!AA15</f>
        <v>Nein</v>
      </c>
      <c r="AC3" s="30">
        <f>'TN-Tabelle für Erasmus@ISB'!AB15</f>
        <v>45293</v>
      </c>
      <c r="AD3" s="30">
        <f>'TN-Tabelle für Erasmus@ISB'!AC15</f>
        <v>45294</v>
      </c>
      <c r="AE3" s="30">
        <f>'TN-Tabelle für Erasmus@ISB'!AD15</f>
        <v>45298</v>
      </c>
      <c r="AF3" s="30">
        <f>'TN-Tabelle für Erasmus@ISB'!AE15</f>
        <v>45299</v>
      </c>
      <c r="AG3" s="25">
        <f>'TN-Tabelle für Erasmus@ISB'!AF15</f>
        <v>5</v>
      </c>
      <c r="AH3" s="25">
        <f>'TN-Tabelle für Erasmus@ISB'!AG15</f>
        <v>0</v>
      </c>
      <c r="AI3" s="13">
        <f>'TN-Tabelle für Erasmus@ISB'!AH15</f>
        <v>2</v>
      </c>
      <c r="AJ3" s="25">
        <f>'TN-Tabelle für Erasmus@ISB'!AI15</f>
        <v>7</v>
      </c>
      <c r="AK3" s="13"/>
      <c r="AL3" s="13" t="s">
        <v>63</v>
      </c>
      <c r="AM3" s="13"/>
      <c r="AN3" s="13"/>
      <c r="AO3" s="13" t="s">
        <v>63</v>
      </c>
      <c r="AP3" s="13"/>
      <c r="AQ3" s="13" t="s">
        <v>63</v>
      </c>
      <c r="AR3" s="13">
        <f>'TN-Tabelle für Erasmus@ISB'!BK15</f>
        <v>826</v>
      </c>
      <c r="AS3" s="13">
        <f>'TN-Tabelle für Erasmus@ISB'!BL15</f>
        <v>830</v>
      </c>
      <c r="AT3" s="13" t="str">
        <f>'TN-Tabelle für Erasmus@ISB'!BN15</f>
        <v>Es wurden die EU-Pauschalen für die individuelle Unterstützung angewendet.</v>
      </c>
      <c r="AU3" s="40">
        <f>'TN-Tabelle für Erasmus@ISB'!BM15</f>
        <v>826</v>
      </c>
      <c r="AV3" s="40">
        <f>'TN-Tabelle für Erasmus@ISB'!BU15</f>
        <v>309</v>
      </c>
      <c r="AW3" s="40">
        <f>'TN-Tabelle für Erasmus@ISB'!BV15</f>
        <v>0</v>
      </c>
      <c r="AX3" s="40">
        <f>'TN-Tabelle für Erasmus@ISB'!BW15</f>
        <v>1135</v>
      </c>
      <c r="AY3" s="226">
        <f>'TN-Tabelle für Erasmus@ISB'!$B$2</f>
        <v>0</v>
      </c>
      <c r="AZ3" s="226">
        <f>Intern!$AE$28</f>
        <v>2</v>
      </c>
      <c r="BA3" s="226">
        <f>Intern!$AE$29</f>
        <v>1</v>
      </c>
      <c r="BB3" s="226">
        <f>Intern!$AE$23</f>
        <v>0</v>
      </c>
      <c r="BC3" s="226">
        <f>Intern!$AE$24</f>
        <v>1</v>
      </c>
      <c r="BD3" s="226">
        <f>Intern!$AE$25</f>
        <v>0</v>
      </c>
      <c r="BE3" s="226">
        <f ca="1">IF(ISBLANK('TN-Tabelle für Erasmus@ISB'!H15),0,DATEDIF('TN-Tabelle für Erasmus@ISB'!H15,TODAY(),"Y"))</f>
        <v>54</v>
      </c>
      <c r="BF3" s="227">
        <f t="shared" ref="BF3:BF66" ca="1" si="1">SUMIFS($BE$2:$BE$143,$B$2:$B$143,"Lernende: Gruppenmobilität",$BE$2:$BE$143,"&gt;0") / COUNTIFS($B$2:$B$143, "Lernende: Gruppenmobilität", $BE$2:$BE$143, "&gt;"&amp;0)</f>
        <v>15</v>
      </c>
      <c r="BG3" s="226">
        <f>COUNTA('TN-Tabelle für Erasmus@ISB'!$I$14:$I$155)</f>
        <v>4</v>
      </c>
      <c r="BH3" s="226">
        <f>Intern!$AE$10</f>
        <v>1897</v>
      </c>
      <c r="BI3" s="226">
        <f>Intern!$AE$11</f>
        <v>413</v>
      </c>
      <c r="BJ3" s="226">
        <f>Intern!$AE$12</f>
        <v>2051</v>
      </c>
      <c r="BK3" s="226">
        <f>Intern!$AE$13</f>
        <v>695</v>
      </c>
      <c r="BL3" s="226">
        <f>Intern!$AE$14</f>
        <v>1897</v>
      </c>
      <c r="BM3" s="226">
        <f>Intern!$AE$15</f>
        <v>413</v>
      </c>
      <c r="BN3" s="226">
        <f>Intern!$AE$16</f>
        <v>726</v>
      </c>
      <c r="BO3" s="226">
        <f>Intern!$AE$17</f>
        <v>309</v>
      </c>
      <c r="BP3" s="226">
        <f>Intern!$AE$18</f>
        <v>0</v>
      </c>
      <c r="BQ3" s="226">
        <f>Intern!$AE$19</f>
        <v>0</v>
      </c>
      <c r="BR3" s="226">
        <f>Intern!$AE$21</f>
        <v>722</v>
      </c>
      <c r="BS3" s="226">
        <f>Intern!$AE$20</f>
        <v>2623</v>
      </c>
      <c r="BT3" s="228">
        <f>SUM(Intern!$AE$20+Intern!$AE$21)</f>
        <v>3345</v>
      </c>
      <c r="BU3" s="174" t="str">
        <f t="shared" ref="BU3:BU66" si="2">LEFT(BX3,4)&amp;" "&amp;MID(BX3,5,4)&amp;" "&amp;MID(BX3,9,4)&amp;" "&amp;MID(BX3,13,4)&amp;" "&amp;MID(BX3,17,4)&amp;" "&amp;MID(BX3,21,4)</f>
        <v>DE02 1203 0000 0000 2020 51</v>
      </c>
      <c r="BV3" s="226">
        <f t="shared" ref="BV3:BV66" si="3">COUNTIF($P$2:$P$143, "Ja")</f>
        <v>2</v>
      </c>
      <c r="BW3" s="231">
        <f t="shared" ref="BW3:BW66" si="4">$AC3-14</f>
        <v>45279</v>
      </c>
      <c r="BX3" s="235" t="str">
        <f>SUBSTITUTE('TN-Tabelle für Erasmus@ISB'!K15," ", "")</f>
        <v>DE02120300000000202051</v>
      </c>
      <c r="BY3" s="226">
        <f>'TN-Tabelle für Erasmus@ISB'!$BL$2</f>
        <v>2024</v>
      </c>
      <c r="BZ3" s="226" t="str">
        <f t="shared" ref="BZ3:BZ66" si="5">IF($B3="Lehrkräfte: Job Shadowing", "JobS", IF($B3="Lehrkräfte: Kurse und Schulungen", "Kurs", IF($B3="Lehrkräfte: Begleitperson", "GM", IF($B3="Lernende: Gruppenmobilität", "GM", IF($B3="Lernende: Kurzfristige Mobilität", "LKurz", IF($B3="Lernende: Langfristige Mobilität", "LLang", IF($B3="Lehrkräfte: vorbereitender Besuch", "VorB", IF($B3="Lehrkräfte: Lehrtätigkeit", "LehrT", IF($B3="Lehrkräfte: Experteneinladung", "EXP", "")))))))))</f>
        <v>GM</v>
      </c>
      <c r="CA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 spans="1:79" ht="14" customHeight="1">
      <c r="A4" s="27"/>
      <c r="B4" s="28" t="str">
        <f>'TN-Tabelle für Erasmus@ISB'!B16</f>
        <v>Lehrkräfte: Job Shadowing</v>
      </c>
      <c r="C4" s="28" t="str">
        <f t="shared" si="0"/>
        <v>Job Shadowing</v>
      </c>
      <c r="D4" s="28" t="str">
        <f>'TN-Tabelle für Erasmus@ISB'!C16</f>
        <v>Maximiliane</v>
      </c>
      <c r="E4" s="28" t="str">
        <f>'TN-Tabelle für Erasmus@ISB'!D16</f>
        <v>Musterfrau</v>
      </c>
      <c r="F4" s="28" t="str">
        <f>'TN-Tabelle für Erasmus@ISB'!E16</f>
        <v xml:space="preserve">name @ domain.org </v>
      </c>
      <c r="G4" s="29" t="str">
        <f>'TN-Tabelle für Erasmus@ISB'!F16</f>
        <v>0049 123 456789</v>
      </c>
      <c r="H4" s="28" t="str">
        <f>'TN-Tabelle für Erasmus@ISB'!G16</f>
        <v>Musterstrasse</v>
      </c>
      <c r="I4" s="11">
        <f>'TN-Tabelle für Erasmus@ISB'!H16</f>
        <v>40544</v>
      </c>
      <c r="J4" s="12" t="str">
        <f>'TN-Tabelle für Erasmus@ISB'!I16</f>
        <v>w</v>
      </c>
      <c r="K4" s="12" t="str">
        <f>'TN-Tabelle für Erasmus@ISB'!J16</f>
        <v>D</v>
      </c>
      <c r="L4" s="12" t="str">
        <f>'TN-Tabelle für Erasmus@ISB'!K16</f>
        <v>DE02120300000000202051</v>
      </c>
      <c r="M4" s="12" t="str">
        <f>'TN-Tabelle für Erasmus@ISB'!L16</f>
        <v>Postbank Giro Müchen</v>
      </c>
      <c r="N4" s="12" t="str">
        <f>'TN-Tabelle für Erasmus@ISB'!M16</f>
        <v>Mustermann</v>
      </c>
      <c r="O4" s="10" t="str">
        <f>'TN-Tabelle für Erasmus@ISB'!N16</f>
        <v>Deutsch</v>
      </c>
      <c r="P4" s="10" t="str">
        <f>'TN-Tabelle für Erasmus@ISB'!O16</f>
        <v>Nein</v>
      </c>
      <c r="Q4" s="10" t="str">
        <f>'TN-Tabelle für Erasmus@ISB'!P16</f>
        <v>Schulungs-bestätigung</v>
      </c>
      <c r="R4" s="10" t="str">
        <f>'TN-Tabelle für Erasmus@ISB'!Q16</f>
        <v>Kurstitel (nur eintragen bei Auswahl Kurs)</v>
      </c>
      <c r="S4" s="10" t="str">
        <f>'TN-Tabelle für Erasmus@ISB'!R16</f>
        <v>E12345671</v>
      </c>
      <c r="T4" s="10" t="str">
        <f>'TN-Tabelle für Erasmus@ISB'!S16</f>
        <v>Schule berufsbildend</v>
      </c>
      <c r="U4" s="10" t="str">
        <f>'TN-Tabelle für Erasmus@ISB'!T16</f>
        <v>Dänemark</v>
      </c>
      <c r="V4" s="10" t="str">
        <f>'TN-Tabelle für Erasmus@ISB'!U16</f>
        <v>Carbourgh</v>
      </c>
      <c r="W4" s="12" t="str">
        <f>'TN-Tabelle für Erasmus@ISB'!V16</f>
        <v>Hotel, Hostel, etc.</v>
      </c>
      <c r="X4" s="10" t="str">
        <f>'TN-Tabelle für Erasmus@ISB'!W16</f>
        <v>Schule</v>
      </c>
      <c r="Y4" s="10">
        <f>'TN-Tabelle für Erasmus@ISB'!X16</f>
        <v>1002</v>
      </c>
      <c r="Z4" s="10" t="str">
        <f>'TN-Tabelle für Erasmus@ISB'!Y16</f>
        <v>500-1999 km</v>
      </c>
      <c r="AA4" s="10" t="str">
        <f>'TN-Tabelle für Erasmus@ISB'!Z16</f>
        <v>Flugzeug</v>
      </c>
      <c r="AB4" s="26" t="str">
        <f>'TN-Tabelle für Erasmus@ISB'!AA16</f>
        <v>Nein</v>
      </c>
      <c r="AC4" s="30">
        <f>'TN-Tabelle für Erasmus@ISB'!AB16</f>
        <v>45294</v>
      </c>
      <c r="AD4" s="30">
        <f>'TN-Tabelle für Erasmus@ISB'!AC16</f>
        <v>45295</v>
      </c>
      <c r="AE4" s="30">
        <f>'TN-Tabelle für Erasmus@ISB'!AD16</f>
        <v>45299</v>
      </c>
      <c r="AF4" s="30">
        <f>'TN-Tabelle für Erasmus@ISB'!AE16</f>
        <v>45300</v>
      </c>
      <c r="AG4" s="25">
        <f>'TN-Tabelle für Erasmus@ISB'!AF16</f>
        <v>5</v>
      </c>
      <c r="AH4" s="25">
        <f>'TN-Tabelle für Erasmus@ISB'!AG16</f>
        <v>0</v>
      </c>
      <c r="AI4" s="13">
        <f>'TN-Tabelle für Erasmus@ISB'!AH16</f>
        <v>2</v>
      </c>
      <c r="AJ4" s="25">
        <f>'TN-Tabelle für Erasmus@ISB'!AI16</f>
        <v>7</v>
      </c>
      <c r="AK4" s="13"/>
      <c r="AL4" s="13" t="s">
        <v>63</v>
      </c>
      <c r="AM4" s="13"/>
      <c r="AN4" s="13"/>
      <c r="AO4" s="13" t="s">
        <v>63</v>
      </c>
      <c r="AP4" s="13"/>
      <c r="AQ4" s="13" t="s">
        <v>63</v>
      </c>
      <c r="AR4" s="13">
        <f>'TN-Tabelle für Erasmus@ISB'!BK16</f>
        <v>1071</v>
      </c>
      <c r="AS4" s="13">
        <f>'TN-Tabelle für Erasmus@ISB'!BL16</f>
        <v>1573</v>
      </c>
      <c r="AT4" s="13" t="str">
        <f>'TN-Tabelle für Erasmus@ISB'!BN16</f>
        <v>Es wurden die EU-Pauschalen für die individuelle Unterstützung angewendet.</v>
      </c>
      <c r="AU4" s="40">
        <f>'TN-Tabelle für Erasmus@ISB'!BM16</f>
        <v>1071</v>
      </c>
      <c r="AV4" s="40">
        <f>'TN-Tabelle für Erasmus@ISB'!BU16</f>
        <v>309</v>
      </c>
      <c r="AW4" s="40">
        <f>'TN-Tabelle für Erasmus@ISB'!BV16</f>
        <v>0</v>
      </c>
      <c r="AX4" s="40">
        <f>'TN-Tabelle für Erasmus@ISB'!BW16</f>
        <v>1380</v>
      </c>
      <c r="AY4" s="226">
        <f>'TN-Tabelle für Erasmus@ISB'!$B$2</f>
        <v>0</v>
      </c>
      <c r="AZ4" s="226">
        <f>Intern!$AE$28</f>
        <v>2</v>
      </c>
      <c r="BA4" s="226">
        <f>Intern!$AE$29</f>
        <v>1</v>
      </c>
      <c r="BB4" s="226">
        <f>Intern!$AE$23</f>
        <v>0</v>
      </c>
      <c r="BC4" s="226">
        <f>Intern!$AE$24</f>
        <v>1</v>
      </c>
      <c r="BD4" s="226">
        <f>Intern!$AE$25</f>
        <v>0</v>
      </c>
      <c r="BE4" s="226">
        <f ca="1">IF(ISBLANK('TN-Tabelle für Erasmus@ISB'!H16),0,DATEDIF('TN-Tabelle für Erasmus@ISB'!H16,TODAY(),"Y"))</f>
        <v>14</v>
      </c>
      <c r="BF4" s="227">
        <f t="shared" ca="1" si="1"/>
        <v>15</v>
      </c>
      <c r="BG4" s="226">
        <f>COUNTA('TN-Tabelle für Erasmus@ISB'!$I$14:$I$155)</f>
        <v>4</v>
      </c>
      <c r="BH4" s="226">
        <f>Intern!$AE$10</f>
        <v>1897</v>
      </c>
      <c r="BI4" s="226">
        <f>Intern!$AE$11</f>
        <v>413</v>
      </c>
      <c r="BJ4" s="226">
        <f>Intern!$AE$12</f>
        <v>2051</v>
      </c>
      <c r="BK4" s="226">
        <f>Intern!$AE$13</f>
        <v>695</v>
      </c>
      <c r="BL4" s="226">
        <f>Intern!$AE$14</f>
        <v>1897</v>
      </c>
      <c r="BM4" s="226">
        <f>Intern!$AE$15</f>
        <v>413</v>
      </c>
      <c r="BN4" s="226">
        <f>Intern!$AE$16</f>
        <v>726</v>
      </c>
      <c r="BO4" s="226">
        <f>Intern!$AE$17</f>
        <v>309</v>
      </c>
      <c r="BP4" s="226">
        <f>Intern!$AE$18</f>
        <v>0</v>
      </c>
      <c r="BQ4" s="226">
        <f>Intern!$AE$19</f>
        <v>0</v>
      </c>
      <c r="BR4" s="226">
        <f>Intern!$AE$21</f>
        <v>722</v>
      </c>
      <c r="BS4" s="226">
        <f>Intern!$AE$20</f>
        <v>2623</v>
      </c>
      <c r="BT4" s="228">
        <f>SUM(Intern!$AE$20+Intern!$AE$21)</f>
        <v>3345</v>
      </c>
      <c r="BU4" s="174" t="str">
        <f t="shared" si="2"/>
        <v>DE02 1203 0000 0000 2020 51</v>
      </c>
      <c r="BV4" s="226">
        <f t="shared" si="3"/>
        <v>2</v>
      </c>
      <c r="BW4" s="231">
        <f t="shared" si="4"/>
        <v>45280</v>
      </c>
      <c r="BX4" s="235" t="str">
        <f>SUBSTITUTE('TN-Tabelle für Erasmus@ISB'!K16," ", "")</f>
        <v>DE02120300000000202051</v>
      </c>
      <c r="BY4" s="226">
        <f>'TN-Tabelle für Erasmus@ISB'!$BL$2</f>
        <v>2024</v>
      </c>
      <c r="BZ4" s="226" t="str">
        <f t="shared" si="5"/>
        <v>JobS</v>
      </c>
      <c r="CA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 spans="1:79" ht="14" customHeight="1">
      <c r="A5" s="27"/>
      <c r="B5" s="28" t="str">
        <f>'TN-Tabelle für Erasmus@ISB'!B17</f>
        <v>Lernende: Gruppenmobilität</v>
      </c>
      <c r="C5" s="28" t="str">
        <f t="shared" si="0"/>
        <v>Gruppenmobilität</v>
      </c>
      <c r="D5" s="28" t="str">
        <f>'TN-Tabelle für Erasmus@ISB'!C17</f>
        <v xml:space="preserve">Max </v>
      </c>
      <c r="E5" s="28" t="str">
        <f>'TN-Tabelle für Erasmus@ISB'!D17</f>
        <v>Mustermann</v>
      </c>
      <c r="F5" s="28">
        <f>'TN-Tabelle für Erasmus@ISB'!E17</f>
        <v>0</v>
      </c>
      <c r="G5" s="29">
        <f>'TN-Tabelle für Erasmus@ISB'!F17</f>
        <v>0</v>
      </c>
      <c r="H5" s="28">
        <f>'TN-Tabelle für Erasmus@ISB'!G17</f>
        <v>0</v>
      </c>
      <c r="I5" s="11">
        <f>'TN-Tabelle für Erasmus@ISB'!H17</f>
        <v>40179</v>
      </c>
      <c r="J5" s="12" t="str">
        <f>'TN-Tabelle für Erasmus@ISB'!I17</f>
        <v>m</v>
      </c>
      <c r="K5" s="12" t="str">
        <f>'TN-Tabelle für Erasmus@ISB'!J17</f>
        <v>D</v>
      </c>
      <c r="L5" s="12">
        <f>'TN-Tabelle für Erasmus@ISB'!K17</f>
        <v>0</v>
      </c>
      <c r="M5" s="12">
        <f>'TN-Tabelle für Erasmus@ISB'!L17</f>
        <v>0</v>
      </c>
      <c r="N5" s="12">
        <f>'TN-Tabelle für Erasmus@ISB'!M17</f>
        <v>0</v>
      </c>
      <c r="O5" s="10" t="str">
        <f>'TN-Tabelle für Erasmus@ISB'!N17</f>
        <v>Deutsch</v>
      </c>
      <c r="P5" s="10" t="str">
        <f>'TN-Tabelle für Erasmus@ISB'!O17</f>
        <v>Ja</v>
      </c>
      <c r="Q5" s="10" t="str">
        <f>'TN-Tabelle für Erasmus@ISB'!P17</f>
        <v>Andere</v>
      </c>
      <c r="R5" s="10" t="str">
        <f>'TN-Tabelle für Erasmus@ISB'!Q17</f>
        <v>Kurstitel (nur eintragen bei Auswahl Kurs)</v>
      </c>
      <c r="S5" s="10" t="str">
        <f>'TN-Tabelle für Erasmus@ISB'!R17</f>
        <v>E12345672</v>
      </c>
      <c r="T5" s="10" t="str">
        <f>'TN-Tabelle für Erasmus@ISB'!S17</f>
        <v>Unternehmen</v>
      </c>
      <c r="U5" s="10" t="str">
        <f>'TN-Tabelle für Erasmus@ISB'!T17</f>
        <v>Estland</v>
      </c>
      <c r="V5" s="10" t="str">
        <f>'TN-Tabelle für Erasmus@ISB'!U17</f>
        <v>Delft</v>
      </c>
      <c r="W5" s="12" t="str">
        <f>'TN-Tabelle für Erasmus@ISB'!V17</f>
        <v>Hotel, Hostel, etc.</v>
      </c>
      <c r="X5" s="10" t="str">
        <f>'TN-Tabelle für Erasmus@ISB'!W17</f>
        <v>Schule</v>
      </c>
      <c r="Y5" s="10">
        <f>'TN-Tabelle für Erasmus@ISB'!X17</f>
        <v>1003</v>
      </c>
      <c r="Z5" s="10" t="str">
        <f>'TN-Tabelle für Erasmus@ISB'!Y17</f>
        <v>500-1999 km</v>
      </c>
      <c r="AA5" s="10" t="str">
        <f>'TN-Tabelle für Erasmus@ISB'!Z17</f>
        <v>Flugzeug</v>
      </c>
      <c r="AB5" s="26" t="str">
        <f>'TN-Tabelle für Erasmus@ISB'!AA17</f>
        <v>Nein</v>
      </c>
      <c r="AC5" s="30">
        <f>'TN-Tabelle für Erasmus@ISB'!AB17</f>
        <v>45295</v>
      </c>
      <c r="AD5" s="30">
        <f>'TN-Tabelle für Erasmus@ISB'!AC17</f>
        <v>45296</v>
      </c>
      <c r="AE5" s="30">
        <f>'TN-Tabelle für Erasmus@ISB'!AD17</f>
        <v>45300</v>
      </c>
      <c r="AF5" s="30">
        <f>'TN-Tabelle für Erasmus@ISB'!AE17</f>
        <v>45301</v>
      </c>
      <c r="AG5" s="25">
        <f>'TN-Tabelle für Erasmus@ISB'!AF17</f>
        <v>5</v>
      </c>
      <c r="AH5" s="25">
        <f>'TN-Tabelle für Erasmus@ISB'!AG17</f>
        <v>0</v>
      </c>
      <c r="AI5" s="13">
        <f>'TN-Tabelle für Erasmus@ISB'!AH17</f>
        <v>2</v>
      </c>
      <c r="AJ5" s="25">
        <f>'TN-Tabelle für Erasmus@ISB'!AI17</f>
        <v>7</v>
      </c>
      <c r="AK5" s="13"/>
      <c r="AL5" s="13" t="s">
        <v>63</v>
      </c>
      <c r="AM5" s="13"/>
      <c r="AN5" s="13"/>
      <c r="AO5" s="13" t="s">
        <v>63</v>
      </c>
      <c r="AP5" s="13"/>
      <c r="AQ5" s="13" t="s">
        <v>63</v>
      </c>
      <c r="AR5" s="13">
        <f>'TN-Tabelle für Erasmus@ISB'!BK17</f>
        <v>413</v>
      </c>
      <c r="AS5" s="13">
        <f>'TN-Tabelle für Erasmus@ISB'!BL17</f>
        <v>695</v>
      </c>
      <c r="AT5" s="13" t="str">
        <f>'TN-Tabelle für Erasmus@ISB'!BN17</f>
        <v>Es wurden die EU-Pauschalen für die individuelle Unterstützung angewendet.</v>
      </c>
      <c r="AU5" s="40">
        <f>'TN-Tabelle für Erasmus@ISB'!BM17</f>
        <v>413</v>
      </c>
      <c r="AV5" s="40">
        <f>'TN-Tabelle für Erasmus@ISB'!BU17</f>
        <v>309</v>
      </c>
      <c r="AW5" s="40">
        <f>'TN-Tabelle für Erasmus@ISB'!BV17</f>
        <v>0</v>
      </c>
      <c r="AX5" s="40">
        <f>'TN-Tabelle für Erasmus@ISB'!BW17</f>
        <v>722</v>
      </c>
      <c r="AY5" s="226">
        <f>'TN-Tabelle für Erasmus@ISB'!$B$2</f>
        <v>0</v>
      </c>
      <c r="AZ5" s="226">
        <f>Intern!$AE$28</f>
        <v>2</v>
      </c>
      <c r="BA5" s="226">
        <f>Intern!$AE$29</f>
        <v>1</v>
      </c>
      <c r="BB5" s="226">
        <f>Intern!$AE$23</f>
        <v>0</v>
      </c>
      <c r="BC5" s="226">
        <f>Intern!$AE$24</f>
        <v>1</v>
      </c>
      <c r="BD5" s="226">
        <f>Intern!$AE$25</f>
        <v>0</v>
      </c>
      <c r="BE5" s="226">
        <f ca="1">IF(ISBLANK('TN-Tabelle für Erasmus@ISB'!H17),0,DATEDIF('TN-Tabelle für Erasmus@ISB'!H17,TODAY(),"Y"))</f>
        <v>15</v>
      </c>
      <c r="BF5" s="227">
        <f t="shared" ca="1" si="1"/>
        <v>15</v>
      </c>
      <c r="BG5" s="226">
        <f>COUNTA('TN-Tabelle für Erasmus@ISB'!$I$14:$I$155)</f>
        <v>4</v>
      </c>
      <c r="BH5" s="226">
        <f>Intern!$AE$10</f>
        <v>1897</v>
      </c>
      <c r="BI5" s="226">
        <f>Intern!$AE$11</f>
        <v>413</v>
      </c>
      <c r="BJ5" s="226">
        <f>Intern!$AE$12</f>
        <v>2051</v>
      </c>
      <c r="BK5" s="226">
        <f>Intern!$AE$13</f>
        <v>695</v>
      </c>
      <c r="BL5" s="226">
        <f>Intern!$AE$14</f>
        <v>1897</v>
      </c>
      <c r="BM5" s="226">
        <f>Intern!$AE$15</f>
        <v>413</v>
      </c>
      <c r="BN5" s="226">
        <f>Intern!$AE$16</f>
        <v>726</v>
      </c>
      <c r="BO5" s="226">
        <f>Intern!$AE$17</f>
        <v>309</v>
      </c>
      <c r="BP5" s="226">
        <f>Intern!$AE$18</f>
        <v>0</v>
      </c>
      <c r="BQ5" s="226">
        <f>Intern!$AE$19</f>
        <v>0</v>
      </c>
      <c r="BR5" s="226">
        <f>Intern!$AE$21</f>
        <v>722</v>
      </c>
      <c r="BS5" s="226">
        <f>Intern!$AE$20</f>
        <v>2623</v>
      </c>
      <c r="BT5" s="228">
        <f>SUM(Intern!$AE$20+Intern!$AE$21)</f>
        <v>3345</v>
      </c>
      <c r="BU5" s="174" t="str">
        <f t="shared" si="2"/>
        <v xml:space="preserve">     </v>
      </c>
      <c r="BV5" s="226">
        <f t="shared" si="3"/>
        <v>2</v>
      </c>
      <c r="BW5" s="231">
        <f t="shared" si="4"/>
        <v>45281</v>
      </c>
      <c r="BX5" s="235" t="str">
        <f>SUBSTITUTE('TN-Tabelle für Erasmus@ISB'!K17," ", "")</f>
        <v/>
      </c>
      <c r="BY5" s="226">
        <f>'TN-Tabelle für Erasmus@ISB'!$BL$2</f>
        <v>2024</v>
      </c>
      <c r="BZ5" s="226" t="str">
        <f t="shared" si="5"/>
        <v>GM</v>
      </c>
      <c r="CA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 spans="1:79" ht="14" customHeight="1">
      <c r="A6" s="27"/>
      <c r="B6" s="28">
        <f>'TN-Tabelle für Erasmus@ISB'!B18</f>
        <v>0</v>
      </c>
      <c r="C6" s="28" t="str">
        <f t="shared" si="0"/>
        <v>0</v>
      </c>
      <c r="D6" s="28">
        <f>'TN-Tabelle für Erasmus@ISB'!C18</f>
        <v>0</v>
      </c>
      <c r="E6" s="28">
        <f>'TN-Tabelle für Erasmus@ISB'!D18</f>
        <v>0</v>
      </c>
      <c r="F6" s="28">
        <f>'TN-Tabelle für Erasmus@ISB'!E18</f>
        <v>0</v>
      </c>
      <c r="G6" s="29">
        <f>'TN-Tabelle für Erasmus@ISB'!F18</f>
        <v>0</v>
      </c>
      <c r="H6" s="28">
        <f>'TN-Tabelle für Erasmus@ISB'!G18</f>
        <v>0</v>
      </c>
      <c r="I6" s="11">
        <f>'TN-Tabelle für Erasmus@ISB'!H18</f>
        <v>0</v>
      </c>
      <c r="J6" s="12">
        <f>'TN-Tabelle für Erasmus@ISB'!I18</f>
        <v>0</v>
      </c>
      <c r="K6" s="12">
        <f>'TN-Tabelle für Erasmus@ISB'!J18</f>
        <v>0</v>
      </c>
      <c r="L6" s="12">
        <f>'TN-Tabelle für Erasmus@ISB'!K18</f>
        <v>0</v>
      </c>
      <c r="M6" s="12">
        <f>'TN-Tabelle für Erasmus@ISB'!L18</f>
        <v>0</v>
      </c>
      <c r="N6" s="12">
        <f>'TN-Tabelle für Erasmus@ISB'!M18</f>
        <v>0</v>
      </c>
      <c r="O6" s="10">
        <f>'TN-Tabelle für Erasmus@ISB'!N18</f>
        <v>0</v>
      </c>
      <c r="P6" s="10">
        <f>'TN-Tabelle für Erasmus@ISB'!O18</f>
        <v>0</v>
      </c>
      <c r="Q6" s="10">
        <f>'TN-Tabelle für Erasmus@ISB'!P18</f>
        <v>0</v>
      </c>
      <c r="R6" s="10" t="str">
        <f>'TN-Tabelle für Erasmus@ISB'!Q18</f>
        <v>Kurstitel (nur eintragen bei Auswahl Kurs)</v>
      </c>
      <c r="S6" s="10">
        <f>'TN-Tabelle für Erasmus@ISB'!R18</f>
        <v>0</v>
      </c>
      <c r="T6" s="10">
        <f>'TN-Tabelle für Erasmus@ISB'!S18</f>
        <v>0</v>
      </c>
      <c r="U6" s="10">
        <f>'TN-Tabelle für Erasmus@ISB'!T18</f>
        <v>0</v>
      </c>
      <c r="V6" s="10">
        <f>'TN-Tabelle für Erasmus@ISB'!U18</f>
        <v>0</v>
      </c>
      <c r="W6" s="12">
        <f>'TN-Tabelle für Erasmus@ISB'!V18</f>
        <v>0</v>
      </c>
      <c r="X6" s="10">
        <f>'TN-Tabelle für Erasmus@ISB'!W18</f>
        <v>0</v>
      </c>
      <c r="Y6" s="10">
        <f>'TN-Tabelle für Erasmus@ISB'!X18</f>
        <v>0</v>
      </c>
      <c r="Z6" s="10" t="str">
        <f>'TN-Tabelle für Erasmus@ISB'!Y18</f>
        <v>zu wenig km</v>
      </c>
      <c r="AA6" s="10" t="str">
        <f>'TN-Tabelle für Erasmus@ISB'!Z18</f>
        <v>Flugzeug</v>
      </c>
      <c r="AB6" s="26" t="str">
        <f>'TN-Tabelle für Erasmus@ISB'!AA18</f>
        <v>Nein</v>
      </c>
      <c r="AC6" s="30">
        <f>'TN-Tabelle für Erasmus@ISB'!AB18</f>
        <v>0</v>
      </c>
      <c r="AD6" s="30">
        <f>'TN-Tabelle für Erasmus@ISB'!AC18</f>
        <v>0</v>
      </c>
      <c r="AE6" s="30">
        <f>'TN-Tabelle für Erasmus@ISB'!AD18</f>
        <v>0</v>
      </c>
      <c r="AF6" s="30">
        <f>'TN-Tabelle für Erasmus@ISB'!AE18</f>
        <v>0</v>
      </c>
      <c r="AG6" s="25">
        <f>'TN-Tabelle für Erasmus@ISB'!AF18</f>
        <v>1</v>
      </c>
      <c r="AH6" s="25">
        <f>'TN-Tabelle für Erasmus@ISB'!AG18</f>
        <v>0</v>
      </c>
      <c r="AI6" s="13">
        <f>'TN-Tabelle für Erasmus@ISB'!AH18</f>
        <v>0</v>
      </c>
      <c r="AJ6" s="25">
        <f>'TN-Tabelle für Erasmus@ISB'!AI18</f>
        <v>1</v>
      </c>
      <c r="AK6" s="13"/>
      <c r="AL6" s="13" t="s">
        <v>63</v>
      </c>
      <c r="AM6" s="13"/>
      <c r="AN6" s="13"/>
      <c r="AO6" s="13" t="s">
        <v>63</v>
      </c>
      <c r="AP6" s="13"/>
      <c r="AQ6" s="13" t="s">
        <v>63</v>
      </c>
      <c r="AR6" s="13" t="e">
        <f>'TN-Tabelle für Erasmus@ISB'!BK18</f>
        <v>#N/A</v>
      </c>
      <c r="AS6" s="13" t="e">
        <f>'TN-Tabelle für Erasmus@ISB'!BL18</f>
        <v>#N/A</v>
      </c>
      <c r="AT6" s="13" t="e">
        <f>'TN-Tabelle für Erasmus@ISB'!BN18</f>
        <v>#N/A</v>
      </c>
      <c r="AU6" s="40" t="e">
        <f>'TN-Tabelle für Erasmus@ISB'!BM18</f>
        <v>#N/A</v>
      </c>
      <c r="AV6" s="40" t="str">
        <f>'TN-Tabelle für Erasmus@ISB'!BU18</f>
        <v>zu wenig km</v>
      </c>
      <c r="AW6" s="40">
        <f>'TN-Tabelle für Erasmus@ISB'!BV18</f>
        <v>0</v>
      </c>
      <c r="AX6" s="40" t="e">
        <f>'TN-Tabelle für Erasmus@ISB'!BW18</f>
        <v>#N/A</v>
      </c>
      <c r="AY6" s="226">
        <f>'TN-Tabelle für Erasmus@ISB'!$B$2</f>
        <v>0</v>
      </c>
      <c r="AZ6" s="226">
        <f>Intern!$AE$28</f>
        <v>2</v>
      </c>
      <c r="BA6" s="226">
        <f>Intern!$AE$29</f>
        <v>1</v>
      </c>
      <c r="BB6" s="226">
        <f>Intern!$AE$23</f>
        <v>0</v>
      </c>
      <c r="BC6" s="226">
        <f>Intern!$AE$24</f>
        <v>1</v>
      </c>
      <c r="BD6" s="226">
        <f>Intern!$AE$25</f>
        <v>0</v>
      </c>
      <c r="BE6" s="226">
        <f ca="1">IF(ISBLANK('TN-Tabelle für Erasmus@ISB'!H18),0,DATEDIF('TN-Tabelle für Erasmus@ISB'!H18,TODAY(),"Y"))</f>
        <v>0</v>
      </c>
      <c r="BF6" s="227">
        <f t="shared" ca="1" si="1"/>
        <v>15</v>
      </c>
      <c r="BG6" s="226">
        <f>COUNTA('TN-Tabelle für Erasmus@ISB'!$I$14:$I$155)</f>
        <v>4</v>
      </c>
      <c r="BH6" s="226">
        <f>Intern!$AE$10</f>
        <v>1897</v>
      </c>
      <c r="BI6" s="226">
        <f>Intern!$AE$11</f>
        <v>413</v>
      </c>
      <c r="BJ6" s="226">
        <f>Intern!$AE$12</f>
        <v>2051</v>
      </c>
      <c r="BK6" s="226">
        <f>Intern!$AE$13</f>
        <v>695</v>
      </c>
      <c r="BL6" s="226">
        <f>Intern!$AE$14</f>
        <v>1897</v>
      </c>
      <c r="BM6" s="226">
        <f>Intern!$AE$15</f>
        <v>413</v>
      </c>
      <c r="BN6" s="226">
        <f>Intern!$AE$16</f>
        <v>726</v>
      </c>
      <c r="BO6" s="226">
        <f>Intern!$AE$17</f>
        <v>309</v>
      </c>
      <c r="BP6" s="226">
        <f>Intern!$AE$18</f>
        <v>0</v>
      </c>
      <c r="BQ6" s="226">
        <f>Intern!$AE$19</f>
        <v>0</v>
      </c>
      <c r="BR6" s="226">
        <f>Intern!$AE$21</f>
        <v>722</v>
      </c>
      <c r="BS6" s="226">
        <f>Intern!$AE$20</f>
        <v>2623</v>
      </c>
      <c r="BT6" s="228">
        <f>SUM(Intern!$AE$20+Intern!$AE$21)</f>
        <v>3345</v>
      </c>
      <c r="BU6" s="174" t="str">
        <f t="shared" si="2"/>
        <v xml:space="preserve">     </v>
      </c>
      <c r="BV6" s="226">
        <f t="shared" si="3"/>
        <v>2</v>
      </c>
      <c r="BW6" s="231">
        <f t="shared" si="4"/>
        <v>-14</v>
      </c>
      <c r="BX6" s="235" t="str">
        <f>SUBSTITUTE('TN-Tabelle für Erasmus@ISB'!K18," ", "")</f>
        <v/>
      </c>
      <c r="BY6" s="226">
        <f>'TN-Tabelle für Erasmus@ISB'!$BL$2</f>
        <v>2024</v>
      </c>
      <c r="BZ6" s="226" t="str">
        <f t="shared" si="5"/>
        <v/>
      </c>
      <c r="CA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 spans="1:79" ht="14" customHeight="1">
      <c r="A7" s="27"/>
      <c r="B7" s="28">
        <f>'TN-Tabelle für Erasmus@ISB'!B19</f>
        <v>0</v>
      </c>
      <c r="C7" s="28" t="str">
        <f t="shared" si="0"/>
        <v>0</v>
      </c>
      <c r="D7" s="28">
        <f>'TN-Tabelle für Erasmus@ISB'!C19</f>
        <v>0</v>
      </c>
      <c r="E7" s="28">
        <f>'TN-Tabelle für Erasmus@ISB'!D19</f>
        <v>0</v>
      </c>
      <c r="F7" s="28">
        <f>'TN-Tabelle für Erasmus@ISB'!E19</f>
        <v>0</v>
      </c>
      <c r="G7" s="29">
        <f>'TN-Tabelle für Erasmus@ISB'!F19</f>
        <v>0</v>
      </c>
      <c r="H7" s="28">
        <f>'TN-Tabelle für Erasmus@ISB'!G19</f>
        <v>0</v>
      </c>
      <c r="I7" s="11">
        <f>'TN-Tabelle für Erasmus@ISB'!H19</f>
        <v>0</v>
      </c>
      <c r="J7" s="12">
        <f>'TN-Tabelle für Erasmus@ISB'!I19</f>
        <v>0</v>
      </c>
      <c r="K7" s="12">
        <f>'TN-Tabelle für Erasmus@ISB'!J19</f>
        <v>0</v>
      </c>
      <c r="L7" s="12">
        <f>'TN-Tabelle für Erasmus@ISB'!K19</f>
        <v>0</v>
      </c>
      <c r="M7" s="12">
        <f>'TN-Tabelle für Erasmus@ISB'!L19</f>
        <v>0</v>
      </c>
      <c r="N7" s="12">
        <f>'TN-Tabelle für Erasmus@ISB'!M19</f>
        <v>0</v>
      </c>
      <c r="O7" s="10">
        <f>'TN-Tabelle für Erasmus@ISB'!N19</f>
        <v>0</v>
      </c>
      <c r="P7" s="10">
        <f>'TN-Tabelle für Erasmus@ISB'!O19</f>
        <v>0</v>
      </c>
      <c r="Q7" s="10">
        <f>'TN-Tabelle für Erasmus@ISB'!P19</f>
        <v>0</v>
      </c>
      <c r="R7" s="10" t="str">
        <f>'TN-Tabelle für Erasmus@ISB'!Q19</f>
        <v>Kurstitel (nur eintragen bei Auswahl Kurs)</v>
      </c>
      <c r="S7" s="10">
        <f>'TN-Tabelle für Erasmus@ISB'!R19</f>
        <v>0</v>
      </c>
      <c r="T7" s="10">
        <f>'TN-Tabelle für Erasmus@ISB'!S19</f>
        <v>0</v>
      </c>
      <c r="U7" s="10">
        <f>'TN-Tabelle für Erasmus@ISB'!T19</f>
        <v>0</v>
      </c>
      <c r="V7" s="10">
        <f>'TN-Tabelle für Erasmus@ISB'!U19</f>
        <v>0</v>
      </c>
      <c r="W7" s="12">
        <f>'TN-Tabelle für Erasmus@ISB'!V19</f>
        <v>0</v>
      </c>
      <c r="X7" s="10">
        <f>'TN-Tabelle für Erasmus@ISB'!W19</f>
        <v>0</v>
      </c>
      <c r="Y7" s="10">
        <f>'TN-Tabelle für Erasmus@ISB'!X19</f>
        <v>0</v>
      </c>
      <c r="Z7" s="10" t="str">
        <f>'TN-Tabelle für Erasmus@ISB'!Y19</f>
        <v>zu wenig km</v>
      </c>
      <c r="AA7" s="10" t="str">
        <f>'TN-Tabelle für Erasmus@ISB'!Z19</f>
        <v>Bus</v>
      </c>
      <c r="AB7" s="26" t="str">
        <f>'TN-Tabelle für Erasmus@ISB'!AA19</f>
        <v>Ja</v>
      </c>
      <c r="AC7" s="30">
        <f>'TN-Tabelle für Erasmus@ISB'!AB19</f>
        <v>0</v>
      </c>
      <c r="AD7" s="30">
        <f>'TN-Tabelle für Erasmus@ISB'!AC19</f>
        <v>0</v>
      </c>
      <c r="AE7" s="30">
        <f>'TN-Tabelle für Erasmus@ISB'!AD19</f>
        <v>0</v>
      </c>
      <c r="AF7" s="30">
        <f>'TN-Tabelle für Erasmus@ISB'!AE19</f>
        <v>0</v>
      </c>
      <c r="AG7" s="25">
        <f>'TN-Tabelle für Erasmus@ISB'!AF19</f>
        <v>1</v>
      </c>
      <c r="AH7" s="25">
        <f>'TN-Tabelle für Erasmus@ISB'!AG19</f>
        <v>0</v>
      </c>
      <c r="AI7" s="13">
        <f>'TN-Tabelle für Erasmus@ISB'!AH19</f>
        <v>0</v>
      </c>
      <c r="AJ7" s="25">
        <f>'TN-Tabelle für Erasmus@ISB'!AI19</f>
        <v>1</v>
      </c>
      <c r="AK7" s="13"/>
      <c r="AL7" s="13" t="s">
        <v>63</v>
      </c>
      <c r="AM7" s="13"/>
      <c r="AN7" s="13"/>
      <c r="AO7" s="13" t="s">
        <v>63</v>
      </c>
      <c r="AP7" s="13"/>
      <c r="AQ7" s="13" t="s">
        <v>63</v>
      </c>
      <c r="AR7" s="13" t="e">
        <f>'TN-Tabelle für Erasmus@ISB'!BK19</f>
        <v>#N/A</v>
      </c>
      <c r="AS7" s="13" t="e">
        <f>'TN-Tabelle für Erasmus@ISB'!BL19</f>
        <v>#N/A</v>
      </c>
      <c r="AT7" s="13" t="e">
        <f>'TN-Tabelle für Erasmus@ISB'!BN19</f>
        <v>#N/A</v>
      </c>
      <c r="AU7" s="40" t="e">
        <f>'TN-Tabelle für Erasmus@ISB'!BM19</f>
        <v>#N/A</v>
      </c>
      <c r="AV7" s="40" t="str">
        <f>'TN-Tabelle für Erasmus@ISB'!BU19</f>
        <v>zu wenig km</v>
      </c>
      <c r="AW7" s="40">
        <f>'TN-Tabelle für Erasmus@ISB'!BV19</f>
        <v>0</v>
      </c>
      <c r="AX7" s="40" t="e">
        <f>'TN-Tabelle für Erasmus@ISB'!BW19</f>
        <v>#N/A</v>
      </c>
      <c r="AY7" s="226">
        <f>'TN-Tabelle für Erasmus@ISB'!$B$2</f>
        <v>0</v>
      </c>
      <c r="AZ7" s="226">
        <f>Intern!$AE$28</f>
        <v>2</v>
      </c>
      <c r="BA7" s="226">
        <f>Intern!$AE$29</f>
        <v>1</v>
      </c>
      <c r="BB7" s="226">
        <f>Intern!$AE$23</f>
        <v>0</v>
      </c>
      <c r="BC7" s="226">
        <f>Intern!$AE$24</f>
        <v>1</v>
      </c>
      <c r="BD7" s="226">
        <f>Intern!$AE$25</f>
        <v>0</v>
      </c>
      <c r="BE7" s="226">
        <f ca="1">IF(ISBLANK('TN-Tabelle für Erasmus@ISB'!H19),0,DATEDIF('TN-Tabelle für Erasmus@ISB'!H19,TODAY(),"Y"))</f>
        <v>0</v>
      </c>
      <c r="BF7" s="227">
        <f t="shared" ca="1" si="1"/>
        <v>15</v>
      </c>
      <c r="BG7" s="226">
        <f>COUNTA('TN-Tabelle für Erasmus@ISB'!$I$14:$I$155)</f>
        <v>4</v>
      </c>
      <c r="BH7" s="226">
        <f>Intern!$AE$10</f>
        <v>1897</v>
      </c>
      <c r="BI7" s="226">
        <f>Intern!$AE$11</f>
        <v>413</v>
      </c>
      <c r="BJ7" s="226">
        <f>Intern!$AE$12</f>
        <v>2051</v>
      </c>
      <c r="BK7" s="226">
        <f>Intern!$AE$13</f>
        <v>695</v>
      </c>
      <c r="BL7" s="226">
        <f>Intern!$AE$14</f>
        <v>1897</v>
      </c>
      <c r="BM7" s="226">
        <f>Intern!$AE$15</f>
        <v>413</v>
      </c>
      <c r="BN7" s="226">
        <f>Intern!$AE$16</f>
        <v>726</v>
      </c>
      <c r="BO7" s="226">
        <f>Intern!$AE$17</f>
        <v>309</v>
      </c>
      <c r="BP7" s="226">
        <f>Intern!$AE$18</f>
        <v>0</v>
      </c>
      <c r="BQ7" s="226">
        <f>Intern!$AE$19</f>
        <v>0</v>
      </c>
      <c r="BR7" s="226">
        <f>Intern!$AE$21</f>
        <v>722</v>
      </c>
      <c r="BS7" s="226">
        <f>Intern!$AE$20</f>
        <v>2623</v>
      </c>
      <c r="BT7" s="228">
        <f>SUM(Intern!$AE$20+Intern!$AE$21)</f>
        <v>3345</v>
      </c>
      <c r="BU7" s="174" t="str">
        <f t="shared" si="2"/>
        <v xml:space="preserve">     </v>
      </c>
      <c r="BV7" s="226">
        <f t="shared" si="3"/>
        <v>2</v>
      </c>
      <c r="BW7" s="231">
        <f t="shared" si="4"/>
        <v>-14</v>
      </c>
      <c r="BX7" s="235" t="str">
        <f>SUBSTITUTE('TN-Tabelle für Erasmus@ISB'!K19," ", "")</f>
        <v/>
      </c>
      <c r="BY7" s="226">
        <f>'TN-Tabelle für Erasmus@ISB'!$BL$2</f>
        <v>2024</v>
      </c>
      <c r="BZ7" s="226" t="str">
        <f t="shared" si="5"/>
        <v/>
      </c>
      <c r="CA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 spans="1:79" ht="14" customHeight="1">
      <c r="A8" s="27"/>
      <c r="B8" s="28">
        <f>'TN-Tabelle für Erasmus@ISB'!B20</f>
        <v>0</v>
      </c>
      <c r="C8" s="28" t="str">
        <f t="shared" si="0"/>
        <v>0</v>
      </c>
      <c r="D8" s="28">
        <f>'TN-Tabelle für Erasmus@ISB'!C20</f>
        <v>0</v>
      </c>
      <c r="E8" s="28">
        <f>'TN-Tabelle für Erasmus@ISB'!D20</f>
        <v>0</v>
      </c>
      <c r="F8" s="28">
        <f>'TN-Tabelle für Erasmus@ISB'!E20</f>
        <v>0</v>
      </c>
      <c r="G8" s="29">
        <f>'TN-Tabelle für Erasmus@ISB'!F20</f>
        <v>0</v>
      </c>
      <c r="H8" s="28">
        <f>'TN-Tabelle für Erasmus@ISB'!G20</f>
        <v>0</v>
      </c>
      <c r="I8" s="11">
        <f>'TN-Tabelle für Erasmus@ISB'!H20</f>
        <v>0</v>
      </c>
      <c r="J8" s="12">
        <f>'TN-Tabelle für Erasmus@ISB'!I20</f>
        <v>0</v>
      </c>
      <c r="K8" s="12">
        <f>'TN-Tabelle für Erasmus@ISB'!J20</f>
        <v>0</v>
      </c>
      <c r="L8" s="12">
        <f>'TN-Tabelle für Erasmus@ISB'!K20</f>
        <v>0</v>
      </c>
      <c r="M8" s="12">
        <f>'TN-Tabelle für Erasmus@ISB'!L20</f>
        <v>0</v>
      </c>
      <c r="N8" s="12">
        <f>'TN-Tabelle für Erasmus@ISB'!M20</f>
        <v>0</v>
      </c>
      <c r="O8" s="10">
        <f>'TN-Tabelle für Erasmus@ISB'!N20</f>
        <v>0</v>
      </c>
      <c r="P8" s="10">
        <f>'TN-Tabelle für Erasmus@ISB'!O20</f>
        <v>0</v>
      </c>
      <c r="Q8" s="10">
        <f>'TN-Tabelle für Erasmus@ISB'!P20</f>
        <v>0</v>
      </c>
      <c r="R8" s="10" t="str">
        <f>'TN-Tabelle für Erasmus@ISB'!Q20</f>
        <v>Kurstitel (nur eintragen bei Auswahl Kurs)</v>
      </c>
      <c r="S8" s="10">
        <f>'TN-Tabelle für Erasmus@ISB'!R20</f>
        <v>0</v>
      </c>
      <c r="T8" s="10">
        <f>'TN-Tabelle für Erasmus@ISB'!S20</f>
        <v>0</v>
      </c>
      <c r="U8" s="10">
        <f>'TN-Tabelle für Erasmus@ISB'!T20</f>
        <v>0</v>
      </c>
      <c r="V8" s="10">
        <f>'TN-Tabelle für Erasmus@ISB'!U20</f>
        <v>0</v>
      </c>
      <c r="W8" s="12">
        <f>'TN-Tabelle für Erasmus@ISB'!V20</f>
        <v>0</v>
      </c>
      <c r="X8" s="10">
        <f>'TN-Tabelle für Erasmus@ISB'!W20</f>
        <v>0</v>
      </c>
      <c r="Y8" s="10">
        <f>'TN-Tabelle für Erasmus@ISB'!X20</f>
        <v>0</v>
      </c>
      <c r="Z8" s="10" t="str">
        <f>'TN-Tabelle für Erasmus@ISB'!Y20</f>
        <v>zu wenig km</v>
      </c>
      <c r="AA8" s="10" t="str">
        <f>'TN-Tabelle für Erasmus@ISB'!Z20</f>
        <v>Mitfahrgelegenheit</v>
      </c>
      <c r="AB8" s="26" t="str">
        <f>'TN-Tabelle für Erasmus@ISB'!AA20</f>
        <v>Ja</v>
      </c>
      <c r="AC8" s="30">
        <f>'TN-Tabelle für Erasmus@ISB'!AB20</f>
        <v>0</v>
      </c>
      <c r="AD8" s="30">
        <f>'TN-Tabelle für Erasmus@ISB'!AC20</f>
        <v>0</v>
      </c>
      <c r="AE8" s="30">
        <f>'TN-Tabelle für Erasmus@ISB'!AD20</f>
        <v>0</v>
      </c>
      <c r="AF8" s="30">
        <f>'TN-Tabelle für Erasmus@ISB'!AE20</f>
        <v>0</v>
      </c>
      <c r="AG8" s="25">
        <f>'TN-Tabelle für Erasmus@ISB'!AF20</f>
        <v>1</v>
      </c>
      <c r="AH8" s="25">
        <f>'TN-Tabelle für Erasmus@ISB'!AG20</f>
        <v>0</v>
      </c>
      <c r="AI8" s="13">
        <f>'TN-Tabelle für Erasmus@ISB'!AH20</f>
        <v>0</v>
      </c>
      <c r="AJ8" s="25">
        <f>'TN-Tabelle für Erasmus@ISB'!AI20</f>
        <v>1</v>
      </c>
      <c r="AK8" s="13"/>
      <c r="AL8" s="13" t="s">
        <v>63</v>
      </c>
      <c r="AM8" s="13"/>
      <c r="AN8" s="13"/>
      <c r="AO8" s="13" t="s">
        <v>63</v>
      </c>
      <c r="AP8" s="13"/>
      <c r="AQ8" s="13" t="s">
        <v>63</v>
      </c>
      <c r="AR8" s="13" t="e">
        <f>'TN-Tabelle für Erasmus@ISB'!BK20</f>
        <v>#N/A</v>
      </c>
      <c r="AS8" s="13" t="e">
        <f>'TN-Tabelle für Erasmus@ISB'!BL20</f>
        <v>#N/A</v>
      </c>
      <c r="AT8" s="13" t="e">
        <f>'TN-Tabelle für Erasmus@ISB'!BN20</f>
        <v>#N/A</v>
      </c>
      <c r="AU8" s="40" t="e">
        <f>'TN-Tabelle für Erasmus@ISB'!BM20</f>
        <v>#N/A</v>
      </c>
      <c r="AV8" s="40" t="str">
        <f>'TN-Tabelle für Erasmus@ISB'!BU20</f>
        <v>zu wenig km</v>
      </c>
      <c r="AW8" s="40">
        <f>'TN-Tabelle für Erasmus@ISB'!BV20</f>
        <v>0</v>
      </c>
      <c r="AX8" s="40" t="e">
        <f>'TN-Tabelle für Erasmus@ISB'!BW20</f>
        <v>#N/A</v>
      </c>
      <c r="AY8" s="226">
        <f>'TN-Tabelle für Erasmus@ISB'!$B$2</f>
        <v>0</v>
      </c>
      <c r="AZ8" s="226">
        <f>Intern!$AE$28</f>
        <v>2</v>
      </c>
      <c r="BA8" s="226">
        <f>Intern!$AE$29</f>
        <v>1</v>
      </c>
      <c r="BB8" s="226">
        <f>Intern!$AE$23</f>
        <v>0</v>
      </c>
      <c r="BC8" s="226">
        <f>Intern!$AE$24</f>
        <v>1</v>
      </c>
      <c r="BD8" s="226">
        <f>Intern!$AE$25</f>
        <v>0</v>
      </c>
      <c r="BE8" s="226">
        <f ca="1">IF(ISBLANK('TN-Tabelle für Erasmus@ISB'!H20),0,DATEDIF('TN-Tabelle für Erasmus@ISB'!H20,TODAY(),"Y"))</f>
        <v>0</v>
      </c>
      <c r="BF8" s="227">
        <f t="shared" ca="1" si="1"/>
        <v>15</v>
      </c>
      <c r="BG8" s="226">
        <f>COUNTA('TN-Tabelle für Erasmus@ISB'!$I$14:$I$155)</f>
        <v>4</v>
      </c>
      <c r="BH8" s="226">
        <f>Intern!$AE$10</f>
        <v>1897</v>
      </c>
      <c r="BI8" s="226">
        <f>Intern!$AE$11</f>
        <v>413</v>
      </c>
      <c r="BJ8" s="226">
        <f>Intern!$AE$12</f>
        <v>2051</v>
      </c>
      <c r="BK8" s="226">
        <f>Intern!$AE$13</f>
        <v>695</v>
      </c>
      <c r="BL8" s="226">
        <f>Intern!$AE$14</f>
        <v>1897</v>
      </c>
      <c r="BM8" s="226">
        <f>Intern!$AE$15</f>
        <v>413</v>
      </c>
      <c r="BN8" s="226">
        <f>Intern!$AE$16</f>
        <v>726</v>
      </c>
      <c r="BO8" s="226">
        <f>Intern!$AE$17</f>
        <v>309</v>
      </c>
      <c r="BP8" s="226">
        <f>Intern!$AE$18</f>
        <v>0</v>
      </c>
      <c r="BQ8" s="226">
        <f>Intern!$AE$19</f>
        <v>0</v>
      </c>
      <c r="BR8" s="226">
        <f>Intern!$AE$21</f>
        <v>722</v>
      </c>
      <c r="BS8" s="226">
        <f>Intern!$AE$20</f>
        <v>2623</v>
      </c>
      <c r="BT8" s="228">
        <f>SUM(Intern!$AE$20+Intern!$AE$21)</f>
        <v>3345</v>
      </c>
      <c r="BU8" s="174" t="str">
        <f t="shared" si="2"/>
        <v xml:space="preserve">     </v>
      </c>
      <c r="BV8" s="226">
        <f t="shared" si="3"/>
        <v>2</v>
      </c>
      <c r="BW8" s="231">
        <f t="shared" si="4"/>
        <v>-14</v>
      </c>
      <c r="BX8" s="235" t="str">
        <f>SUBSTITUTE('TN-Tabelle für Erasmus@ISB'!K20," ", "")</f>
        <v/>
      </c>
      <c r="BY8" s="226">
        <f>'TN-Tabelle für Erasmus@ISB'!$BL$2</f>
        <v>2024</v>
      </c>
      <c r="BZ8" s="226" t="str">
        <f t="shared" si="5"/>
        <v/>
      </c>
      <c r="CA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 spans="1:79" ht="14" customHeight="1">
      <c r="A9" s="27"/>
      <c r="B9" s="28">
        <f>'TN-Tabelle für Erasmus@ISB'!B21</f>
        <v>0</v>
      </c>
      <c r="C9" s="28" t="str">
        <f t="shared" si="0"/>
        <v>0</v>
      </c>
      <c r="D9" s="28">
        <f>'TN-Tabelle für Erasmus@ISB'!C21</f>
        <v>0</v>
      </c>
      <c r="E9" s="28">
        <f>'TN-Tabelle für Erasmus@ISB'!D21</f>
        <v>0</v>
      </c>
      <c r="F9" s="28">
        <f>'TN-Tabelle für Erasmus@ISB'!E21</f>
        <v>0</v>
      </c>
      <c r="G9" s="29">
        <f>'TN-Tabelle für Erasmus@ISB'!F21</f>
        <v>0</v>
      </c>
      <c r="H9" s="28">
        <f>'TN-Tabelle für Erasmus@ISB'!G21</f>
        <v>0</v>
      </c>
      <c r="I9" s="11">
        <f>'TN-Tabelle für Erasmus@ISB'!H21</f>
        <v>0</v>
      </c>
      <c r="J9" s="12">
        <f>'TN-Tabelle für Erasmus@ISB'!I21</f>
        <v>0</v>
      </c>
      <c r="K9" s="12">
        <f>'TN-Tabelle für Erasmus@ISB'!J21</f>
        <v>0</v>
      </c>
      <c r="L9" s="12">
        <f>'TN-Tabelle für Erasmus@ISB'!K21</f>
        <v>0</v>
      </c>
      <c r="M9" s="12">
        <f>'TN-Tabelle für Erasmus@ISB'!L21</f>
        <v>0</v>
      </c>
      <c r="N9" s="12">
        <f>'TN-Tabelle für Erasmus@ISB'!M21</f>
        <v>0</v>
      </c>
      <c r="O9" s="10">
        <f>'TN-Tabelle für Erasmus@ISB'!N21</f>
        <v>0</v>
      </c>
      <c r="P9" s="10">
        <f>'TN-Tabelle für Erasmus@ISB'!O21</f>
        <v>0</v>
      </c>
      <c r="Q9" s="10">
        <f>'TN-Tabelle für Erasmus@ISB'!P21</f>
        <v>0</v>
      </c>
      <c r="R9" s="10" t="str">
        <f>'TN-Tabelle für Erasmus@ISB'!Q21</f>
        <v>Kurstitel (nur eintragen bei Auswahl Kurs)</v>
      </c>
      <c r="S9" s="10">
        <f>'TN-Tabelle für Erasmus@ISB'!R21</f>
        <v>0</v>
      </c>
      <c r="T9" s="10">
        <f>'TN-Tabelle für Erasmus@ISB'!S21</f>
        <v>0</v>
      </c>
      <c r="U9" s="10">
        <f>'TN-Tabelle für Erasmus@ISB'!T21</f>
        <v>0</v>
      </c>
      <c r="V9" s="10">
        <f>'TN-Tabelle für Erasmus@ISB'!U21</f>
        <v>0</v>
      </c>
      <c r="W9" s="12">
        <f>'TN-Tabelle für Erasmus@ISB'!V21</f>
        <v>0</v>
      </c>
      <c r="X9" s="10">
        <f>'TN-Tabelle für Erasmus@ISB'!W21</f>
        <v>0</v>
      </c>
      <c r="Y9" s="10">
        <f>'TN-Tabelle für Erasmus@ISB'!X21</f>
        <v>0</v>
      </c>
      <c r="Z9" s="10" t="str">
        <f>'TN-Tabelle für Erasmus@ISB'!Y21</f>
        <v>zu wenig km</v>
      </c>
      <c r="AA9" s="10" t="str">
        <f>'TN-Tabelle für Erasmus@ISB'!Z21</f>
        <v>Fahrrad</v>
      </c>
      <c r="AB9" s="26" t="str">
        <f>'TN-Tabelle für Erasmus@ISB'!AA21</f>
        <v>Ja</v>
      </c>
      <c r="AC9" s="30">
        <f>'TN-Tabelle für Erasmus@ISB'!AB21</f>
        <v>0</v>
      </c>
      <c r="AD9" s="30">
        <f>'TN-Tabelle für Erasmus@ISB'!AC21</f>
        <v>0</v>
      </c>
      <c r="AE9" s="30">
        <f>'TN-Tabelle für Erasmus@ISB'!AD21</f>
        <v>0</v>
      </c>
      <c r="AF9" s="30">
        <f>'TN-Tabelle für Erasmus@ISB'!AE21</f>
        <v>0</v>
      </c>
      <c r="AG9" s="25">
        <f>'TN-Tabelle für Erasmus@ISB'!AF21</f>
        <v>1</v>
      </c>
      <c r="AH9" s="25">
        <f>'TN-Tabelle für Erasmus@ISB'!AG21</f>
        <v>0</v>
      </c>
      <c r="AI9" s="13">
        <f>'TN-Tabelle für Erasmus@ISB'!AH21</f>
        <v>0</v>
      </c>
      <c r="AJ9" s="25">
        <f>'TN-Tabelle für Erasmus@ISB'!AI21</f>
        <v>1</v>
      </c>
      <c r="AK9" s="13"/>
      <c r="AL9" s="13" t="s">
        <v>63</v>
      </c>
      <c r="AM9" s="13"/>
      <c r="AN9" s="13"/>
      <c r="AO9" s="13" t="s">
        <v>63</v>
      </c>
      <c r="AP9" s="13"/>
      <c r="AQ9" s="13" t="s">
        <v>63</v>
      </c>
      <c r="AR9" s="13" t="e">
        <f>'TN-Tabelle für Erasmus@ISB'!BK21</f>
        <v>#N/A</v>
      </c>
      <c r="AS9" s="13" t="e">
        <f>'TN-Tabelle für Erasmus@ISB'!BL21</f>
        <v>#N/A</v>
      </c>
      <c r="AT9" s="13" t="e">
        <f>'TN-Tabelle für Erasmus@ISB'!BN21</f>
        <v>#N/A</v>
      </c>
      <c r="AU9" s="40" t="e">
        <f>'TN-Tabelle für Erasmus@ISB'!BM21</f>
        <v>#N/A</v>
      </c>
      <c r="AV9" s="40" t="str">
        <f>'TN-Tabelle für Erasmus@ISB'!BU21</f>
        <v>zu wenig km</v>
      </c>
      <c r="AW9" s="40">
        <f>'TN-Tabelle für Erasmus@ISB'!BV21</f>
        <v>0</v>
      </c>
      <c r="AX9" s="40" t="e">
        <f>'TN-Tabelle für Erasmus@ISB'!BW21</f>
        <v>#N/A</v>
      </c>
      <c r="AY9" s="226">
        <f>'TN-Tabelle für Erasmus@ISB'!$B$2</f>
        <v>0</v>
      </c>
      <c r="AZ9" s="226">
        <f>Intern!$AE$28</f>
        <v>2</v>
      </c>
      <c r="BA9" s="226">
        <f>Intern!$AE$29</f>
        <v>1</v>
      </c>
      <c r="BB9" s="226">
        <f>Intern!$AE$23</f>
        <v>0</v>
      </c>
      <c r="BC9" s="226">
        <f>Intern!$AE$24</f>
        <v>1</v>
      </c>
      <c r="BD9" s="226">
        <f>Intern!$AE$25</f>
        <v>0</v>
      </c>
      <c r="BE9" s="226">
        <f ca="1">IF(ISBLANK('TN-Tabelle für Erasmus@ISB'!H21),0,DATEDIF('TN-Tabelle für Erasmus@ISB'!H21,TODAY(),"Y"))</f>
        <v>0</v>
      </c>
      <c r="BF9" s="227">
        <f t="shared" ca="1" si="1"/>
        <v>15</v>
      </c>
      <c r="BG9" s="226">
        <f>COUNTA('TN-Tabelle für Erasmus@ISB'!$I$14:$I$155)</f>
        <v>4</v>
      </c>
      <c r="BH9" s="226">
        <f>Intern!$AE$10</f>
        <v>1897</v>
      </c>
      <c r="BI9" s="226">
        <f>Intern!$AE$11</f>
        <v>413</v>
      </c>
      <c r="BJ9" s="226">
        <f>Intern!$AE$12</f>
        <v>2051</v>
      </c>
      <c r="BK9" s="226">
        <f>Intern!$AE$13</f>
        <v>695</v>
      </c>
      <c r="BL9" s="226">
        <f>Intern!$AE$14</f>
        <v>1897</v>
      </c>
      <c r="BM9" s="226">
        <f>Intern!$AE$15</f>
        <v>413</v>
      </c>
      <c r="BN9" s="226">
        <f>Intern!$AE$16</f>
        <v>726</v>
      </c>
      <c r="BO9" s="226">
        <f>Intern!$AE$17</f>
        <v>309</v>
      </c>
      <c r="BP9" s="226">
        <f>Intern!$AE$18</f>
        <v>0</v>
      </c>
      <c r="BQ9" s="226">
        <f>Intern!$AE$19</f>
        <v>0</v>
      </c>
      <c r="BR9" s="226">
        <f>Intern!$AE$21</f>
        <v>722</v>
      </c>
      <c r="BS9" s="226">
        <f>Intern!$AE$20</f>
        <v>2623</v>
      </c>
      <c r="BT9" s="228">
        <f>SUM(Intern!$AE$20+Intern!$AE$21)</f>
        <v>3345</v>
      </c>
      <c r="BU9" s="174" t="str">
        <f t="shared" si="2"/>
        <v xml:space="preserve">     </v>
      </c>
      <c r="BV9" s="226">
        <f t="shared" si="3"/>
        <v>2</v>
      </c>
      <c r="BW9" s="231">
        <f t="shared" si="4"/>
        <v>-14</v>
      </c>
      <c r="BX9" s="235" t="str">
        <f>SUBSTITUTE('TN-Tabelle für Erasmus@ISB'!K21," ", "")</f>
        <v/>
      </c>
      <c r="BY9" s="226">
        <f>'TN-Tabelle für Erasmus@ISB'!$BL$2</f>
        <v>2024</v>
      </c>
      <c r="BZ9" s="226" t="str">
        <f t="shared" si="5"/>
        <v/>
      </c>
      <c r="CA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 spans="1:79" ht="14" customHeight="1">
      <c r="A10" s="27"/>
      <c r="B10" s="28">
        <f>'TN-Tabelle für Erasmus@ISB'!B22</f>
        <v>0</v>
      </c>
      <c r="C10" s="28" t="str">
        <f t="shared" si="0"/>
        <v>0</v>
      </c>
      <c r="D10" s="28">
        <f>'TN-Tabelle für Erasmus@ISB'!C22</f>
        <v>0</v>
      </c>
      <c r="E10" s="28">
        <f>'TN-Tabelle für Erasmus@ISB'!D22</f>
        <v>0</v>
      </c>
      <c r="F10" s="28">
        <f>'TN-Tabelle für Erasmus@ISB'!E22</f>
        <v>0</v>
      </c>
      <c r="G10" s="29">
        <f>'TN-Tabelle für Erasmus@ISB'!F22</f>
        <v>0</v>
      </c>
      <c r="H10" s="28">
        <f>'TN-Tabelle für Erasmus@ISB'!G22</f>
        <v>0</v>
      </c>
      <c r="I10" s="11">
        <f>'TN-Tabelle für Erasmus@ISB'!H22</f>
        <v>0</v>
      </c>
      <c r="J10" s="12">
        <f>'TN-Tabelle für Erasmus@ISB'!I22</f>
        <v>0</v>
      </c>
      <c r="K10" s="12">
        <f>'TN-Tabelle für Erasmus@ISB'!J22</f>
        <v>0</v>
      </c>
      <c r="L10" s="12">
        <f>'TN-Tabelle für Erasmus@ISB'!K22</f>
        <v>0</v>
      </c>
      <c r="M10" s="12">
        <f>'TN-Tabelle für Erasmus@ISB'!L22</f>
        <v>0</v>
      </c>
      <c r="N10" s="12">
        <f>'TN-Tabelle für Erasmus@ISB'!M22</f>
        <v>0</v>
      </c>
      <c r="O10" s="10">
        <f>'TN-Tabelle für Erasmus@ISB'!N22</f>
        <v>0</v>
      </c>
      <c r="P10" s="10">
        <f>'TN-Tabelle für Erasmus@ISB'!O22</f>
        <v>0</v>
      </c>
      <c r="Q10" s="10">
        <f>'TN-Tabelle für Erasmus@ISB'!P22</f>
        <v>0</v>
      </c>
      <c r="R10" s="10" t="str">
        <f>'TN-Tabelle für Erasmus@ISB'!Q22</f>
        <v>Kurstitel (nur eintragen bei Auswahl Kurs)</v>
      </c>
      <c r="S10" s="10">
        <f>'TN-Tabelle für Erasmus@ISB'!R22</f>
        <v>0</v>
      </c>
      <c r="T10" s="10">
        <f>'TN-Tabelle für Erasmus@ISB'!S22</f>
        <v>0</v>
      </c>
      <c r="U10" s="10">
        <f>'TN-Tabelle für Erasmus@ISB'!T22</f>
        <v>0</v>
      </c>
      <c r="V10" s="10">
        <f>'TN-Tabelle für Erasmus@ISB'!U22</f>
        <v>0</v>
      </c>
      <c r="W10" s="12">
        <f>'TN-Tabelle für Erasmus@ISB'!V22</f>
        <v>0</v>
      </c>
      <c r="X10" s="10">
        <f>'TN-Tabelle für Erasmus@ISB'!W22</f>
        <v>0</v>
      </c>
      <c r="Y10" s="10">
        <f>'TN-Tabelle für Erasmus@ISB'!X22</f>
        <v>0</v>
      </c>
      <c r="Z10" s="10" t="str">
        <f>'TN-Tabelle für Erasmus@ISB'!Y22</f>
        <v>zu wenig km</v>
      </c>
      <c r="AA10" s="10" t="str">
        <f>'TN-Tabelle für Erasmus@ISB'!Z22</f>
        <v>Andere Nachhaltige</v>
      </c>
      <c r="AB10" s="26" t="str">
        <f>'TN-Tabelle für Erasmus@ISB'!AA22</f>
        <v>Ja</v>
      </c>
      <c r="AC10" s="30">
        <f>'TN-Tabelle für Erasmus@ISB'!AB22</f>
        <v>0</v>
      </c>
      <c r="AD10" s="30">
        <f>'TN-Tabelle für Erasmus@ISB'!AC22</f>
        <v>0</v>
      </c>
      <c r="AE10" s="30">
        <f>'TN-Tabelle für Erasmus@ISB'!AD22</f>
        <v>0</v>
      </c>
      <c r="AF10" s="30">
        <f>'TN-Tabelle für Erasmus@ISB'!AE22</f>
        <v>0</v>
      </c>
      <c r="AG10" s="25">
        <f>'TN-Tabelle für Erasmus@ISB'!AF22</f>
        <v>1</v>
      </c>
      <c r="AH10" s="25">
        <f>'TN-Tabelle für Erasmus@ISB'!AG22</f>
        <v>0</v>
      </c>
      <c r="AI10" s="13">
        <f>'TN-Tabelle für Erasmus@ISB'!AH22</f>
        <v>0</v>
      </c>
      <c r="AJ10" s="25">
        <f>'TN-Tabelle für Erasmus@ISB'!AI22</f>
        <v>1</v>
      </c>
      <c r="AK10" s="13"/>
      <c r="AL10" s="13" t="s">
        <v>63</v>
      </c>
      <c r="AM10" s="13"/>
      <c r="AN10" s="13"/>
      <c r="AO10" s="13" t="s">
        <v>63</v>
      </c>
      <c r="AP10" s="13"/>
      <c r="AQ10" s="13" t="s">
        <v>63</v>
      </c>
      <c r="AR10" s="13" t="e">
        <f>'TN-Tabelle für Erasmus@ISB'!BK22</f>
        <v>#N/A</v>
      </c>
      <c r="AS10" s="13" t="e">
        <f>'TN-Tabelle für Erasmus@ISB'!BL22</f>
        <v>#N/A</v>
      </c>
      <c r="AT10" s="13" t="e">
        <f>'TN-Tabelle für Erasmus@ISB'!BN22</f>
        <v>#N/A</v>
      </c>
      <c r="AU10" s="40" t="e">
        <f>'TN-Tabelle für Erasmus@ISB'!BM22</f>
        <v>#N/A</v>
      </c>
      <c r="AV10" s="40" t="str">
        <f>'TN-Tabelle für Erasmus@ISB'!BU22</f>
        <v>zu wenig km</v>
      </c>
      <c r="AW10" s="40">
        <f>'TN-Tabelle für Erasmus@ISB'!BV22</f>
        <v>0</v>
      </c>
      <c r="AX10" s="40" t="e">
        <f>'TN-Tabelle für Erasmus@ISB'!BW22</f>
        <v>#N/A</v>
      </c>
      <c r="AY10" s="226">
        <f>'TN-Tabelle für Erasmus@ISB'!$B$2</f>
        <v>0</v>
      </c>
      <c r="AZ10" s="226">
        <f>Intern!$AE$28</f>
        <v>2</v>
      </c>
      <c r="BA10" s="226">
        <f>Intern!$AE$29</f>
        <v>1</v>
      </c>
      <c r="BB10" s="226">
        <f>Intern!$AE$23</f>
        <v>0</v>
      </c>
      <c r="BC10" s="226">
        <f>Intern!$AE$24</f>
        <v>1</v>
      </c>
      <c r="BD10" s="226">
        <f>Intern!$AE$25</f>
        <v>0</v>
      </c>
      <c r="BE10" s="226">
        <f ca="1">IF(ISBLANK('TN-Tabelle für Erasmus@ISB'!H22),0,DATEDIF('TN-Tabelle für Erasmus@ISB'!H22,TODAY(),"Y"))</f>
        <v>0</v>
      </c>
      <c r="BF10" s="227">
        <f t="shared" ca="1" si="1"/>
        <v>15</v>
      </c>
      <c r="BG10" s="226">
        <f>COUNTA('TN-Tabelle für Erasmus@ISB'!$I$14:$I$155)</f>
        <v>4</v>
      </c>
      <c r="BH10" s="226">
        <f>Intern!$AE$10</f>
        <v>1897</v>
      </c>
      <c r="BI10" s="226">
        <f>Intern!$AE$11</f>
        <v>413</v>
      </c>
      <c r="BJ10" s="226">
        <f>Intern!$AE$12</f>
        <v>2051</v>
      </c>
      <c r="BK10" s="226">
        <f>Intern!$AE$13</f>
        <v>695</v>
      </c>
      <c r="BL10" s="226">
        <f>Intern!$AE$14</f>
        <v>1897</v>
      </c>
      <c r="BM10" s="226">
        <f>Intern!$AE$15</f>
        <v>413</v>
      </c>
      <c r="BN10" s="226">
        <f>Intern!$AE$16</f>
        <v>726</v>
      </c>
      <c r="BO10" s="226">
        <f>Intern!$AE$17</f>
        <v>309</v>
      </c>
      <c r="BP10" s="226">
        <f>Intern!$AE$18</f>
        <v>0</v>
      </c>
      <c r="BQ10" s="226">
        <f>Intern!$AE$19</f>
        <v>0</v>
      </c>
      <c r="BR10" s="226">
        <f>Intern!$AE$21</f>
        <v>722</v>
      </c>
      <c r="BS10" s="226">
        <f>Intern!$AE$20</f>
        <v>2623</v>
      </c>
      <c r="BT10" s="228">
        <f>SUM(Intern!$AE$20+Intern!$AE$21)</f>
        <v>3345</v>
      </c>
      <c r="BU10" s="174" t="str">
        <f t="shared" si="2"/>
        <v xml:space="preserve">     </v>
      </c>
      <c r="BV10" s="226">
        <f t="shared" si="3"/>
        <v>2</v>
      </c>
      <c r="BW10" s="231">
        <f t="shared" si="4"/>
        <v>-14</v>
      </c>
      <c r="BX10" s="235" t="str">
        <f>SUBSTITUTE('TN-Tabelle für Erasmus@ISB'!K22," ", "")</f>
        <v/>
      </c>
      <c r="BY10" s="226">
        <f>'TN-Tabelle für Erasmus@ISB'!$BL$2</f>
        <v>2024</v>
      </c>
      <c r="BZ10" s="226" t="str">
        <f t="shared" si="5"/>
        <v/>
      </c>
      <c r="CA1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 spans="1:79" ht="14" customHeight="1">
      <c r="A11" s="27"/>
      <c r="B11" s="28">
        <f>'TN-Tabelle für Erasmus@ISB'!B23</f>
        <v>0</v>
      </c>
      <c r="C11" s="28" t="str">
        <f t="shared" si="0"/>
        <v>0</v>
      </c>
      <c r="D11" s="28">
        <f>'TN-Tabelle für Erasmus@ISB'!C23</f>
        <v>0</v>
      </c>
      <c r="E11" s="28">
        <f>'TN-Tabelle für Erasmus@ISB'!D23</f>
        <v>0</v>
      </c>
      <c r="F11" s="28">
        <f>'TN-Tabelle für Erasmus@ISB'!E23</f>
        <v>0</v>
      </c>
      <c r="G11" s="29">
        <f>'TN-Tabelle für Erasmus@ISB'!F23</f>
        <v>0</v>
      </c>
      <c r="H11" s="28">
        <f>'TN-Tabelle für Erasmus@ISB'!G23</f>
        <v>0</v>
      </c>
      <c r="I11" s="11">
        <f>'TN-Tabelle für Erasmus@ISB'!H23</f>
        <v>0</v>
      </c>
      <c r="J11" s="12">
        <f>'TN-Tabelle für Erasmus@ISB'!I23</f>
        <v>0</v>
      </c>
      <c r="K11" s="12">
        <f>'TN-Tabelle für Erasmus@ISB'!J23</f>
        <v>0</v>
      </c>
      <c r="L11" s="12">
        <f>'TN-Tabelle für Erasmus@ISB'!K23</f>
        <v>0</v>
      </c>
      <c r="M11" s="12">
        <f>'TN-Tabelle für Erasmus@ISB'!L23</f>
        <v>0</v>
      </c>
      <c r="N11" s="12">
        <f>'TN-Tabelle für Erasmus@ISB'!M23</f>
        <v>0</v>
      </c>
      <c r="O11" s="10">
        <f>'TN-Tabelle für Erasmus@ISB'!N23</f>
        <v>0</v>
      </c>
      <c r="P11" s="10">
        <f>'TN-Tabelle für Erasmus@ISB'!O23</f>
        <v>0</v>
      </c>
      <c r="Q11" s="10">
        <f>'TN-Tabelle für Erasmus@ISB'!P23</f>
        <v>0</v>
      </c>
      <c r="R11" s="10" t="str">
        <f>'TN-Tabelle für Erasmus@ISB'!Q23</f>
        <v>Kurstitel (nur eintragen bei Auswahl Kurs)</v>
      </c>
      <c r="S11" s="10">
        <f>'TN-Tabelle für Erasmus@ISB'!R23</f>
        <v>0</v>
      </c>
      <c r="T11" s="10">
        <f>'TN-Tabelle für Erasmus@ISB'!S23</f>
        <v>0</v>
      </c>
      <c r="U11" s="10">
        <f>'TN-Tabelle für Erasmus@ISB'!T23</f>
        <v>0</v>
      </c>
      <c r="V11" s="10">
        <f>'TN-Tabelle für Erasmus@ISB'!U23</f>
        <v>0</v>
      </c>
      <c r="W11" s="12">
        <f>'TN-Tabelle für Erasmus@ISB'!V23</f>
        <v>0</v>
      </c>
      <c r="X11" s="10">
        <f>'TN-Tabelle für Erasmus@ISB'!W23</f>
        <v>0</v>
      </c>
      <c r="Y11" s="10">
        <f>'TN-Tabelle für Erasmus@ISB'!X23</f>
        <v>0</v>
      </c>
      <c r="Z11" s="10" t="str">
        <f>'TN-Tabelle für Erasmus@ISB'!Y23</f>
        <v>zu wenig km</v>
      </c>
      <c r="AA11" s="10" t="str">
        <f>'TN-Tabelle für Erasmus@ISB'!Z23</f>
        <v>Auto, Motorrad</v>
      </c>
      <c r="AB11" s="26" t="str">
        <f>'TN-Tabelle für Erasmus@ISB'!AA23</f>
        <v>Nein</v>
      </c>
      <c r="AC11" s="30">
        <f>'TN-Tabelle für Erasmus@ISB'!AB23</f>
        <v>0</v>
      </c>
      <c r="AD11" s="30">
        <f>'TN-Tabelle für Erasmus@ISB'!AC23</f>
        <v>0</v>
      </c>
      <c r="AE11" s="30">
        <f>'TN-Tabelle für Erasmus@ISB'!AD23</f>
        <v>0</v>
      </c>
      <c r="AF11" s="30">
        <f>'TN-Tabelle für Erasmus@ISB'!AE23</f>
        <v>0</v>
      </c>
      <c r="AG11" s="25">
        <f>'TN-Tabelle für Erasmus@ISB'!AF23</f>
        <v>1</v>
      </c>
      <c r="AH11" s="25">
        <f>'TN-Tabelle für Erasmus@ISB'!AG23</f>
        <v>0</v>
      </c>
      <c r="AI11" s="13">
        <f>'TN-Tabelle für Erasmus@ISB'!AH23</f>
        <v>0</v>
      </c>
      <c r="AJ11" s="25">
        <f>'TN-Tabelle für Erasmus@ISB'!AI23</f>
        <v>1</v>
      </c>
      <c r="AK11" s="13"/>
      <c r="AL11" s="13" t="s">
        <v>63</v>
      </c>
      <c r="AM11" s="13"/>
      <c r="AN11" s="13"/>
      <c r="AO11" s="13" t="s">
        <v>63</v>
      </c>
      <c r="AP11" s="13"/>
      <c r="AQ11" s="13" t="s">
        <v>63</v>
      </c>
      <c r="AR11" s="13" t="e">
        <f>'TN-Tabelle für Erasmus@ISB'!BK23</f>
        <v>#N/A</v>
      </c>
      <c r="AS11" s="13" t="e">
        <f>'TN-Tabelle für Erasmus@ISB'!BL23</f>
        <v>#N/A</v>
      </c>
      <c r="AT11" s="13" t="e">
        <f>'TN-Tabelle für Erasmus@ISB'!BN23</f>
        <v>#N/A</v>
      </c>
      <c r="AU11" s="40" t="e">
        <f>'TN-Tabelle für Erasmus@ISB'!BM23</f>
        <v>#N/A</v>
      </c>
      <c r="AV11" s="40" t="str">
        <f>'TN-Tabelle für Erasmus@ISB'!BU23</f>
        <v>zu wenig km</v>
      </c>
      <c r="AW11" s="40">
        <f>'TN-Tabelle für Erasmus@ISB'!BV23</f>
        <v>0</v>
      </c>
      <c r="AX11" s="40" t="e">
        <f>'TN-Tabelle für Erasmus@ISB'!BW23</f>
        <v>#N/A</v>
      </c>
      <c r="AY11" s="226">
        <f>'TN-Tabelle für Erasmus@ISB'!$B$2</f>
        <v>0</v>
      </c>
      <c r="AZ11" s="226">
        <f>Intern!$AE$28</f>
        <v>2</v>
      </c>
      <c r="BA11" s="226">
        <f>Intern!$AE$29</f>
        <v>1</v>
      </c>
      <c r="BB11" s="226">
        <f>Intern!$AE$23</f>
        <v>0</v>
      </c>
      <c r="BC11" s="226">
        <f>Intern!$AE$24</f>
        <v>1</v>
      </c>
      <c r="BD11" s="226">
        <f>Intern!$AE$25</f>
        <v>0</v>
      </c>
      <c r="BE11" s="226">
        <f ca="1">IF(ISBLANK('TN-Tabelle für Erasmus@ISB'!H23),0,DATEDIF('TN-Tabelle für Erasmus@ISB'!H23,TODAY(),"Y"))</f>
        <v>0</v>
      </c>
      <c r="BF11" s="227">
        <f t="shared" ca="1" si="1"/>
        <v>15</v>
      </c>
      <c r="BG11" s="226">
        <f>COUNTA('TN-Tabelle für Erasmus@ISB'!$I$14:$I$155)</f>
        <v>4</v>
      </c>
      <c r="BH11" s="226">
        <f>Intern!$AE$10</f>
        <v>1897</v>
      </c>
      <c r="BI11" s="226">
        <f>Intern!$AE$11</f>
        <v>413</v>
      </c>
      <c r="BJ11" s="226">
        <f>Intern!$AE$12</f>
        <v>2051</v>
      </c>
      <c r="BK11" s="226">
        <f>Intern!$AE$13</f>
        <v>695</v>
      </c>
      <c r="BL11" s="226">
        <f>Intern!$AE$14</f>
        <v>1897</v>
      </c>
      <c r="BM11" s="226">
        <f>Intern!$AE$15</f>
        <v>413</v>
      </c>
      <c r="BN11" s="226">
        <f>Intern!$AE$16</f>
        <v>726</v>
      </c>
      <c r="BO11" s="226">
        <f>Intern!$AE$17</f>
        <v>309</v>
      </c>
      <c r="BP11" s="226">
        <f>Intern!$AE$18</f>
        <v>0</v>
      </c>
      <c r="BQ11" s="226">
        <f>Intern!$AE$19</f>
        <v>0</v>
      </c>
      <c r="BR11" s="226">
        <f>Intern!$AE$21</f>
        <v>722</v>
      </c>
      <c r="BS11" s="226">
        <f>Intern!$AE$20</f>
        <v>2623</v>
      </c>
      <c r="BT11" s="228">
        <f>SUM(Intern!$AE$20+Intern!$AE$21)</f>
        <v>3345</v>
      </c>
      <c r="BU11" s="174" t="str">
        <f t="shared" si="2"/>
        <v xml:space="preserve">     </v>
      </c>
      <c r="BV11" s="226">
        <f t="shared" si="3"/>
        <v>2</v>
      </c>
      <c r="BW11" s="231">
        <f t="shared" si="4"/>
        <v>-14</v>
      </c>
      <c r="BX11" s="235" t="str">
        <f>SUBSTITUTE('TN-Tabelle für Erasmus@ISB'!K23," ", "")</f>
        <v/>
      </c>
      <c r="BY11" s="226">
        <f>'TN-Tabelle für Erasmus@ISB'!$BL$2</f>
        <v>2024</v>
      </c>
      <c r="BZ11" s="226" t="str">
        <f t="shared" si="5"/>
        <v/>
      </c>
      <c r="CA1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 spans="1:79" ht="14" customHeight="1">
      <c r="A12" s="27"/>
      <c r="B12" s="28">
        <f>'TN-Tabelle für Erasmus@ISB'!B24</f>
        <v>0</v>
      </c>
      <c r="C12" s="28" t="str">
        <f t="shared" si="0"/>
        <v>0</v>
      </c>
      <c r="D12" s="28">
        <f>'TN-Tabelle für Erasmus@ISB'!C24</f>
        <v>0</v>
      </c>
      <c r="E12" s="28">
        <f>'TN-Tabelle für Erasmus@ISB'!D24</f>
        <v>0</v>
      </c>
      <c r="F12" s="28">
        <f>'TN-Tabelle für Erasmus@ISB'!E24</f>
        <v>0</v>
      </c>
      <c r="G12" s="29">
        <f>'TN-Tabelle für Erasmus@ISB'!F24</f>
        <v>0</v>
      </c>
      <c r="H12" s="28">
        <f>'TN-Tabelle für Erasmus@ISB'!G24</f>
        <v>0</v>
      </c>
      <c r="I12" s="11">
        <f>'TN-Tabelle für Erasmus@ISB'!H24</f>
        <v>0</v>
      </c>
      <c r="J12" s="12">
        <f>'TN-Tabelle für Erasmus@ISB'!I24</f>
        <v>0</v>
      </c>
      <c r="K12" s="12">
        <f>'TN-Tabelle für Erasmus@ISB'!J24</f>
        <v>0</v>
      </c>
      <c r="L12" s="12">
        <f>'TN-Tabelle für Erasmus@ISB'!K24</f>
        <v>0</v>
      </c>
      <c r="M12" s="12">
        <f>'TN-Tabelle für Erasmus@ISB'!L24</f>
        <v>0</v>
      </c>
      <c r="N12" s="12">
        <f>'TN-Tabelle für Erasmus@ISB'!M24</f>
        <v>0</v>
      </c>
      <c r="O12" s="10">
        <f>'TN-Tabelle für Erasmus@ISB'!N24</f>
        <v>0</v>
      </c>
      <c r="P12" s="10">
        <f>'TN-Tabelle für Erasmus@ISB'!O24</f>
        <v>0</v>
      </c>
      <c r="Q12" s="10">
        <f>'TN-Tabelle für Erasmus@ISB'!P24</f>
        <v>0</v>
      </c>
      <c r="R12" s="10" t="str">
        <f>'TN-Tabelle für Erasmus@ISB'!Q24</f>
        <v>Kurstitel (nur eintragen bei Auswahl Kurs)</v>
      </c>
      <c r="S12" s="10">
        <f>'TN-Tabelle für Erasmus@ISB'!R24</f>
        <v>0</v>
      </c>
      <c r="T12" s="10">
        <f>'TN-Tabelle für Erasmus@ISB'!S24</f>
        <v>0</v>
      </c>
      <c r="U12" s="10">
        <f>'TN-Tabelle für Erasmus@ISB'!T24</f>
        <v>0</v>
      </c>
      <c r="V12" s="10">
        <f>'TN-Tabelle für Erasmus@ISB'!U24</f>
        <v>0</v>
      </c>
      <c r="W12" s="12">
        <f>'TN-Tabelle für Erasmus@ISB'!V24</f>
        <v>0</v>
      </c>
      <c r="X12" s="10">
        <f>'TN-Tabelle für Erasmus@ISB'!W24</f>
        <v>0</v>
      </c>
      <c r="Y12" s="10">
        <f>'TN-Tabelle für Erasmus@ISB'!X24</f>
        <v>0</v>
      </c>
      <c r="Z12" s="10" t="str">
        <f>'TN-Tabelle für Erasmus@ISB'!Y24</f>
        <v>zu wenig km</v>
      </c>
      <c r="AA12" s="10">
        <f>'TN-Tabelle für Erasmus@ISB'!Z24</f>
        <v>0</v>
      </c>
      <c r="AB12" s="26" t="str">
        <f>'TN-Tabelle für Erasmus@ISB'!AA24</f>
        <v>Ja</v>
      </c>
      <c r="AC12" s="30">
        <f>'TN-Tabelle für Erasmus@ISB'!AB24</f>
        <v>0</v>
      </c>
      <c r="AD12" s="30">
        <f>'TN-Tabelle für Erasmus@ISB'!AC24</f>
        <v>0</v>
      </c>
      <c r="AE12" s="30">
        <f>'TN-Tabelle für Erasmus@ISB'!AD24</f>
        <v>0</v>
      </c>
      <c r="AF12" s="30">
        <f>'TN-Tabelle für Erasmus@ISB'!AE24</f>
        <v>0</v>
      </c>
      <c r="AG12" s="25">
        <f>'TN-Tabelle für Erasmus@ISB'!AF24</f>
        <v>1</v>
      </c>
      <c r="AH12" s="25">
        <f>'TN-Tabelle für Erasmus@ISB'!AG24</f>
        <v>0</v>
      </c>
      <c r="AI12" s="13">
        <f>'TN-Tabelle für Erasmus@ISB'!AH24</f>
        <v>0</v>
      </c>
      <c r="AJ12" s="25">
        <f>'TN-Tabelle für Erasmus@ISB'!AI24</f>
        <v>1</v>
      </c>
      <c r="AK12" s="13"/>
      <c r="AL12" s="13" t="s">
        <v>63</v>
      </c>
      <c r="AM12" s="13"/>
      <c r="AN12" s="13"/>
      <c r="AO12" s="13" t="s">
        <v>63</v>
      </c>
      <c r="AP12" s="13"/>
      <c r="AQ12" s="13" t="s">
        <v>63</v>
      </c>
      <c r="AR12" s="13" t="e">
        <f>'TN-Tabelle für Erasmus@ISB'!BK24</f>
        <v>#N/A</v>
      </c>
      <c r="AS12" s="13" t="e">
        <f>'TN-Tabelle für Erasmus@ISB'!BL24</f>
        <v>#N/A</v>
      </c>
      <c r="AT12" s="13" t="e">
        <f>'TN-Tabelle für Erasmus@ISB'!BN24</f>
        <v>#N/A</v>
      </c>
      <c r="AU12" s="40" t="e">
        <f>'TN-Tabelle für Erasmus@ISB'!BM24</f>
        <v>#N/A</v>
      </c>
      <c r="AV12" s="40" t="str">
        <f>'TN-Tabelle für Erasmus@ISB'!BU24</f>
        <v>zu wenig km</v>
      </c>
      <c r="AW12" s="40">
        <f>'TN-Tabelle für Erasmus@ISB'!BV24</f>
        <v>0</v>
      </c>
      <c r="AX12" s="40" t="e">
        <f>'TN-Tabelle für Erasmus@ISB'!BW24</f>
        <v>#N/A</v>
      </c>
      <c r="AY12" s="226">
        <f>'TN-Tabelle für Erasmus@ISB'!$B$2</f>
        <v>0</v>
      </c>
      <c r="AZ12" s="226">
        <f>Intern!$AE$28</f>
        <v>2</v>
      </c>
      <c r="BA12" s="226">
        <f>Intern!$AE$29</f>
        <v>1</v>
      </c>
      <c r="BB12" s="226">
        <f>Intern!$AE$23</f>
        <v>0</v>
      </c>
      <c r="BC12" s="226">
        <f>Intern!$AE$24</f>
        <v>1</v>
      </c>
      <c r="BD12" s="226">
        <f>Intern!$AE$25</f>
        <v>0</v>
      </c>
      <c r="BE12" s="226">
        <f ca="1">IF(ISBLANK('TN-Tabelle für Erasmus@ISB'!H24),0,DATEDIF('TN-Tabelle für Erasmus@ISB'!H24,TODAY(),"Y"))</f>
        <v>0</v>
      </c>
      <c r="BF12" s="227">
        <f t="shared" ca="1" si="1"/>
        <v>15</v>
      </c>
      <c r="BG12" s="226">
        <f>COUNTA('TN-Tabelle für Erasmus@ISB'!$I$14:$I$155)</f>
        <v>4</v>
      </c>
      <c r="BH12" s="226">
        <f>Intern!$AE$10</f>
        <v>1897</v>
      </c>
      <c r="BI12" s="226">
        <f>Intern!$AE$11</f>
        <v>413</v>
      </c>
      <c r="BJ12" s="226">
        <f>Intern!$AE$12</f>
        <v>2051</v>
      </c>
      <c r="BK12" s="226">
        <f>Intern!$AE$13</f>
        <v>695</v>
      </c>
      <c r="BL12" s="226">
        <f>Intern!$AE$14</f>
        <v>1897</v>
      </c>
      <c r="BM12" s="226">
        <f>Intern!$AE$15</f>
        <v>413</v>
      </c>
      <c r="BN12" s="226">
        <f>Intern!$AE$16</f>
        <v>726</v>
      </c>
      <c r="BO12" s="226">
        <f>Intern!$AE$17</f>
        <v>309</v>
      </c>
      <c r="BP12" s="226">
        <f>Intern!$AE$18</f>
        <v>0</v>
      </c>
      <c r="BQ12" s="226">
        <f>Intern!$AE$19</f>
        <v>0</v>
      </c>
      <c r="BR12" s="226">
        <f>Intern!$AE$21</f>
        <v>722</v>
      </c>
      <c r="BS12" s="226">
        <f>Intern!$AE$20</f>
        <v>2623</v>
      </c>
      <c r="BT12" s="228">
        <f>SUM(Intern!$AE$20+Intern!$AE$21)</f>
        <v>3345</v>
      </c>
      <c r="BU12" s="174" t="str">
        <f t="shared" si="2"/>
        <v xml:space="preserve">     </v>
      </c>
      <c r="BV12" s="226">
        <f t="shared" si="3"/>
        <v>2</v>
      </c>
      <c r="BW12" s="231">
        <f t="shared" si="4"/>
        <v>-14</v>
      </c>
      <c r="BX12" s="235" t="str">
        <f>SUBSTITUTE('TN-Tabelle für Erasmus@ISB'!K24," ", "")</f>
        <v/>
      </c>
      <c r="BY12" s="226">
        <f>'TN-Tabelle für Erasmus@ISB'!$BL$2</f>
        <v>2024</v>
      </c>
      <c r="BZ12" s="226" t="str">
        <f t="shared" si="5"/>
        <v/>
      </c>
      <c r="CA1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 spans="1:79" ht="14" customHeight="1">
      <c r="A13" s="27"/>
      <c r="B13" s="28">
        <f>'TN-Tabelle für Erasmus@ISB'!B25</f>
        <v>0</v>
      </c>
      <c r="C13" s="28" t="str">
        <f t="shared" si="0"/>
        <v>0</v>
      </c>
      <c r="D13" s="28">
        <f>'TN-Tabelle für Erasmus@ISB'!C25</f>
        <v>0</v>
      </c>
      <c r="E13" s="28">
        <f>'TN-Tabelle für Erasmus@ISB'!D25</f>
        <v>0</v>
      </c>
      <c r="F13" s="28">
        <f>'TN-Tabelle für Erasmus@ISB'!E25</f>
        <v>0</v>
      </c>
      <c r="G13" s="29">
        <f>'TN-Tabelle für Erasmus@ISB'!F25</f>
        <v>0</v>
      </c>
      <c r="H13" s="28">
        <f>'TN-Tabelle für Erasmus@ISB'!G25</f>
        <v>0</v>
      </c>
      <c r="I13" s="11">
        <f>'TN-Tabelle für Erasmus@ISB'!H25</f>
        <v>0</v>
      </c>
      <c r="J13" s="12">
        <f>'TN-Tabelle für Erasmus@ISB'!I25</f>
        <v>0</v>
      </c>
      <c r="K13" s="12">
        <f>'TN-Tabelle für Erasmus@ISB'!J25</f>
        <v>0</v>
      </c>
      <c r="L13" s="12">
        <f>'TN-Tabelle für Erasmus@ISB'!K25</f>
        <v>0</v>
      </c>
      <c r="M13" s="12">
        <f>'TN-Tabelle für Erasmus@ISB'!L25</f>
        <v>0</v>
      </c>
      <c r="N13" s="12">
        <f>'TN-Tabelle für Erasmus@ISB'!M25</f>
        <v>0</v>
      </c>
      <c r="O13" s="10">
        <f>'TN-Tabelle für Erasmus@ISB'!N25</f>
        <v>0</v>
      </c>
      <c r="P13" s="10">
        <f>'TN-Tabelle für Erasmus@ISB'!O25</f>
        <v>0</v>
      </c>
      <c r="Q13" s="10">
        <f>'TN-Tabelle für Erasmus@ISB'!P25</f>
        <v>0</v>
      </c>
      <c r="R13" s="10" t="str">
        <f>'TN-Tabelle für Erasmus@ISB'!Q25</f>
        <v>Kurstitel (nur eintragen bei Auswahl Kurs)</v>
      </c>
      <c r="S13" s="10">
        <f>'TN-Tabelle für Erasmus@ISB'!R25</f>
        <v>0</v>
      </c>
      <c r="T13" s="10">
        <f>'TN-Tabelle für Erasmus@ISB'!S25</f>
        <v>0</v>
      </c>
      <c r="U13" s="10">
        <f>'TN-Tabelle für Erasmus@ISB'!T25</f>
        <v>0</v>
      </c>
      <c r="V13" s="10">
        <f>'TN-Tabelle für Erasmus@ISB'!U25</f>
        <v>0</v>
      </c>
      <c r="W13" s="12">
        <f>'TN-Tabelle für Erasmus@ISB'!V25</f>
        <v>0</v>
      </c>
      <c r="X13" s="10">
        <f>'TN-Tabelle für Erasmus@ISB'!W25</f>
        <v>0</v>
      </c>
      <c r="Y13" s="10">
        <f>'TN-Tabelle für Erasmus@ISB'!X25</f>
        <v>0</v>
      </c>
      <c r="Z13" s="10" t="str">
        <f>'TN-Tabelle für Erasmus@ISB'!Y25</f>
        <v>zu wenig km</v>
      </c>
      <c r="AA13" s="10">
        <f>'TN-Tabelle für Erasmus@ISB'!Z25</f>
        <v>0</v>
      </c>
      <c r="AB13" s="26" t="str">
        <f>'TN-Tabelle für Erasmus@ISB'!AA25</f>
        <v>Ja</v>
      </c>
      <c r="AC13" s="30">
        <f>'TN-Tabelle für Erasmus@ISB'!AB25</f>
        <v>0</v>
      </c>
      <c r="AD13" s="30">
        <f>'TN-Tabelle für Erasmus@ISB'!AC25</f>
        <v>0</v>
      </c>
      <c r="AE13" s="30">
        <f>'TN-Tabelle für Erasmus@ISB'!AD25</f>
        <v>0</v>
      </c>
      <c r="AF13" s="30">
        <f>'TN-Tabelle für Erasmus@ISB'!AE25</f>
        <v>0</v>
      </c>
      <c r="AG13" s="25">
        <f>'TN-Tabelle für Erasmus@ISB'!AF25</f>
        <v>1</v>
      </c>
      <c r="AH13" s="25">
        <f>'TN-Tabelle für Erasmus@ISB'!AG25</f>
        <v>0</v>
      </c>
      <c r="AI13" s="13">
        <f>'TN-Tabelle für Erasmus@ISB'!AH25</f>
        <v>0</v>
      </c>
      <c r="AJ13" s="25">
        <f>'TN-Tabelle für Erasmus@ISB'!AI25</f>
        <v>1</v>
      </c>
      <c r="AK13" s="13"/>
      <c r="AL13" s="13" t="s">
        <v>63</v>
      </c>
      <c r="AM13" s="13"/>
      <c r="AN13" s="13"/>
      <c r="AO13" s="13" t="s">
        <v>63</v>
      </c>
      <c r="AP13" s="13"/>
      <c r="AQ13" s="13" t="s">
        <v>63</v>
      </c>
      <c r="AR13" s="13" t="e">
        <f>'TN-Tabelle für Erasmus@ISB'!BK25</f>
        <v>#N/A</v>
      </c>
      <c r="AS13" s="13" t="e">
        <f>'TN-Tabelle für Erasmus@ISB'!BL25</f>
        <v>#N/A</v>
      </c>
      <c r="AT13" s="13" t="e">
        <f>'TN-Tabelle für Erasmus@ISB'!BN25</f>
        <v>#N/A</v>
      </c>
      <c r="AU13" s="40" t="e">
        <f>'TN-Tabelle für Erasmus@ISB'!BM25</f>
        <v>#N/A</v>
      </c>
      <c r="AV13" s="40" t="str">
        <f>'TN-Tabelle für Erasmus@ISB'!BU25</f>
        <v>zu wenig km</v>
      </c>
      <c r="AW13" s="40">
        <f>'TN-Tabelle für Erasmus@ISB'!BV25</f>
        <v>0</v>
      </c>
      <c r="AX13" s="40" t="e">
        <f>'TN-Tabelle für Erasmus@ISB'!BW25</f>
        <v>#N/A</v>
      </c>
      <c r="AY13" s="226">
        <f>'TN-Tabelle für Erasmus@ISB'!$B$2</f>
        <v>0</v>
      </c>
      <c r="AZ13" s="226">
        <f>Intern!$AE$28</f>
        <v>2</v>
      </c>
      <c r="BA13" s="226">
        <f>Intern!$AE$29</f>
        <v>1</v>
      </c>
      <c r="BB13" s="226">
        <f>Intern!$AE$23</f>
        <v>0</v>
      </c>
      <c r="BC13" s="226">
        <f>Intern!$AE$24</f>
        <v>1</v>
      </c>
      <c r="BD13" s="226">
        <f>Intern!$AE$25</f>
        <v>0</v>
      </c>
      <c r="BE13" s="226">
        <f ca="1">IF(ISBLANK('TN-Tabelle für Erasmus@ISB'!H25),0,DATEDIF('TN-Tabelle für Erasmus@ISB'!H25,TODAY(),"Y"))</f>
        <v>0</v>
      </c>
      <c r="BF13" s="227">
        <f t="shared" ca="1" si="1"/>
        <v>15</v>
      </c>
      <c r="BG13" s="226">
        <f>COUNTA('TN-Tabelle für Erasmus@ISB'!$I$14:$I$155)</f>
        <v>4</v>
      </c>
      <c r="BH13" s="226">
        <f>Intern!$AE$10</f>
        <v>1897</v>
      </c>
      <c r="BI13" s="226">
        <f>Intern!$AE$11</f>
        <v>413</v>
      </c>
      <c r="BJ13" s="226">
        <f>Intern!$AE$12</f>
        <v>2051</v>
      </c>
      <c r="BK13" s="226">
        <f>Intern!$AE$13</f>
        <v>695</v>
      </c>
      <c r="BL13" s="226">
        <f>Intern!$AE$14</f>
        <v>1897</v>
      </c>
      <c r="BM13" s="226">
        <f>Intern!$AE$15</f>
        <v>413</v>
      </c>
      <c r="BN13" s="226">
        <f>Intern!$AE$16</f>
        <v>726</v>
      </c>
      <c r="BO13" s="226">
        <f>Intern!$AE$17</f>
        <v>309</v>
      </c>
      <c r="BP13" s="226">
        <f>Intern!$AE$18</f>
        <v>0</v>
      </c>
      <c r="BQ13" s="226">
        <f>Intern!$AE$19</f>
        <v>0</v>
      </c>
      <c r="BR13" s="226">
        <f>Intern!$AE$21</f>
        <v>722</v>
      </c>
      <c r="BS13" s="226">
        <f>Intern!$AE$20</f>
        <v>2623</v>
      </c>
      <c r="BT13" s="228">
        <f>SUM(Intern!$AE$20+Intern!$AE$21)</f>
        <v>3345</v>
      </c>
      <c r="BU13" s="174" t="str">
        <f t="shared" si="2"/>
        <v xml:space="preserve">     </v>
      </c>
      <c r="BV13" s="226">
        <f t="shared" si="3"/>
        <v>2</v>
      </c>
      <c r="BW13" s="231">
        <f t="shared" si="4"/>
        <v>-14</v>
      </c>
      <c r="BX13" s="235" t="str">
        <f>SUBSTITUTE('TN-Tabelle für Erasmus@ISB'!K25," ", "")</f>
        <v/>
      </c>
      <c r="BY13" s="226">
        <f>'TN-Tabelle für Erasmus@ISB'!$BL$2</f>
        <v>2024</v>
      </c>
      <c r="BZ13" s="226" t="str">
        <f t="shared" si="5"/>
        <v/>
      </c>
      <c r="CA1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4" spans="1:79" ht="14" customHeight="1">
      <c r="A14" s="27"/>
      <c r="B14" s="28">
        <f>'TN-Tabelle für Erasmus@ISB'!B26</f>
        <v>0</v>
      </c>
      <c r="C14" s="28" t="str">
        <f t="shared" si="0"/>
        <v>0</v>
      </c>
      <c r="D14" s="28">
        <f>'TN-Tabelle für Erasmus@ISB'!C26</f>
        <v>0</v>
      </c>
      <c r="E14" s="28">
        <f>'TN-Tabelle für Erasmus@ISB'!D26</f>
        <v>0</v>
      </c>
      <c r="F14" s="28">
        <f>'TN-Tabelle für Erasmus@ISB'!E26</f>
        <v>0</v>
      </c>
      <c r="G14" s="29">
        <f>'TN-Tabelle für Erasmus@ISB'!F26</f>
        <v>0</v>
      </c>
      <c r="H14" s="28">
        <f>'TN-Tabelle für Erasmus@ISB'!G26</f>
        <v>0</v>
      </c>
      <c r="I14" s="11">
        <f>'TN-Tabelle für Erasmus@ISB'!H26</f>
        <v>0</v>
      </c>
      <c r="J14" s="12">
        <f>'TN-Tabelle für Erasmus@ISB'!I26</f>
        <v>0</v>
      </c>
      <c r="K14" s="12">
        <f>'TN-Tabelle für Erasmus@ISB'!J26</f>
        <v>0</v>
      </c>
      <c r="L14" s="12">
        <f>'TN-Tabelle für Erasmus@ISB'!K26</f>
        <v>0</v>
      </c>
      <c r="M14" s="12">
        <f>'TN-Tabelle für Erasmus@ISB'!L26</f>
        <v>0</v>
      </c>
      <c r="N14" s="12">
        <f>'TN-Tabelle für Erasmus@ISB'!M26</f>
        <v>0</v>
      </c>
      <c r="O14" s="10">
        <f>'TN-Tabelle für Erasmus@ISB'!N26</f>
        <v>0</v>
      </c>
      <c r="P14" s="10">
        <f>'TN-Tabelle für Erasmus@ISB'!O26</f>
        <v>0</v>
      </c>
      <c r="Q14" s="10">
        <f>'TN-Tabelle für Erasmus@ISB'!P26</f>
        <v>0</v>
      </c>
      <c r="R14" s="10" t="str">
        <f>'TN-Tabelle für Erasmus@ISB'!Q26</f>
        <v>Kurstitel (nur eintragen bei Auswahl Kurs)</v>
      </c>
      <c r="S14" s="10">
        <f>'TN-Tabelle für Erasmus@ISB'!R26</f>
        <v>0</v>
      </c>
      <c r="T14" s="10">
        <f>'TN-Tabelle für Erasmus@ISB'!S26</f>
        <v>0</v>
      </c>
      <c r="U14" s="10">
        <f>'TN-Tabelle für Erasmus@ISB'!T26</f>
        <v>0</v>
      </c>
      <c r="V14" s="10">
        <f>'TN-Tabelle für Erasmus@ISB'!U26</f>
        <v>0</v>
      </c>
      <c r="W14" s="12">
        <f>'TN-Tabelle für Erasmus@ISB'!V26</f>
        <v>0</v>
      </c>
      <c r="X14" s="10">
        <f>'TN-Tabelle für Erasmus@ISB'!W26</f>
        <v>0</v>
      </c>
      <c r="Y14" s="10">
        <f>'TN-Tabelle für Erasmus@ISB'!X26</f>
        <v>0</v>
      </c>
      <c r="Z14" s="10" t="str">
        <f>'TN-Tabelle für Erasmus@ISB'!Y26</f>
        <v>zu wenig km</v>
      </c>
      <c r="AA14" s="10">
        <f>'TN-Tabelle für Erasmus@ISB'!Z26</f>
        <v>0</v>
      </c>
      <c r="AB14" s="26" t="str">
        <f>'TN-Tabelle für Erasmus@ISB'!AA26</f>
        <v>Ja</v>
      </c>
      <c r="AC14" s="30">
        <f>'TN-Tabelle für Erasmus@ISB'!AB26</f>
        <v>0</v>
      </c>
      <c r="AD14" s="30">
        <f>'TN-Tabelle für Erasmus@ISB'!AC26</f>
        <v>0</v>
      </c>
      <c r="AE14" s="30">
        <f>'TN-Tabelle für Erasmus@ISB'!AD26</f>
        <v>0</v>
      </c>
      <c r="AF14" s="30">
        <f>'TN-Tabelle für Erasmus@ISB'!AE26</f>
        <v>0</v>
      </c>
      <c r="AG14" s="25">
        <f>'TN-Tabelle für Erasmus@ISB'!AF26</f>
        <v>1</v>
      </c>
      <c r="AH14" s="25">
        <f>'TN-Tabelle für Erasmus@ISB'!AG26</f>
        <v>0</v>
      </c>
      <c r="AI14" s="13">
        <f>'TN-Tabelle für Erasmus@ISB'!AH26</f>
        <v>0</v>
      </c>
      <c r="AJ14" s="25">
        <f>'TN-Tabelle für Erasmus@ISB'!AI26</f>
        <v>1</v>
      </c>
      <c r="AK14" s="13"/>
      <c r="AL14" s="13" t="s">
        <v>63</v>
      </c>
      <c r="AM14" s="13"/>
      <c r="AN14" s="13"/>
      <c r="AO14" s="13" t="s">
        <v>63</v>
      </c>
      <c r="AP14" s="13"/>
      <c r="AQ14" s="13" t="s">
        <v>63</v>
      </c>
      <c r="AR14" s="13" t="e">
        <f>'TN-Tabelle für Erasmus@ISB'!BK26</f>
        <v>#N/A</v>
      </c>
      <c r="AS14" s="13" t="e">
        <f>'TN-Tabelle für Erasmus@ISB'!BL26</f>
        <v>#N/A</v>
      </c>
      <c r="AT14" s="13" t="e">
        <f>'TN-Tabelle für Erasmus@ISB'!BN26</f>
        <v>#N/A</v>
      </c>
      <c r="AU14" s="40" t="e">
        <f>'TN-Tabelle für Erasmus@ISB'!BM26</f>
        <v>#N/A</v>
      </c>
      <c r="AV14" s="40" t="str">
        <f>'TN-Tabelle für Erasmus@ISB'!BU26</f>
        <v>zu wenig km</v>
      </c>
      <c r="AW14" s="40">
        <f>'TN-Tabelle für Erasmus@ISB'!BV26</f>
        <v>0</v>
      </c>
      <c r="AX14" s="40" t="e">
        <f>'TN-Tabelle für Erasmus@ISB'!BW26</f>
        <v>#N/A</v>
      </c>
      <c r="AY14" s="226">
        <f>'TN-Tabelle für Erasmus@ISB'!$B$2</f>
        <v>0</v>
      </c>
      <c r="AZ14" s="226">
        <f>Intern!$AE$28</f>
        <v>2</v>
      </c>
      <c r="BA14" s="226">
        <f>Intern!$AE$29</f>
        <v>1</v>
      </c>
      <c r="BB14" s="226">
        <f>Intern!$AE$23</f>
        <v>0</v>
      </c>
      <c r="BC14" s="226">
        <f>Intern!$AE$24</f>
        <v>1</v>
      </c>
      <c r="BD14" s="226">
        <f>Intern!$AE$25</f>
        <v>0</v>
      </c>
      <c r="BE14" s="226">
        <f ca="1">IF(ISBLANK('TN-Tabelle für Erasmus@ISB'!H26),0,DATEDIF('TN-Tabelle für Erasmus@ISB'!H26,TODAY(),"Y"))</f>
        <v>0</v>
      </c>
      <c r="BF14" s="227">
        <f t="shared" ca="1" si="1"/>
        <v>15</v>
      </c>
      <c r="BG14" s="226">
        <f>COUNTA('TN-Tabelle für Erasmus@ISB'!$I$14:$I$155)</f>
        <v>4</v>
      </c>
      <c r="BH14" s="226">
        <f>Intern!$AE$10</f>
        <v>1897</v>
      </c>
      <c r="BI14" s="226">
        <f>Intern!$AE$11</f>
        <v>413</v>
      </c>
      <c r="BJ14" s="226">
        <f>Intern!$AE$12</f>
        <v>2051</v>
      </c>
      <c r="BK14" s="226">
        <f>Intern!$AE$13</f>
        <v>695</v>
      </c>
      <c r="BL14" s="226">
        <f>Intern!$AE$14</f>
        <v>1897</v>
      </c>
      <c r="BM14" s="226">
        <f>Intern!$AE$15</f>
        <v>413</v>
      </c>
      <c r="BN14" s="226">
        <f>Intern!$AE$16</f>
        <v>726</v>
      </c>
      <c r="BO14" s="226">
        <f>Intern!$AE$17</f>
        <v>309</v>
      </c>
      <c r="BP14" s="226">
        <f>Intern!$AE$18</f>
        <v>0</v>
      </c>
      <c r="BQ14" s="226">
        <f>Intern!$AE$19</f>
        <v>0</v>
      </c>
      <c r="BR14" s="226">
        <f>Intern!$AE$21</f>
        <v>722</v>
      </c>
      <c r="BS14" s="226">
        <f>Intern!$AE$20</f>
        <v>2623</v>
      </c>
      <c r="BT14" s="228">
        <f>SUM(Intern!$AE$20+Intern!$AE$21)</f>
        <v>3345</v>
      </c>
      <c r="BU14" s="174" t="str">
        <f t="shared" si="2"/>
        <v xml:space="preserve">     </v>
      </c>
      <c r="BV14" s="226">
        <f t="shared" si="3"/>
        <v>2</v>
      </c>
      <c r="BW14" s="231">
        <f t="shared" si="4"/>
        <v>-14</v>
      </c>
      <c r="BX14" s="235" t="str">
        <f>SUBSTITUTE('TN-Tabelle für Erasmus@ISB'!K26," ", "")</f>
        <v/>
      </c>
      <c r="BY14" s="226">
        <f>'TN-Tabelle für Erasmus@ISB'!$BL$2</f>
        <v>2024</v>
      </c>
      <c r="BZ14" s="226" t="str">
        <f t="shared" si="5"/>
        <v/>
      </c>
      <c r="CA1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5" spans="1:79" ht="14" customHeight="1">
      <c r="A15" s="27"/>
      <c r="B15" s="28">
        <f>'TN-Tabelle für Erasmus@ISB'!B27</f>
        <v>0</v>
      </c>
      <c r="C15" s="28" t="str">
        <f t="shared" si="0"/>
        <v>0</v>
      </c>
      <c r="D15" s="28">
        <f>'TN-Tabelle für Erasmus@ISB'!C27</f>
        <v>0</v>
      </c>
      <c r="E15" s="28">
        <f>'TN-Tabelle für Erasmus@ISB'!D27</f>
        <v>0</v>
      </c>
      <c r="F15" s="28">
        <f>'TN-Tabelle für Erasmus@ISB'!E27</f>
        <v>0</v>
      </c>
      <c r="G15" s="29">
        <f>'TN-Tabelle für Erasmus@ISB'!F27</f>
        <v>0</v>
      </c>
      <c r="H15" s="28">
        <f>'TN-Tabelle für Erasmus@ISB'!G27</f>
        <v>0</v>
      </c>
      <c r="I15" s="11">
        <f>'TN-Tabelle für Erasmus@ISB'!H27</f>
        <v>0</v>
      </c>
      <c r="J15" s="12">
        <f>'TN-Tabelle für Erasmus@ISB'!I27</f>
        <v>0</v>
      </c>
      <c r="K15" s="12">
        <f>'TN-Tabelle für Erasmus@ISB'!J27</f>
        <v>0</v>
      </c>
      <c r="L15" s="12">
        <f>'TN-Tabelle für Erasmus@ISB'!K27</f>
        <v>0</v>
      </c>
      <c r="M15" s="12">
        <f>'TN-Tabelle für Erasmus@ISB'!L27</f>
        <v>0</v>
      </c>
      <c r="N15" s="12">
        <f>'TN-Tabelle für Erasmus@ISB'!M27</f>
        <v>0</v>
      </c>
      <c r="O15" s="10">
        <f>'TN-Tabelle für Erasmus@ISB'!N27</f>
        <v>0</v>
      </c>
      <c r="P15" s="10">
        <f>'TN-Tabelle für Erasmus@ISB'!O27</f>
        <v>0</v>
      </c>
      <c r="Q15" s="10">
        <f>'TN-Tabelle für Erasmus@ISB'!P27</f>
        <v>0</v>
      </c>
      <c r="R15" s="10" t="str">
        <f>'TN-Tabelle für Erasmus@ISB'!Q27</f>
        <v>Kurstitel (nur eintragen bei Auswahl Kurs)</v>
      </c>
      <c r="S15" s="10">
        <f>'TN-Tabelle für Erasmus@ISB'!R27</f>
        <v>0</v>
      </c>
      <c r="T15" s="10">
        <f>'TN-Tabelle für Erasmus@ISB'!S27</f>
        <v>0</v>
      </c>
      <c r="U15" s="10">
        <f>'TN-Tabelle für Erasmus@ISB'!T27</f>
        <v>0</v>
      </c>
      <c r="V15" s="10">
        <f>'TN-Tabelle für Erasmus@ISB'!U27</f>
        <v>0</v>
      </c>
      <c r="W15" s="12">
        <f>'TN-Tabelle für Erasmus@ISB'!V27</f>
        <v>0</v>
      </c>
      <c r="X15" s="10">
        <f>'TN-Tabelle für Erasmus@ISB'!W27</f>
        <v>0</v>
      </c>
      <c r="Y15" s="10">
        <f>'TN-Tabelle für Erasmus@ISB'!X27</f>
        <v>0</v>
      </c>
      <c r="Z15" s="10" t="str">
        <f>'TN-Tabelle für Erasmus@ISB'!Y27</f>
        <v>zu wenig km</v>
      </c>
      <c r="AA15" s="10">
        <f>'TN-Tabelle für Erasmus@ISB'!Z27</f>
        <v>0</v>
      </c>
      <c r="AB15" s="26" t="str">
        <f>'TN-Tabelle für Erasmus@ISB'!AA27</f>
        <v>Ja</v>
      </c>
      <c r="AC15" s="30">
        <f>'TN-Tabelle für Erasmus@ISB'!AB27</f>
        <v>0</v>
      </c>
      <c r="AD15" s="30">
        <f>'TN-Tabelle für Erasmus@ISB'!AC27</f>
        <v>0</v>
      </c>
      <c r="AE15" s="30">
        <f>'TN-Tabelle für Erasmus@ISB'!AD27</f>
        <v>0</v>
      </c>
      <c r="AF15" s="30">
        <f>'TN-Tabelle für Erasmus@ISB'!AE27</f>
        <v>0</v>
      </c>
      <c r="AG15" s="25">
        <f>'TN-Tabelle für Erasmus@ISB'!AF27</f>
        <v>1</v>
      </c>
      <c r="AH15" s="25">
        <f>'TN-Tabelle für Erasmus@ISB'!AG27</f>
        <v>0</v>
      </c>
      <c r="AI15" s="13">
        <f>'TN-Tabelle für Erasmus@ISB'!AH27</f>
        <v>0</v>
      </c>
      <c r="AJ15" s="25">
        <f>'TN-Tabelle für Erasmus@ISB'!AI27</f>
        <v>1</v>
      </c>
      <c r="AK15" s="13"/>
      <c r="AL15" s="13" t="s">
        <v>63</v>
      </c>
      <c r="AM15" s="13"/>
      <c r="AN15" s="13"/>
      <c r="AO15" s="13" t="s">
        <v>63</v>
      </c>
      <c r="AP15" s="13"/>
      <c r="AQ15" s="13" t="s">
        <v>63</v>
      </c>
      <c r="AR15" s="13" t="e">
        <f>'TN-Tabelle für Erasmus@ISB'!BK27</f>
        <v>#N/A</v>
      </c>
      <c r="AS15" s="13" t="e">
        <f>'TN-Tabelle für Erasmus@ISB'!BL27</f>
        <v>#N/A</v>
      </c>
      <c r="AT15" s="13" t="e">
        <f>'TN-Tabelle für Erasmus@ISB'!BN27</f>
        <v>#N/A</v>
      </c>
      <c r="AU15" s="40" t="e">
        <f>'TN-Tabelle für Erasmus@ISB'!BM27</f>
        <v>#N/A</v>
      </c>
      <c r="AV15" s="40" t="str">
        <f>'TN-Tabelle für Erasmus@ISB'!BU27</f>
        <v>zu wenig km</v>
      </c>
      <c r="AW15" s="40">
        <f>'TN-Tabelle für Erasmus@ISB'!BV27</f>
        <v>0</v>
      </c>
      <c r="AX15" s="40" t="e">
        <f>'TN-Tabelle für Erasmus@ISB'!BW27</f>
        <v>#N/A</v>
      </c>
      <c r="AY15" s="226">
        <f>'TN-Tabelle für Erasmus@ISB'!$B$2</f>
        <v>0</v>
      </c>
      <c r="AZ15" s="226">
        <f>Intern!$AE$28</f>
        <v>2</v>
      </c>
      <c r="BA15" s="226">
        <f>Intern!$AE$29</f>
        <v>1</v>
      </c>
      <c r="BB15" s="226">
        <f>Intern!$AE$23</f>
        <v>0</v>
      </c>
      <c r="BC15" s="226">
        <f>Intern!$AE$24</f>
        <v>1</v>
      </c>
      <c r="BD15" s="226">
        <f>Intern!$AE$25</f>
        <v>0</v>
      </c>
      <c r="BE15" s="226">
        <f ca="1">IF(ISBLANK('TN-Tabelle für Erasmus@ISB'!H27),0,DATEDIF('TN-Tabelle für Erasmus@ISB'!H27,TODAY(),"Y"))</f>
        <v>0</v>
      </c>
      <c r="BF15" s="227">
        <f t="shared" ca="1" si="1"/>
        <v>15</v>
      </c>
      <c r="BG15" s="226">
        <f>COUNTA('TN-Tabelle für Erasmus@ISB'!$I$14:$I$155)</f>
        <v>4</v>
      </c>
      <c r="BH15" s="226">
        <f>Intern!$AE$10</f>
        <v>1897</v>
      </c>
      <c r="BI15" s="226">
        <f>Intern!$AE$11</f>
        <v>413</v>
      </c>
      <c r="BJ15" s="226">
        <f>Intern!$AE$12</f>
        <v>2051</v>
      </c>
      <c r="BK15" s="226">
        <f>Intern!$AE$13</f>
        <v>695</v>
      </c>
      <c r="BL15" s="226">
        <f>Intern!$AE$14</f>
        <v>1897</v>
      </c>
      <c r="BM15" s="226">
        <f>Intern!$AE$15</f>
        <v>413</v>
      </c>
      <c r="BN15" s="226">
        <f>Intern!$AE$16</f>
        <v>726</v>
      </c>
      <c r="BO15" s="226">
        <f>Intern!$AE$17</f>
        <v>309</v>
      </c>
      <c r="BP15" s="226">
        <f>Intern!$AE$18</f>
        <v>0</v>
      </c>
      <c r="BQ15" s="226">
        <f>Intern!$AE$19</f>
        <v>0</v>
      </c>
      <c r="BR15" s="226">
        <f>Intern!$AE$21</f>
        <v>722</v>
      </c>
      <c r="BS15" s="226">
        <f>Intern!$AE$20</f>
        <v>2623</v>
      </c>
      <c r="BT15" s="228">
        <f>SUM(Intern!$AE$20+Intern!$AE$21)</f>
        <v>3345</v>
      </c>
      <c r="BU15" s="174" t="str">
        <f t="shared" si="2"/>
        <v xml:space="preserve">     </v>
      </c>
      <c r="BV15" s="226">
        <f t="shared" si="3"/>
        <v>2</v>
      </c>
      <c r="BW15" s="231">
        <f t="shared" si="4"/>
        <v>-14</v>
      </c>
      <c r="BX15" s="235" t="str">
        <f>SUBSTITUTE('TN-Tabelle für Erasmus@ISB'!K27," ", "")</f>
        <v/>
      </c>
      <c r="BY15" s="226">
        <f>'TN-Tabelle für Erasmus@ISB'!$BL$2</f>
        <v>2024</v>
      </c>
      <c r="BZ15" s="226" t="str">
        <f t="shared" si="5"/>
        <v/>
      </c>
      <c r="CA1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6" spans="1:79" ht="14" customHeight="1">
      <c r="A16" s="27"/>
      <c r="B16" s="28">
        <f>'TN-Tabelle für Erasmus@ISB'!B28</f>
        <v>0</v>
      </c>
      <c r="C16" s="28" t="str">
        <f t="shared" si="0"/>
        <v>0</v>
      </c>
      <c r="D16" s="28">
        <f>'TN-Tabelle für Erasmus@ISB'!C28</f>
        <v>0</v>
      </c>
      <c r="E16" s="28">
        <f>'TN-Tabelle für Erasmus@ISB'!D28</f>
        <v>0</v>
      </c>
      <c r="F16" s="28">
        <f>'TN-Tabelle für Erasmus@ISB'!E28</f>
        <v>0</v>
      </c>
      <c r="G16" s="29">
        <f>'TN-Tabelle für Erasmus@ISB'!F28</f>
        <v>0</v>
      </c>
      <c r="H16" s="28">
        <f>'TN-Tabelle für Erasmus@ISB'!G28</f>
        <v>0</v>
      </c>
      <c r="I16" s="11">
        <f>'TN-Tabelle für Erasmus@ISB'!H28</f>
        <v>0</v>
      </c>
      <c r="J16" s="12">
        <f>'TN-Tabelle für Erasmus@ISB'!I28</f>
        <v>0</v>
      </c>
      <c r="K16" s="12">
        <f>'TN-Tabelle für Erasmus@ISB'!J28</f>
        <v>0</v>
      </c>
      <c r="L16" s="12">
        <f>'TN-Tabelle für Erasmus@ISB'!K28</f>
        <v>0</v>
      </c>
      <c r="M16" s="12">
        <f>'TN-Tabelle für Erasmus@ISB'!L28</f>
        <v>0</v>
      </c>
      <c r="N16" s="12">
        <f>'TN-Tabelle für Erasmus@ISB'!M28</f>
        <v>0</v>
      </c>
      <c r="O16" s="10">
        <f>'TN-Tabelle für Erasmus@ISB'!N28</f>
        <v>0</v>
      </c>
      <c r="P16" s="10">
        <f>'TN-Tabelle für Erasmus@ISB'!O28</f>
        <v>0</v>
      </c>
      <c r="Q16" s="10">
        <f>'TN-Tabelle für Erasmus@ISB'!P28</f>
        <v>0</v>
      </c>
      <c r="R16" s="10" t="str">
        <f>'TN-Tabelle für Erasmus@ISB'!Q28</f>
        <v>Kurstitel (nur eintragen bei Auswahl Kurs)</v>
      </c>
      <c r="S16" s="10">
        <f>'TN-Tabelle für Erasmus@ISB'!R28</f>
        <v>0</v>
      </c>
      <c r="T16" s="10">
        <f>'TN-Tabelle für Erasmus@ISB'!S28</f>
        <v>0</v>
      </c>
      <c r="U16" s="10">
        <f>'TN-Tabelle für Erasmus@ISB'!T28</f>
        <v>0</v>
      </c>
      <c r="V16" s="10">
        <f>'TN-Tabelle für Erasmus@ISB'!U28</f>
        <v>0</v>
      </c>
      <c r="W16" s="12">
        <f>'TN-Tabelle für Erasmus@ISB'!V28</f>
        <v>0</v>
      </c>
      <c r="X16" s="10">
        <f>'TN-Tabelle für Erasmus@ISB'!W28</f>
        <v>0</v>
      </c>
      <c r="Y16" s="10">
        <f>'TN-Tabelle für Erasmus@ISB'!X28</f>
        <v>0</v>
      </c>
      <c r="Z16" s="10" t="str">
        <f>'TN-Tabelle für Erasmus@ISB'!Y28</f>
        <v>zu wenig km</v>
      </c>
      <c r="AA16" s="10">
        <f>'TN-Tabelle für Erasmus@ISB'!Z28</f>
        <v>0</v>
      </c>
      <c r="AB16" s="26" t="str">
        <f>'TN-Tabelle für Erasmus@ISB'!AA28</f>
        <v>Ja</v>
      </c>
      <c r="AC16" s="30">
        <f>'TN-Tabelle für Erasmus@ISB'!AB28</f>
        <v>0</v>
      </c>
      <c r="AD16" s="30">
        <f>'TN-Tabelle für Erasmus@ISB'!AC28</f>
        <v>0</v>
      </c>
      <c r="AE16" s="30">
        <f>'TN-Tabelle für Erasmus@ISB'!AD28</f>
        <v>0</v>
      </c>
      <c r="AF16" s="30">
        <f>'TN-Tabelle für Erasmus@ISB'!AE28</f>
        <v>0</v>
      </c>
      <c r="AG16" s="25">
        <f>'TN-Tabelle für Erasmus@ISB'!AF28</f>
        <v>1</v>
      </c>
      <c r="AH16" s="25">
        <f>'TN-Tabelle für Erasmus@ISB'!AG28</f>
        <v>0</v>
      </c>
      <c r="AI16" s="13">
        <f>'TN-Tabelle für Erasmus@ISB'!AH28</f>
        <v>0</v>
      </c>
      <c r="AJ16" s="25">
        <f>'TN-Tabelle für Erasmus@ISB'!AI28</f>
        <v>1</v>
      </c>
      <c r="AK16" s="13"/>
      <c r="AL16" s="13" t="s">
        <v>63</v>
      </c>
      <c r="AM16" s="13"/>
      <c r="AN16" s="13"/>
      <c r="AO16" s="13" t="s">
        <v>63</v>
      </c>
      <c r="AP16" s="13"/>
      <c r="AQ16" s="13" t="s">
        <v>63</v>
      </c>
      <c r="AR16" s="13" t="e">
        <f>'TN-Tabelle für Erasmus@ISB'!BK28</f>
        <v>#N/A</v>
      </c>
      <c r="AS16" s="13" t="e">
        <f>'TN-Tabelle für Erasmus@ISB'!BL28</f>
        <v>#N/A</v>
      </c>
      <c r="AT16" s="13" t="e">
        <f>'TN-Tabelle für Erasmus@ISB'!BN28</f>
        <v>#N/A</v>
      </c>
      <c r="AU16" s="40" t="e">
        <f>'TN-Tabelle für Erasmus@ISB'!BM28</f>
        <v>#N/A</v>
      </c>
      <c r="AV16" s="40" t="str">
        <f>'TN-Tabelle für Erasmus@ISB'!BU28</f>
        <v>zu wenig km</v>
      </c>
      <c r="AW16" s="40">
        <f>'TN-Tabelle für Erasmus@ISB'!BV28</f>
        <v>0</v>
      </c>
      <c r="AX16" s="40" t="e">
        <f>'TN-Tabelle für Erasmus@ISB'!BW28</f>
        <v>#N/A</v>
      </c>
      <c r="AY16" s="226">
        <f>'TN-Tabelle für Erasmus@ISB'!$B$2</f>
        <v>0</v>
      </c>
      <c r="AZ16" s="226">
        <f>Intern!$AE$28</f>
        <v>2</v>
      </c>
      <c r="BA16" s="226">
        <f>Intern!$AE$29</f>
        <v>1</v>
      </c>
      <c r="BB16" s="226">
        <f>Intern!$AE$23</f>
        <v>0</v>
      </c>
      <c r="BC16" s="226">
        <f>Intern!$AE$24</f>
        <v>1</v>
      </c>
      <c r="BD16" s="226">
        <f>Intern!$AE$25</f>
        <v>0</v>
      </c>
      <c r="BE16" s="226">
        <f ca="1">IF(ISBLANK('TN-Tabelle für Erasmus@ISB'!H28),0,DATEDIF('TN-Tabelle für Erasmus@ISB'!H28,TODAY(),"Y"))</f>
        <v>0</v>
      </c>
      <c r="BF16" s="227">
        <f t="shared" ca="1" si="1"/>
        <v>15</v>
      </c>
      <c r="BG16" s="226">
        <f>COUNTA('TN-Tabelle für Erasmus@ISB'!$I$14:$I$155)</f>
        <v>4</v>
      </c>
      <c r="BH16" s="226">
        <f>Intern!$AE$10</f>
        <v>1897</v>
      </c>
      <c r="BI16" s="226">
        <f>Intern!$AE$11</f>
        <v>413</v>
      </c>
      <c r="BJ16" s="226">
        <f>Intern!$AE$12</f>
        <v>2051</v>
      </c>
      <c r="BK16" s="226">
        <f>Intern!$AE$13</f>
        <v>695</v>
      </c>
      <c r="BL16" s="226">
        <f>Intern!$AE$14</f>
        <v>1897</v>
      </c>
      <c r="BM16" s="226">
        <f>Intern!$AE$15</f>
        <v>413</v>
      </c>
      <c r="BN16" s="226">
        <f>Intern!$AE$16</f>
        <v>726</v>
      </c>
      <c r="BO16" s="226">
        <f>Intern!$AE$17</f>
        <v>309</v>
      </c>
      <c r="BP16" s="226">
        <f>Intern!$AE$18</f>
        <v>0</v>
      </c>
      <c r="BQ16" s="226">
        <f>Intern!$AE$19</f>
        <v>0</v>
      </c>
      <c r="BR16" s="226">
        <f>Intern!$AE$21</f>
        <v>722</v>
      </c>
      <c r="BS16" s="226">
        <f>Intern!$AE$20</f>
        <v>2623</v>
      </c>
      <c r="BT16" s="228">
        <f>SUM(Intern!$AE$20+Intern!$AE$21)</f>
        <v>3345</v>
      </c>
      <c r="BU16" s="174" t="str">
        <f t="shared" si="2"/>
        <v xml:space="preserve">     </v>
      </c>
      <c r="BV16" s="226">
        <f t="shared" si="3"/>
        <v>2</v>
      </c>
      <c r="BW16" s="231">
        <f t="shared" si="4"/>
        <v>-14</v>
      </c>
      <c r="BX16" s="235" t="str">
        <f>SUBSTITUTE('TN-Tabelle für Erasmus@ISB'!K28," ", "")</f>
        <v/>
      </c>
      <c r="BY16" s="226">
        <f>'TN-Tabelle für Erasmus@ISB'!$BL$2</f>
        <v>2024</v>
      </c>
      <c r="BZ16" s="226" t="str">
        <f t="shared" si="5"/>
        <v/>
      </c>
      <c r="CA1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7" spans="1:79" ht="14" customHeight="1">
      <c r="A17" s="27"/>
      <c r="B17" s="28">
        <f>'TN-Tabelle für Erasmus@ISB'!B29</f>
        <v>0</v>
      </c>
      <c r="C17" s="28" t="str">
        <f t="shared" si="0"/>
        <v>0</v>
      </c>
      <c r="D17" s="28">
        <f>'TN-Tabelle für Erasmus@ISB'!C29</f>
        <v>0</v>
      </c>
      <c r="E17" s="28">
        <f>'TN-Tabelle für Erasmus@ISB'!D29</f>
        <v>0</v>
      </c>
      <c r="F17" s="28">
        <f>'TN-Tabelle für Erasmus@ISB'!E29</f>
        <v>0</v>
      </c>
      <c r="G17" s="29">
        <f>'TN-Tabelle für Erasmus@ISB'!F29</f>
        <v>0</v>
      </c>
      <c r="H17" s="28">
        <f>'TN-Tabelle für Erasmus@ISB'!G29</f>
        <v>0</v>
      </c>
      <c r="I17" s="11">
        <f>'TN-Tabelle für Erasmus@ISB'!H29</f>
        <v>0</v>
      </c>
      <c r="J17" s="12">
        <f>'TN-Tabelle für Erasmus@ISB'!I29</f>
        <v>0</v>
      </c>
      <c r="K17" s="12">
        <f>'TN-Tabelle für Erasmus@ISB'!J29</f>
        <v>0</v>
      </c>
      <c r="L17" s="12">
        <f>'TN-Tabelle für Erasmus@ISB'!K29</f>
        <v>0</v>
      </c>
      <c r="M17" s="12">
        <f>'TN-Tabelle für Erasmus@ISB'!L29</f>
        <v>0</v>
      </c>
      <c r="N17" s="12">
        <f>'TN-Tabelle für Erasmus@ISB'!M29</f>
        <v>0</v>
      </c>
      <c r="O17" s="10">
        <f>'TN-Tabelle für Erasmus@ISB'!N29</f>
        <v>0</v>
      </c>
      <c r="P17" s="10">
        <f>'TN-Tabelle für Erasmus@ISB'!O29</f>
        <v>0</v>
      </c>
      <c r="Q17" s="10">
        <f>'TN-Tabelle für Erasmus@ISB'!P29</f>
        <v>0</v>
      </c>
      <c r="R17" s="10" t="str">
        <f>'TN-Tabelle für Erasmus@ISB'!Q29</f>
        <v>Kurstitel (nur eintragen bei Auswahl Kurs)</v>
      </c>
      <c r="S17" s="10">
        <f>'TN-Tabelle für Erasmus@ISB'!R29</f>
        <v>0</v>
      </c>
      <c r="T17" s="10">
        <f>'TN-Tabelle für Erasmus@ISB'!S29</f>
        <v>0</v>
      </c>
      <c r="U17" s="10">
        <f>'TN-Tabelle für Erasmus@ISB'!T29</f>
        <v>0</v>
      </c>
      <c r="V17" s="10">
        <f>'TN-Tabelle für Erasmus@ISB'!U29</f>
        <v>0</v>
      </c>
      <c r="W17" s="12">
        <f>'TN-Tabelle für Erasmus@ISB'!V29</f>
        <v>0</v>
      </c>
      <c r="X17" s="10">
        <f>'TN-Tabelle für Erasmus@ISB'!W29</f>
        <v>0</v>
      </c>
      <c r="Y17" s="10">
        <f>'TN-Tabelle für Erasmus@ISB'!X29</f>
        <v>0</v>
      </c>
      <c r="Z17" s="10" t="str">
        <f>'TN-Tabelle für Erasmus@ISB'!Y29</f>
        <v>zu wenig km</v>
      </c>
      <c r="AA17" s="10">
        <f>'TN-Tabelle für Erasmus@ISB'!Z29</f>
        <v>0</v>
      </c>
      <c r="AB17" s="26" t="str">
        <f>'TN-Tabelle für Erasmus@ISB'!AA29</f>
        <v>Ja</v>
      </c>
      <c r="AC17" s="30">
        <f>'TN-Tabelle für Erasmus@ISB'!AB29</f>
        <v>0</v>
      </c>
      <c r="AD17" s="30">
        <f>'TN-Tabelle für Erasmus@ISB'!AC29</f>
        <v>0</v>
      </c>
      <c r="AE17" s="30">
        <f>'TN-Tabelle für Erasmus@ISB'!AD29</f>
        <v>0</v>
      </c>
      <c r="AF17" s="30">
        <f>'TN-Tabelle für Erasmus@ISB'!AE29</f>
        <v>0</v>
      </c>
      <c r="AG17" s="25">
        <f>'TN-Tabelle für Erasmus@ISB'!AF29</f>
        <v>1</v>
      </c>
      <c r="AH17" s="25">
        <f>'TN-Tabelle für Erasmus@ISB'!AG29</f>
        <v>0</v>
      </c>
      <c r="AI17" s="13">
        <f>'TN-Tabelle für Erasmus@ISB'!AH29</f>
        <v>0</v>
      </c>
      <c r="AJ17" s="25">
        <f>'TN-Tabelle für Erasmus@ISB'!AI29</f>
        <v>1</v>
      </c>
      <c r="AK17" s="13"/>
      <c r="AL17" s="13" t="s">
        <v>63</v>
      </c>
      <c r="AM17" s="13"/>
      <c r="AN17" s="13"/>
      <c r="AO17" s="13" t="s">
        <v>63</v>
      </c>
      <c r="AP17" s="13"/>
      <c r="AQ17" s="13" t="s">
        <v>63</v>
      </c>
      <c r="AR17" s="13" t="e">
        <f>'TN-Tabelle für Erasmus@ISB'!BK29</f>
        <v>#N/A</v>
      </c>
      <c r="AS17" s="13" t="e">
        <f>'TN-Tabelle für Erasmus@ISB'!BL29</f>
        <v>#N/A</v>
      </c>
      <c r="AT17" s="13" t="e">
        <f>'TN-Tabelle für Erasmus@ISB'!BN29</f>
        <v>#N/A</v>
      </c>
      <c r="AU17" s="40" t="e">
        <f>'TN-Tabelle für Erasmus@ISB'!BM29</f>
        <v>#N/A</v>
      </c>
      <c r="AV17" s="40" t="str">
        <f>'TN-Tabelle für Erasmus@ISB'!BU29</f>
        <v>zu wenig km</v>
      </c>
      <c r="AW17" s="40">
        <f>'TN-Tabelle für Erasmus@ISB'!BV29</f>
        <v>0</v>
      </c>
      <c r="AX17" s="40" t="e">
        <f>'TN-Tabelle für Erasmus@ISB'!BW29</f>
        <v>#N/A</v>
      </c>
      <c r="AY17" s="226">
        <f>'TN-Tabelle für Erasmus@ISB'!$B$2</f>
        <v>0</v>
      </c>
      <c r="AZ17" s="226">
        <f>Intern!$AE$28</f>
        <v>2</v>
      </c>
      <c r="BA17" s="226">
        <f>Intern!$AE$29</f>
        <v>1</v>
      </c>
      <c r="BB17" s="226">
        <f>Intern!$AE$23</f>
        <v>0</v>
      </c>
      <c r="BC17" s="226">
        <f>Intern!$AE$24</f>
        <v>1</v>
      </c>
      <c r="BD17" s="226">
        <f>Intern!$AE$25</f>
        <v>0</v>
      </c>
      <c r="BE17" s="226">
        <f ca="1">IF(ISBLANK('TN-Tabelle für Erasmus@ISB'!H29),0,DATEDIF('TN-Tabelle für Erasmus@ISB'!H29,TODAY(),"Y"))</f>
        <v>0</v>
      </c>
      <c r="BF17" s="227">
        <f t="shared" ca="1" si="1"/>
        <v>15</v>
      </c>
      <c r="BG17" s="226">
        <f>COUNTA('TN-Tabelle für Erasmus@ISB'!$I$14:$I$155)</f>
        <v>4</v>
      </c>
      <c r="BH17" s="226">
        <f>Intern!$AE$10</f>
        <v>1897</v>
      </c>
      <c r="BI17" s="226">
        <f>Intern!$AE$11</f>
        <v>413</v>
      </c>
      <c r="BJ17" s="226">
        <f>Intern!$AE$12</f>
        <v>2051</v>
      </c>
      <c r="BK17" s="226">
        <f>Intern!$AE$13</f>
        <v>695</v>
      </c>
      <c r="BL17" s="226">
        <f>Intern!$AE$14</f>
        <v>1897</v>
      </c>
      <c r="BM17" s="226">
        <f>Intern!$AE$15</f>
        <v>413</v>
      </c>
      <c r="BN17" s="226">
        <f>Intern!$AE$16</f>
        <v>726</v>
      </c>
      <c r="BO17" s="226">
        <f>Intern!$AE$17</f>
        <v>309</v>
      </c>
      <c r="BP17" s="226">
        <f>Intern!$AE$18</f>
        <v>0</v>
      </c>
      <c r="BQ17" s="226">
        <f>Intern!$AE$19</f>
        <v>0</v>
      </c>
      <c r="BR17" s="226">
        <f>Intern!$AE$21</f>
        <v>722</v>
      </c>
      <c r="BS17" s="226">
        <f>Intern!$AE$20</f>
        <v>2623</v>
      </c>
      <c r="BT17" s="228">
        <f>SUM(Intern!$AE$20+Intern!$AE$21)</f>
        <v>3345</v>
      </c>
      <c r="BU17" s="174" t="str">
        <f t="shared" si="2"/>
        <v xml:space="preserve">     </v>
      </c>
      <c r="BV17" s="226">
        <f t="shared" si="3"/>
        <v>2</v>
      </c>
      <c r="BW17" s="231">
        <f t="shared" si="4"/>
        <v>-14</v>
      </c>
      <c r="BX17" s="235" t="str">
        <f>SUBSTITUTE('TN-Tabelle für Erasmus@ISB'!K29," ", "")</f>
        <v/>
      </c>
      <c r="BY17" s="226">
        <f>'TN-Tabelle für Erasmus@ISB'!$BL$2</f>
        <v>2024</v>
      </c>
      <c r="BZ17" s="226" t="str">
        <f t="shared" si="5"/>
        <v/>
      </c>
      <c r="CA1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8" spans="1:79" ht="14" customHeight="1">
      <c r="A18" s="27"/>
      <c r="B18" s="28">
        <f>'TN-Tabelle für Erasmus@ISB'!B30</f>
        <v>0</v>
      </c>
      <c r="C18" s="28" t="str">
        <f t="shared" si="0"/>
        <v>0</v>
      </c>
      <c r="D18" s="28">
        <f>'TN-Tabelle für Erasmus@ISB'!C30</f>
        <v>0</v>
      </c>
      <c r="E18" s="28">
        <f>'TN-Tabelle für Erasmus@ISB'!D30</f>
        <v>0</v>
      </c>
      <c r="F18" s="28">
        <f>'TN-Tabelle für Erasmus@ISB'!E30</f>
        <v>0</v>
      </c>
      <c r="G18" s="29">
        <f>'TN-Tabelle für Erasmus@ISB'!F30</f>
        <v>0</v>
      </c>
      <c r="H18" s="28">
        <f>'TN-Tabelle für Erasmus@ISB'!G30</f>
        <v>0</v>
      </c>
      <c r="I18" s="11">
        <f>'TN-Tabelle für Erasmus@ISB'!H30</f>
        <v>0</v>
      </c>
      <c r="J18" s="12">
        <f>'TN-Tabelle für Erasmus@ISB'!I30</f>
        <v>0</v>
      </c>
      <c r="K18" s="12">
        <f>'TN-Tabelle für Erasmus@ISB'!J30</f>
        <v>0</v>
      </c>
      <c r="L18" s="12">
        <f>'TN-Tabelle für Erasmus@ISB'!K30</f>
        <v>0</v>
      </c>
      <c r="M18" s="12">
        <f>'TN-Tabelle für Erasmus@ISB'!L30</f>
        <v>0</v>
      </c>
      <c r="N18" s="12">
        <f>'TN-Tabelle für Erasmus@ISB'!M30</f>
        <v>0</v>
      </c>
      <c r="O18" s="10">
        <f>'TN-Tabelle für Erasmus@ISB'!N30</f>
        <v>0</v>
      </c>
      <c r="P18" s="10">
        <f>'TN-Tabelle für Erasmus@ISB'!O30</f>
        <v>0</v>
      </c>
      <c r="Q18" s="10">
        <f>'TN-Tabelle für Erasmus@ISB'!P30</f>
        <v>0</v>
      </c>
      <c r="R18" s="10" t="str">
        <f>'TN-Tabelle für Erasmus@ISB'!Q30</f>
        <v>Kurstitel (nur eintragen bei Auswahl Kurs)</v>
      </c>
      <c r="S18" s="10">
        <f>'TN-Tabelle für Erasmus@ISB'!R30</f>
        <v>0</v>
      </c>
      <c r="T18" s="10">
        <f>'TN-Tabelle für Erasmus@ISB'!S30</f>
        <v>0</v>
      </c>
      <c r="U18" s="10">
        <f>'TN-Tabelle für Erasmus@ISB'!T30</f>
        <v>0</v>
      </c>
      <c r="V18" s="10">
        <f>'TN-Tabelle für Erasmus@ISB'!U30</f>
        <v>0</v>
      </c>
      <c r="W18" s="12">
        <f>'TN-Tabelle für Erasmus@ISB'!V30</f>
        <v>0</v>
      </c>
      <c r="X18" s="10">
        <f>'TN-Tabelle für Erasmus@ISB'!W30</f>
        <v>0</v>
      </c>
      <c r="Y18" s="10">
        <f>'TN-Tabelle für Erasmus@ISB'!X30</f>
        <v>0</v>
      </c>
      <c r="Z18" s="10" t="str">
        <f>'TN-Tabelle für Erasmus@ISB'!Y30</f>
        <v>zu wenig km</v>
      </c>
      <c r="AA18" s="10">
        <f>'TN-Tabelle für Erasmus@ISB'!Z30</f>
        <v>0</v>
      </c>
      <c r="AB18" s="26" t="str">
        <f>'TN-Tabelle für Erasmus@ISB'!AA30</f>
        <v>Ja</v>
      </c>
      <c r="AC18" s="30">
        <f>'TN-Tabelle für Erasmus@ISB'!AB30</f>
        <v>0</v>
      </c>
      <c r="AD18" s="30">
        <f>'TN-Tabelle für Erasmus@ISB'!AC30</f>
        <v>0</v>
      </c>
      <c r="AE18" s="30">
        <f>'TN-Tabelle für Erasmus@ISB'!AD30</f>
        <v>0</v>
      </c>
      <c r="AF18" s="30">
        <f>'TN-Tabelle für Erasmus@ISB'!AE30</f>
        <v>0</v>
      </c>
      <c r="AG18" s="25">
        <f>'TN-Tabelle für Erasmus@ISB'!AF30</f>
        <v>1</v>
      </c>
      <c r="AH18" s="25">
        <f>'TN-Tabelle für Erasmus@ISB'!AG30</f>
        <v>0</v>
      </c>
      <c r="AI18" s="13">
        <f>'TN-Tabelle für Erasmus@ISB'!AH30</f>
        <v>0</v>
      </c>
      <c r="AJ18" s="25">
        <f>'TN-Tabelle für Erasmus@ISB'!AI30</f>
        <v>1</v>
      </c>
      <c r="AK18" s="13"/>
      <c r="AL18" s="13" t="s">
        <v>63</v>
      </c>
      <c r="AM18" s="13"/>
      <c r="AN18" s="13"/>
      <c r="AO18" s="13" t="s">
        <v>63</v>
      </c>
      <c r="AP18" s="13"/>
      <c r="AQ18" s="13" t="s">
        <v>63</v>
      </c>
      <c r="AR18" s="13" t="e">
        <f>'TN-Tabelle für Erasmus@ISB'!BK30</f>
        <v>#N/A</v>
      </c>
      <c r="AS18" s="13" t="e">
        <f>'TN-Tabelle für Erasmus@ISB'!BL30</f>
        <v>#N/A</v>
      </c>
      <c r="AT18" s="13" t="e">
        <f>'TN-Tabelle für Erasmus@ISB'!BN30</f>
        <v>#N/A</v>
      </c>
      <c r="AU18" s="40" t="e">
        <f>'TN-Tabelle für Erasmus@ISB'!BM30</f>
        <v>#N/A</v>
      </c>
      <c r="AV18" s="40" t="str">
        <f>'TN-Tabelle für Erasmus@ISB'!BU30</f>
        <v>zu wenig km</v>
      </c>
      <c r="AW18" s="40">
        <f>'TN-Tabelle für Erasmus@ISB'!BV30</f>
        <v>0</v>
      </c>
      <c r="AX18" s="40" t="e">
        <f>'TN-Tabelle für Erasmus@ISB'!BW30</f>
        <v>#N/A</v>
      </c>
      <c r="AY18" s="226">
        <f>'TN-Tabelle für Erasmus@ISB'!$B$2</f>
        <v>0</v>
      </c>
      <c r="AZ18" s="226">
        <f>Intern!$AE$28</f>
        <v>2</v>
      </c>
      <c r="BA18" s="226">
        <f>Intern!$AE$29</f>
        <v>1</v>
      </c>
      <c r="BB18" s="226">
        <f>Intern!$AE$23</f>
        <v>0</v>
      </c>
      <c r="BC18" s="226">
        <f>Intern!$AE$24</f>
        <v>1</v>
      </c>
      <c r="BD18" s="226">
        <f>Intern!$AE$25</f>
        <v>0</v>
      </c>
      <c r="BE18" s="226">
        <f ca="1">IF(ISBLANK('TN-Tabelle für Erasmus@ISB'!H30),0,DATEDIF('TN-Tabelle für Erasmus@ISB'!H30,TODAY(),"Y"))</f>
        <v>0</v>
      </c>
      <c r="BF18" s="227">
        <f t="shared" ca="1" si="1"/>
        <v>15</v>
      </c>
      <c r="BG18" s="226">
        <f>COUNTA('TN-Tabelle für Erasmus@ISB'!$I$14:$I$155)</f>
        <v>4</v>
      </c>
      <c r="BH18" s="226">
        <f>Intern!$AE$10</f>
        <v>1897</v>
      </c>
      <c r="BI18" s="226">
        <f>Intern!$AE$11</f>
        <v>413</v>
      </c>
      <c r="BJ18" s="226">
        <f>Intern!$AE$12</f>
        <v>2051</v>
      </c>
      <c r="BK18" s="226">
        <f>Intern!$AE$13</f>
        <v>695</v>
      </c>
      <c r="BL18" s="226">
        <f>Intern!$AE$14</f>
        <v>1897</v>
      </c>
      <c r="BM18" s="226">
        <f>Intern!$AE$15</f>
        <v>413</v>
      </c>
      <c r="BN18" s="226">
        <f>Intern!$AE$16</f>
        <v>726</v>
      </c>
      <c r="BO18" s="226">
        <f>Intern!$AE$17</f>
        <v>309</v>
      </c>
      <c r="BP18" s="226">
        <f>Intern!$AE$18</f>
        <v>0</v>
      </c>
      <c r="BQ18" s="226">
        <f>Intern!$AE$19</f>
        <v>0</v>
      </c>
      <c r="BR18" s="226">
        <f>Intern!$AE$21</f>
        <v>722</v>
      </c>
      <c r="BS18" s="226">
        <f>Intern!$AE$20</f>
        <v>2623</v>
      </c>
      <c r="BT18" s="228">
        <f>SUM(Intern!$AE$20+Intern!$AE$21)</f>
        <v>3345</v>
      </c>
      <c r="BU18" s="174" t="str">
        <f t="shared" si="2"/>
        <v xml:space="preserve">     </v>
      </c>
      <c r="BV18" s="226">
        <f t="shared" si="3"/>
        <v>2</v>
      </c>
      <c r="BW18" s="231">
        <f t="shared" si="4"/>
        <v>-14</v>
      </c>
      <c r="BX18" s="235" t="str">
        <f>SUBSTITUTE('TN-Tabelle für Erasmus@ISB'!K30," ", "")</f>
        <v/>
      </c>
      <c r="BY18" s="226">
        <f>'TN-Tabelle für Erasmus@ISB'!$BL$2</f>
        <v>2024</v>
      </c>
      <c r="BZ18" s="226" t="str">
        <f t="shared" si="5"/>
        <v/>
      </c>
      <c r="CA1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9" spans="1:79" ht="14" customHeight="1">
      <c r="A19" s="27"/>
      <c r="B19" s="28">
        <f>'TN-Tabelle für Erasmus@ISB'!B31</f>
        <v>0</v>
      </c>
      <c r="C19" s="28" t="str">
        <f t="shared" si="0"/>
        <v>0</v>
      </c>
      <c r="D19" s="28">
        <f>'TN-Tabelle für Erasmus@ISB'!C31</f>
        <v>0</v>
      </c>
      <c r="E19" s="28">
        <f>'TN-Tabelle für Erasmus@ISB'!D31</f>
        <v>0</v>
      </c>
      <c r="F19" s="28">
        <f>'TN-Tabelle für Erasmus@ISB'!E31</f>
        <v>0</v>
      </c>
      <c r="G19" s="29">
        <f>'TN-Tabelle für Erasmus@ISB'!F31</f>
        <v>0</v>
      </c>
      <c r="H19" s="28">
        <f>'TN-Tabelle für Erasmus@ISB'!G31</f>
        <v>0</v>
      </c>
      <c r="I19" s="11">
        <f>'TN-Tabelle für Erasmus@ISB'!H31</f>
        <v>0</v>
      </c>
      <c r="J19" s="12">
        <f>'TN-Tabelle für Erasmus@ISB'!I31</f>
        <v>0</v>
      </c>
      <c r="K19" s="12">
        <f>'TN-Tabelle für Erasmus@ISB'!J31</f>
        <v>0</v>
      </c>
      <c r="L19" s="12">
        <f>'TN-Tabelle für Erasmus@ISB'!K31</f>
        <v>0</v>
      </c>
      <c r="M19" s="12">
        <f>'TN-Tabelle für Erasmus@ISB'!L31</f>
        <v>0</v>
      </c>
      <c r="N19" s="12">
        <f>'TN-Tabelle für Erasmus@ISB'!M31</f>
        <v>0</v>
      </c>
      <c r="O19" s="10">
        <f>'TN-Tabelle für Erasmus@ISB'!N31</f>
        <v>0</v>
      </c>
      <c r="P19" s="10">
        <f>'TN-Tabelle für Erasmus@ISB'!O31</f>
        <v>0</v>
      </c>
      <c r="Q19" s="10">
        <f>'TN-Tabelle für Erasmus@ISB'!P31</f>
        <v>0</v>
      </c>
      <c r="R19" s="10" t="str">
        <f>'TN-Tabelle für Erasmus@ISB'!Q31</f>
        <v>Kurstitel (nur eintragen bei Auswahl Kurs)</v>
      </c>
      <c r="S19" s="10">
        <f>'TN-Tabelle für Erasmus@ISB'!R31</f>
        <v>0</v>
      </c>
      <c r="T19" s="10">
        <f>'TN-Tabelle für Erasmus@ISB'!S31</f>
        <v>0</v>
      </c>
      <c r="U19" s="10">
        <f>'TN-Tabelle für Erasmus@ISB'!T31</f>
        <v>0</v>
      </c>
      <c r="V19" s="10">
        <f>'TN-Tabelle für Erasmus@ISB'!U31</f>
        <v>0</v>
      </c>
      <c r="W19" s="12">
        <f>'TN-Tabelle für Erasmus@ISB'!V31</f>
        <v>0</v>
      </c>
      <c r="X19" s="10">
        <f>'TN-Tabelle für Erasmus@ISB'!W31</f>
        <v>0</v>
      </c>
      <c r="Y19" s="10">
        <f>'TN-Tabelle für Erasmus@ISB'!X31</f>
        <v>0</v>
      </c>
      <c r="Z19" s="10" t="str">
        <f>'TN-Tabelle für Erasmus@ISB'!Y31</f>
        <v>zu wenig km</v>
      </c>
      <c r="AA19" s="10">
        <f>'TN-Tabelle für Erasmus@ISB'!Z31</f>
        <v>0</v>
      </c>
      <c r="AB19" s="26" t="str">
        <f>'TN-Tabelle für Erasmus@ISB'!AA31</f>
        <v>Ja</v>
      </c>
      <c r="AC19" s="30">
        <f>'TN-Tabelle für Erasmus@ISB'!AB31</f>
        <v>0</v>
      </c>
      <c r="AD19" s="30">
        <f>'TN-Tabelle für Erasmus@ISB'!AC31</f>
        <v>0</v>
      </c>
      <c r="AE19" s="30">
        <f>'TN-Tabelle für Erasmus@ISB'!AD31</f>
        <v>0</v>
      </c>
      <c r="AF19" s="30">
        <f>'TN-Tabelle für Erasmus@ISB'!AE31</f>
        <v>0</v>
      </c>
      <c r="AG19" s="25">
        <f>'TN-Tabelle für Erasmus@ISB'!AF31</f>
        <v>1</v>
      </c>
      <c r="AH19" s="25">
        <f>'TN-Tabelle für Erasmus@ISB'!AG31</f>
        <v>0</v>
      </c>
      <c r="AI19" s="13">
        <f>'TN-Tabelle für Erasmus@ISB'!AH31</f>
        <v>0</v>
      </c>
      <c r="AJ19" s="25">
        <f>'TN-Tabelle für Erasmus@ISB'!AI31</f>
        <v>1</v>
      </c>
      <c r="AK19" s="13"/>
      <c r="AL19" s="13" t="s">
        <v>63</v>
      </c>
      <c r="AM19" s="13"/>
      <c r="AN19" s="13"/>
      <c r="AO19" s="13" t="s">
        <v>63</v>
      </c>
      <c r="AP19" s="13"/>
      <c r="AQ19" s="13" t="s">
        <v>63</v>
      </c>
      <c r="AR19" s="13" t="e">
        <f>'TN-Tabelle für Erasmus@ISB'!BK31</f>
        <v>#N/A</v>
      </c>
      <c r="AS19" s="13" t="e">
        <f>'TN-Tabelle für Erasmus@ISB'!BL31</f>
        <v>#N/A</v>
      </c>
      <c r="AT19" s="13" t="e">
        <f>'TN-Tabelle für Erasmus@ISB'!BN31</f>
        <v>#N/A</v>
      </c>
      <c r="AU19" s="40" t="e">
        <f>'TN-Tabelle für Erasmus@ISB'!BM31</f>
        <v>#N/A</v>
      </c>
      <c r="AV19" s="40" t="str">
        <f>'TN-Tabelle für Erasmus@ISB'!BU31</f>
        <v>zu wenig km</v>
      </c>
      <c r="AW19" s="40">
        <f>'TN-Tabelle für Erasmus@ISB'!BV31</f>
        <v>0</v>
      </c>
      <c r="AX19" s="40" t="e">
        <f>'TN-Tabelle für Erasmus@ISB'!BW31</f>
        <v>#N/A</v>
      </c>
      <c r="AY19" s="226">
        <f>'TN-Tabelle für Erasmus@ISB'!$B$2</f>
        <v>0</v>
      </c>
      <c r="AZ19" s="226">
        <f>Intern!$AE$28</f>
        <v>2</v>
      </c>
      <c r="BA19" s="226">
        <f>Intern!$AE$29</f>
        <v>1</v>
      </c>
      <c r="BB19" s="226">
        <f>Intern!$AE$23</f>
        <v>0</v>
      </c>
      <c r="BC19" s="226">
        <f>Intern!$AE$24</f>
        <v>1</v>
      </c>
      <c r="BD19" s="226">
        <f>Intern!$AE$25</f>
        <v>0</v>
      </c>
      <c r="BE19" s="226">
        <f ca="1">IF(ISBLANK('TN-Tabelle für Erasmus@ISB'!H31),0,DATEDIF('TN-Tabelle für Erasmus@ISB'!H31,TODAY(),"Y"))</f>
        <v>0</v>
      </c>
      <c r="BF19" s="227">
        <f t="shared" ca="1" si="1"/>
        <v>15</v>
      </c>
      <c r="BG19" s="226">
        <f>COUNTA('TN-Tabelle für Erasmus@ISB'!$I$14:$I$155)</f>
        <v>4</v>
      </c>
      <c r="BH19" s="226">
        <f>Intern!$AE$10</f>
        <v>1897</v>
      </c>
      <c r="BI19" s="226">
        <f>Intern!$AE$11</f>
        <v>413</v>
      </c>
      <c r="BJ19" s="226">
        <f>Intern!$AE$12</f>
        <v>2051</v>
      </c>
      <c r="BK19" s="226">
        <f>Intern!$AE$13</f>
        <v>695</v>
      </c>
      <c r="BL19" s="226">
        <f>Intern!$AE$14</f>
        <v>1897</v>
      </c>
      <c r="BM19" s="226">
        <f>Intern!$AE$15</f>
        <v>413</v>
      </c>
      <c r="BN19" s="226">
        <f>Intern!$AE$16</f>
        <v>726</v>
      </c>
      <c r="BO19" s="226">
        <f>Intern!$AE$17</f>
        <v>309</v>
      </c>
      <c r="BP19" s="226">
        <f>Intern!$AE$18</f>
        <v>0</v>
      </c>
      <c r="BQ19" s="226">
        <f>Intern!$AE$19</f>
        <v>0</v>
      </c>
      <c r="BR19" s="226">
        <f>Intern!$AE$21</f>
        <v>722</v>
      </c>
      <c r="BS19" s="226">
        <f>Intern!$AE$20</f>
        <v>2623</v>
      </c>
      <c r="BT19" s="228">
        <f>SUM(Intern!$AE$20+Intern!$AE$21)</f>
        <v>3345</v>
      </c>
      <c r="BU19" s="174" t="str">
        <f t="shared" si="2"/>
        <v xml:space="preserve">     </v>
      </c>
      <c r="BV19" s="226">
        <f t="shared" si="3"/>
        <v>2</v>
      </c>
      <c r="BW19" s="231">
        <f t="shared" si="4"/>
        <v>-14</v>
      </c>
      <c r="BX19" s="235" t="str">
        <f>SUBSTITUTE('TN-Tabelle für Erasmus@ISB'!K31," ", "")</f>
        <v/>
      </c>
      <c r="BY19" s="226">
        <f>'TN-Tabelle für Erasmus@ISB'!$BL$2</f>
        <v>2024</v>
      </c>
      <c r="BZ19" s="226" t="str">
        <f t="shared" si="5"/>
        <v/>
      </c>
      <c r="CA1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0" spans="1:79" ht="14" customHeight="1">
      <c r="A20" s="27"/>
      <c r="B20" s="28">
        <f>'TN-Tabelle für Erasmus@ISB'!B32</f>
        <v>0</v>
      </c>
      <c r="C20" s="28" t="str">
        <f t="shared" si="0"/>
        <v>0</v>
      </c>
      <c r="D20" s="28">
        <f>'TN-Tabelle für Erasmus@ISB'!C32</f>
        <v>0</v>
      </c>
      <c r="E20" s="28">
        <f>'TN-Tabelle für Erasmus@ISB'!D32</f>
        <v>0</v>
      </c>
      <c r="F20" s="28">
        <f>'TN-Tabelle für Erasmus@ISB'!E32</f>
        <v>0</v>
      </c>
      <c r="G20" s="29">
        <f>'TN-Tabelle für Erasmus@ISB'!F32</f>
        <v>0</v>
      </c>
      <c r="H20" s="28">
        <f>'TN-Tabelle für Erasmus@ISB'!G32</f>
        <v>0</v>
      </c>
      <c r="I20" s="11">
        <f>'TN-Tabelle für Erasmus@ISB'!H32</f>
        <v>0</v>
      </c>
      <c r="J20" s="12">
        <f>'TN-Tabelle für Erasmus@ISB'!I32</f>
        <v>0</v>
      </c>
      <c r="K20" s="12">
        <f>'TN-Tabelle für Erasmus@ISB'!J32</f>
        <v>0</v>
      </c>
      <c r="L20" s="12">
        <f>'TN-Tabelle für Erasmus@ISB'!K32</f>
        <v>0</v>
      </c>
      <c r="M20" s="12">
        <f>'TN-Tabelle für Erasmus@ISB'!L32</f>
        <v>0</v>
      </c>
      <c r="N20" s="12">
        <f>'TN-Tabelle für Erasmus@ISB'!M32</f>
        <v>0</v>
      </c>
      <c r="O20" s="10">
        <f>'TN-Tabelle für Erasmus@ISB'!N32</f>
        <v>0</v>
      </c>
      <c r="P20" s="10">
        <f>'TN-Tabelle für Erasmus@ISB'!O32</f>
        <v>0</v>
      </c>
      <c r="Q20" s="10">
        <f>'TN-Tabelle für Erasmus@ISB'!P32</f>
        <v>0</v>
      </c>
      <c r="R20" s="10" t="str">
        <f>'TN-Tabelle für Erasmus@ISB'!Q32</f>
        <v>Kurstitel (nur eintragen bei Auswahl Kurs)</v>
      </c>
      <c r="S20" s="10">
        <f>'TN-Tabelle für Erasmus@ISB'!R32</f>
        <v>0</v>
      </c>
      <c r="T20" s="10">
        <f>'TN-Tabelle für Erasmus@ISB'!S32</f>
        <v>0</v>
      </c>
      <c r="U20" s="10">
        <f>'TN-Tabelle für Erasmus@ISB'!T32</f>
        <v>0</v>
      </c>
      <c r="V20" s="10">
        <f>'TN-Tabelle für Erasmus@ISB'!U32</f>
        <v>0</v>
      </c>
      <c r="W20" s="12">
        <f>'TN-Tabelle für Erasmus@ISB'!V32</f>
        <v>0</v>
      </c>
      <c r="X20" s="10">
        <f>'TN-Tabelle für Erasmus@ISB'!W32</f>
        <v>0</v>
      </c>
      <c r="Y20" s="10">
        <f>'TN-Tabelle für Erasmus@ISB'!X32</f>
        <v>0</v>
      </c>
      <c r="Z20" s="10" t="str">
        <f>'TN-Tabelle für Erasmus@ISB'!Y32</f>
        <v>zu wenig km</v>
      </c>
      <c r="AA20" s="10">
        <f>'TN-Tabelle für Erasmus@ISB'!Z32</f>
        <v>0</v>
      </c>
      <c r="AB20" s="26" t="str">
        <f>'TN-Tabelle für Erasmus@ISB'!AA32</f>
        <v>Ja</v>
      </c>
      <c r="AC20" s="30">
        <f>'TN-Tabelle für Erasmus@ISB'!AB32</f>
        <v>0</v>
      </c>
      <c r="AD20" s="30">
        <f>'TN-Tabelle für Erasmus@ISB'!AC32</f>
        <v>0</v>
      </c>
      <c r="AE20" s="30">
        <f>'TN-Tabelle für Erasmus@ISB'!AD32</f>
        <v>0</v>
      </c>
      <c r="AF20" s="30">
        <f>'TN-Tabelle für Erasmus@ISB'!AE32</f>
        <v>0</v>
      </c>
      <c r="AG20" s="25">
        <f>'TN-Tabelle für Erasmus@ISB'!AF32</f>
        <v>1</v>
      </c>
      <c r="AH20" s="25">
        <f>'TN-Tabelle für Erasmus@ISB'!AG32</f>
        <v>0</v>
      </c>
      <c r="AI20" s="13">
        <f>'TN-Tabelle für Erasmus@ISB'!AH32</f>
        <v>0</v>
      </c>
      <c r="AJ20" s="25">
        <f>'TN-Tabelle für Erasmus@ISB'!AI32</f>
        <v>1</v>
      </c>
      <c r="AK20" s="13"/>
      <c r="AL20" s="13" t="s">
        <v>63</v>
      </c>
      <c r="AM20" s="13"/>
      <c r="AN20" s="13"/>
      <c r="AO20" s="13" t="s">
        <v>63</v>
      </c>
      <c r="AP20" s="13"/>
      <c r="AQ20" s="13" t="s">
        <v>63</v>
      </c>
      <c r="AR20" s="13" t="e">
        <f>'TN-Tabelle für Erasmus@ISB'!BK32</f>
        <v>#N/A</v>
      </c>
      <c r="AS20" s="13" t="e">
        <f>'TN-Tabelle für Erasmus@ISB'!BL32</f>
        <v>#N/A</v>
      </c>
      <c r="AT20" s="13" t="e">
        <f>'TN-Tabelle für Erasmus@ISB'!BN32</f>
        <v>#N/A</v>
      </c>
      <c r="AU20" s="40" t="e">
        <f>'TN-Tabelle für Erasmus@ISB'!BM32</f>
        <v>#N/A</v>
      </c>
      <c r="AV20" s="40" t="str">
        <f>'TN-Tabelle für Erasmus@ISB'!BU32</f>
        <v>zu wenig km</v>
      </c>
      <c r="AW20" s="40">
        <f>'TN-Tabelle für Erasmus@ISB'!BV32</f>
        <v>0</v>
      </c>
      <c r="AX20" s="40" t="e">
        <f>'TN-Tabelle für Erasmus@ISB'!BW32</f>
        <v>#N/A</v>
      </c>
      <c r="AY20" s="226">
        <f>'TN-Tabelle für Erasmus@ISB'!$B$2</f>
        <v>0</v>
      </c>
      <c r="AZ20" s="226">
        <f>Intern!$AE$28</f>
        <v>2</v>
      </c>
      <c r="BA20" s="226">
        <f>Intern!$AE$29</f>
        <v>1</v>
      </c>
      <c r="BB20" s="226">
        <f>Intern!$AE$23</f>
        <v>0</v>
      </c>
      <c r="BC20" s="226">
        <f>Intern!$AE$24</f>
        <v>1</v>
      </c>
      <c r="BD20" s="226">
        <f>Intern!$AE$25</f>
        <v>0</v>
      </c>
      <c r="BE20" s="226">
        <f ca="1">IF(ISBLANK('TN-Tabelle für Erasmus@ISB'!H32),0,DATEDIF('TN-Tabelle für Erasmus@ISB'!H32,TODAY(),"Y"))</f>
        <v>0</v>
      </c>
      <c r="BF20" s="227">
        <f t="shared" ca="1" si="1"/>
        <v>15</v>
      </c>
      <c r="BG20" s="226">
        <f>COUNTA('TN-Tabelle für Erasmus@ISB'!$I$14:$I$155)</f>
        <v>4</v>
      </c>
      <c r="BH20" s="226">
        <f>Intern!$AE$10</f>
        <v>1897</v>
      </c>
      <c r="BI20" s="226">
        <f>Intern!$AE$11</f>
        <v>413</v>
      </c>
      <c r="BJ20" s="226">
        <f>Intern!$AE$12</f>
        <v>2051</v>
      </c>
      <c r="BK20" s="226">
        <f>Intern!$AE$13</f>
        <v>695</v>
      </c>
      <c r="BL20" s="226">
        <f>Intern!$AE$14</f>
        <v>1897</v>
      </c>
      <c r="BM20" s="226">
        <f>Intern!$AE$15</f>
        <v>413</v>
      </c>
      <c r="BN20" s="226">
        <f>Intern!$AE$16</f>
        <v>726</v>
      </c>
      <c r="BO20" s="226">
        <f>Intern!$AE$17</f>
        <v>309</v>
      </c>
      <c r="BP20" s="226">
        <f>Intern!$AE$18</f>
        <v>0</v>
      </c>
      <c r="BQ20" s="226">
        <f>Intern!$AE$19</f>
        <v>0</v>
      </c>
      <c r="BR20" s="226">
        <f>Intern!$AE$21</f>
        <v>722</v>
      </c>
      <c r="BS20" s="226">
        <f>Intern!$AE$20</f>
        <v>2623</v>
      </c>
      <c r="BT20" s="228">
        <f>SUM(Intern!$AE$20+Intern!$AE$21)</f>
        <v>3345</v>
      </c>
      <c r="BU20" s="174" t="str">
        <f t="shared" si="2"/>
        <v xml:space="preserve">     </v>
      </c>
      <c r="BV20" s="226">
        <f t="shared" si="3"/>
        <v>2</v>
      </c>
      <c r="BW20" s="231">
        <f t="shared" si="4"/>
        <v>-14</v>
      </c>
      <c r="BX20" s="235" t="str">
        <f>SUBSTITUTE('TN-Tabelle für Erasmus@ISB'!K32," ", "")</f>
        <v/>
      </c>
      <c r="BY20" s="226">
        <f>'TN-Tabelle für Erasmus@ISB'!$BL$2</f>
        <v>2024</v>
      </c>
      <c r="BZ20" s="226" t="str">
        <f t="shared" si="5"/>
        <v/>
      </c>
      <c r="CA2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1" spans="1:79" ht="14" customHeight="1">
      <c r="A21" s="27"/>
      <c r="B21" s="28">
        <f>'TN-Tabelle für Erasmus@ISB'!B33</f>
        <v>0</v>
      </c>
      <c r="C21" s="28" t="str">
        <f t="shared" si="0"/>
        <v>0</v>
      </c>
      <c r="D21" s="28">
        <f>'TN-Tabelle für Erasmus@ISB'!C33</f>
        <v>0</v>
      </c>
      <c r="E21" s="28">
        <f>'TN-Tabelle für Erasmus@ISB'!D33</f>
        <v>0</v>
      </c>
      <c r="F21" s="28">
        <f>'TN-Tabelle für Erasmus@ISB'!E33</f>
        <v>0</v>
      </c>
      <c r="G21" s="29">
        <f>'TN-Tabelle für Erasmus@ISB'!F33</f>
        <v>0</v>
      </c>
      <c r="H21" s="28">
        <f>'TN-Tabelle für Erasmus@ISB'!G33</f>
        <v>0</v>
      </c>
      <c r="I21" s="11">
        <f>'TN-Tabelle für Erasmus@ISB'!H33</f>
        <v>0</v>
      </c>
      <c r="J21" s="12">
        <f>'TN-Tabelle für Erasmus@ISB'!I33</f>
        <v>0</v>
      </c>
      <c r="K21" s="12">
        <f>'TN-Tabelle für Erasmus@ISB'!J33</f>
        <v>0</v>
      </c>
      <c r="L21" s="12">
        <f>'TN-Tabelle für Erasmus@ISB'!K33</f>
        <v>0</v>
      </c>
      <c r="M21" s="12">
        <f>'TN-Tabelle für Erasmus@ISB'!L33</f>
        <v>0</v>
      </c>
      <c r="N21" s="12">
        <f>'TN-Tabelle für Erasmus@ISB'!M33</f>
        <v>0</v>
      </c>
      <c r="O21" s="10">
        <f>'TN-Tabelle für Erasmus@ISB'!N33</f>
        <v>0</v>
      </c>
      <c r="P21" s="10">
        <f>'TN-Tabelle für Erasmus@ISB'!O33</f>
        <v>0</v>
      </c>
      <c r="Q21" s="10">
        <f>'TN-Tabelle für Erasmus@ISB'!P33</f>
        <v>0</v>
      </c>
      <c r="R21" s="10" t="str">
        <f>'TN-Tabelle für Erasmus@ISB'!Q33</f>
        <v>Kurstitel (nur eintragen bei Auswahl Kurs)</v>
      </c>
      <c r="S21" s="10">
        <f>'TN-Tabelle für Erasmus@ISB'!R33</f>
        <v>0</v>
      </c>
      <c r="T21" s="10">
        <f>'TN-Tabelle für Erasmus@ISB'!S33</f>
        <v>0</v>
      </c>
      <c r="U21" s="10">
        <f>'TN-Tabelle für Erasmus@ISB'!T33</f>
        <v>0</v>
      </c>
      <c r="V21" s="10">
        <f>'TN-Tabelle für Erasmus@ISB'!U33</f>
        <v>0</v>
      </c>
      <c r="W21" s="12">
        <f>'TN-Tabelle für Erasmus@ISB'!V33</f>
        <v>0</v>
      </c>
      <c r="X21" s="10">
        <f>'TN-Tabelle für Erasmus@ISB'!W33</f>
        <v>0</v>
      </c>
      <c r="Y21" s="10">
        <f>'TN-Tabelle für Erasmus@ISB'!X33</f>
        <v>0</v>
      </c>
      <c r="Z21" s="10" t="str">
        <f>'TN-Tabelle für Erasmus@ISB'!Y33</f>
        <v>zu wenig km</v>
      </c>
      <c r="AA21" s="10">
        <f>'TN-Tabelle für Erasmus@ISB'!Z33</f>
        <v>0</v>
      </c>
      <c r="AB21" s="26" t="str">
        <f>'TN-Tabelle für Erasmus@ISB'!AA33</f>
        <v>Ja</v>
      </c>
      <c r="AC21" s="30">
        <f>'TN-Tabelle für Erasmus@ISB'!AB33</f>
        <v>0</v>
      </c>
      <c r="AD21" s="30">
        <f>'TN-Tabelle für Erasmus@ISB'!AC33</f>
        <v>0</v>
      </c>
      <c r="AE21" s="30">
        <f>'TN-Tabelle für Erasmus@ISB'!AD33</f>
        <v>0</v>
      </c>
      <c r="AF21" s="30">
        <f>'TN-Tabelle für Erasmus@ISB'!AE33</f>
        <v>0</v>
      </c>
      <c r="AG21" s="25">
        <f>'TN-Tabelle für Erasmus@ISB'!AF33</f>
        <v>1</v>
      </c>
      <c r="AH21" s="25">
        <f>'TN-Tabelle für Erasmus@ISB'!AG33</f>
        <v>0</v>
      </c>
      <c r="AI21" s="13">
        <f>'TN-Tabelle für Erasmus@ISB'!AH33</f>
        <v>0</v>
      </c>
      <c r="AJ21" s="25">
        <f>'TN-Tabelle für Erasmus@ISB'!AI33</f>
        <v>1</v>
      </c>
      <c r="AK21" s="13"/>
      <c r="AL21" s="13" t="s">
        <v>63</v>
      </c>
      <c r="AM21" s="13"/>
      <c r="AN21" s="13"/>
      <c r="AO21" s="13" t="s">
        <v>63</v>
      </c>
      <c r="AP21" s="13"/>
      <c r="AQ21" s="13" t="s">
        <v>63</v>
      </c>
      <c r="AR21" s="13" t="e">
        <f>'TN-Tabelle für Erasmus@ISB'!BK33</f>
        <v>#N/A</v>
      </c>
      <c r="AS21" s="13" t="e">
        <f>'TN-Tabelle für Erasmus@ISB'!BL33</f>
        <v>#N/A</v>
      </c>
      <c r="AT21" s="13" t="e">
        <f>'TN-Tabelle für Erasmus@ISB'!BN33</f>
        <v>#N/A</v>
      </c>
      <c r="AU21" s="40" t="e">
        <f>'TN-Tabelle für Erasmus@ISB'!BM33</f>
        <v>#N/A</v>
      </c>
      <c r="AV21" s="40" t="str">
        <f>'TN-Tabelle für Erasmus@ISB'!BU33</f>
        <v>zu wenig km</v>
      </c>
      <c r="AW21" s="40">
        <f>'TN-Tabelle für Erasmus@ISB'!BV33</f>
        <v>0</v>
      </c>
      <c r="AX21" s="40" t="e">
        <f>'TN-Tabelle für Erasmus@ISB'!BW33</f>
        <v>#N/A</v>
      </c>
      <c r="AY21" s="226">
        <f>'TN-Tabelle für Erasmus@ISB'!$B$2</f>
        <v>0</v>
      </c>
      <c r="AZ21" s="226">
        <f>Intern!$AE$28</f>
        <v>2</v>
      </c>
      <c r="BA21" s="226">
        <f>Intern!$AE$29</f>
        <v>1</v>
      </c>
      <c r="BB21" s="226">
        <f>Intern!$AE$23</f>
        <v>0</v>
      </c>
      <c r="BC21" s="226">
        <f>Intern!$AE$24</f>
        <v>1</v>
      </c>
      <c r="BD21" s="226">
        <f>Intern!$AE$25</f>
        <v>0</v>
      </c>
      <c r="BE21" s="226">
        <f ca="1">IF(ISBLANK('TN-Tabelle für Erasmus@ISB'!H33),0,DATEDIF('TN-Tabelle für Erasmus@ISB'!H33,TODAY(),"Y"))</f>
        <v>0</v>
      </c>
      <c r="BF21" s="227">
        <f t="shared" ca="1" si="1"/>
        <v>15</v>
      </c>
      <c r="BG21" s="226">
        <f>COUNTA('TN-Tabelle für Erasmus@ISB'!$I$14:$I$155)</f>
        <v>4</v>
      </c>
      <c r="BH21" s="226">
        <f>Intern!$AE$10</f>
        <v>1897</v>
      </c>
      <c r="BI21" s="226">
        <f>Intern!$AE$11</f>
        <v>413</v>
      </c>
      <c r="BJ21" s="226">
        <f>Intern!$AE$12</f>
        <v>2051</v>
      </c>
      <c r="BK21" s="226">
        <f>Intern!$AE$13</f>
        <v>695</v>
      </c>
      <c r="BL21" s="226">
        <f>Intern!$AE$14</f>
        <v>1897</v>
      </c>
      <c r="BM21" s="226">
        <f>Intern!$AE$15</f>
        <v>413</v>
      </c>
      <c r="BN21" s="226">
        <f>Intern!$AE$16</f>
        <v>726</v>
      </c>
      <c r="BO21" s="226">
        <f>Intern!$AE$17</f>
        <v>309</v>
      </c>
      <c r="BP21" s="226">
        <f>Intern!$AE$18</f>
        <v>0</v>
      </c>
      <c r="BQ21" s="226">
        <f>Intern!$AE$19</f>
        <v>0</v>
      </c>
      <c r="BR21" s="226">
        <f>Intern!$AE$21</f>
        <v>722</v>
      </c>
      <c r="BS21" s="226">
        <f>Intern!$AE$20</f>
        <v>2623</v>
      </c>
      <c r="BT21" s="228">
        <f>SUM(Intern!$AE$20+Intern!$AE$21)</f>
        <v>3345</v>
      </c>
      <c r="BU21" s="174" t="str">
        <f t="shared" si="2"/>
        <v xml:space="preserve">     </v>
      </c>
      <c r="BV21" s="226">
        <f t="shared" si="3"/>
        <v>2</v>
      </c>
      <c r="BW21" s="231">
        <f t="shared" si="4"/>
        <v>-14</v>
      </c>
      <c r="BX21" s="235" t="str">
        <f>SUBSTITUTE('TN-Tabelle für Erasmus@ISB'!K33," ", "")</f>
        <v/>
      </c>
      <c r="BY21" s="226">
        <f>'TN-Tabelle für Erasmus@ISB'!$BL$2</f>
        <v>2024</v>
      </c>
      <c r="BZ21" s="226" t="str">
        <f t="shared" si="5"/>
        <v/>
      </c>
      <c r="CA2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2" spans="1:79" ht="14" customHeight="1">
      <c r="A22" s="27"/>
      <c r="B22" s="28">
        <f>'TN-Tabelle für Erasmus@ISB'!B34</f>
        <v>0</v>
      </c>
      <c r="C22" s="28" t="str">
        <f t="shared" si="0"/>
        <v>0</v>
      </c>
      <c r="D22" s="28">
        <f>'TN-Tabelle für Erasmus@ISB'!C34</f>
        <v>0</v>
      </c>
      <c r="E22" s="28">
        <f>'TN-Tabelle für Erasmus@ISB'!D34</f>
        <v>0</v>
      </c>
      <c r="F22" s="28">
        <f>'TN-Tabelle für Erasmus@ISB'!E34</f>
        <v>0</v>
      </c>
      <c r="G22" s="29">
        <f>'TN-Tabelle für Erasmus@ISB'!F34</f>
        <v>0</v>
      </c>
      <c r="H22" s="28">
        <f>'TN-Tabelle für Erasmus@ISB'!G34</f>
        <v>0</v>
      </c>
      <c r="I22" s="11">
        <f>'TN-Tabelle für Erasmus@ISB'!H34</f>
        <v>0</v>
      </c>
      <c r="J22" s="12">
        <f>'TN-Tabelle für Erasmus@ISB'!I34</f>
        <v>0</v>
      </c>
      <c r="K22" s="12">
        <f>'TN-Tabelle für Erasmus@ISB'!J34</f>
        <v>0</v>
      </c>
      <c r="L22" s="12">
        <f>'TN-Tabelle für Erasmus@ISB'!K34</f>
        <v>0</v>
      </c>
      <c r="M22" s="12">
        <f>'TN-Tabelle für Erasmus@ISB'!L34</f>
        <v>0</v>
      </c>
      <c r="N22" s="12">
        <f>'TN-Tabelle für Erasmus@ISB'!M34</f>
        <v>0</v>
      </c>
      <c r="O22" s="10">
        <f>'TN-Tabelle für Erasmus@ISB'!N34</f>
        <v>0</v>
      </c>
      <c r="P22" s="10">
        <f>'TN-Tabelle für Erasmus@ISB'!O34</f>
        <v>0</v>
      </c>
      <c r="Q22" s="10">
        <f>'TN-Tabelle für Erasmus@ISB'!P34</f>
        <v>0</v>
      </c>
      <c r="R22" s="10" t="str">
        <f>'TN-Tabelle für Erasmus@ISB'!Q34</f>
        <v>Kurstitel (nur eintragen bei Auswahl Kurs)</v>
      </c>
      <c r="S22" s="10">
        <f>'TN-Tabelle für Erasmus@ISB'!R34</f>
        <v>0</v>
      </c>
      <c r="T22" s="10">
        <f>'TN-Tabelle für Erasmus@ISB'!S34</f>
        <v>0</v>
      </c>
      <c r="U22" s="10">
        <f>'TN-Tabelle für Erasmus@ISB'!T34</f>
        <v>0</v>
      </c>
      <c r="V22" s="10">
        <f>'TN-Tabelle für Erasmus@ISB'!U34</f>
        <v>0</v>
      </c>
      <c r="W22" s="12">
        <f>'TN-Tabelle für Erasmus@ISB'!V34</f>
        <v>0</v>
      </c>
      <c r="X22" s="10">
        <f>'TN-Tabelle für Erasmus@ISB'!W34</f>
        <v>0</v>
      </c>
      <c r="Y22" s="10">
        <f>'TN-Tabelle für Erasmus@ISB'!X34</f>
        <v>0</v>
      </c>
      <c r="Z22" s="10" t="str">
        <f>'TN-Tabelle für Erasmus@ISB'!Y34</f>
        <v>zu wenig km</v>
      </c>
      <c r="AA22" s="10">
        <f>'TN-Tabelle für Erasmus@ISB'!Z34</f>
        <v>0</v>
      </c>
      <c r="AB22" s="26" t="str">
        <f>'TN-Tabelle für Erasmus@ISB'!AA34</f>
        <v>Ja</v>
      </c>
      <c r="AC22" s="30">
        <f>'TN-Tabelle für Erasmus@ISB'!AB34</f>
        <v>0</v>
      </c>
      <c r="AD22" s="30">
        <f>'TN-Tabelle für Erasmus@ISB'!AC34</f>
        <v>0</v>
      </c>
      <c r="AE22" s="30">
        <f>'TN-Tabelle für Erasmus@ISB'!AD34</f>
        <v>0</v>
      </c>
      <c r="AF22" s="30">
        <f>'TN-Tabelle für Erasmus@ISB'!AE34</f>
        <v>0</v>
      </c>
      <c r="AG22" s="25">
        <f>'TN-Tabelle für Erasmus@ISB'!AF34</f>
        <v>1</v>
      </c>
      <c r="AH22" s="25">
        <f>'TN-Tabelle für Erasmus@ISB'!AG34</f>
        <v>0</v>
      </c>
      <c r="AI22" s="13">
        <f>'TN-Tabelle für Erasmus@ISB'!AH34</f>
        <v>0</v>
      </c>
      <c r="AJ22" s="25">
        <f>'TN-Tabelle für Erasmus@ISB'!AI34</f>
        <v>1</v>
      </c>
      <c r="AK22" s="13"/>
      <c r="AL22" s="13" t="s">
        <v>63</v>
      </c>
      <c r="AM22" s="13"/>
      <c r="AN22" s="13"/>
      <c r="AO22" s="13" t="s">
        <v>63</v>
      </c>
      <c r="AP22" s="13"/>
      <c r="AQ22" s="13" t="s">
        <v>63</v>
      </c>
      <c r="AR22" s="13" t="e">
        <f>'TN-Tabelle für Erasmus@ISB'!BK34</f>
        <v>#N/A</v>
      </c>
      <c r="AS22" s="13" t="e">
        <f>'TN-Tabelle für Erasmus@ISB'!BL34</f>
        <v>#N/A</v>
      </c>
      <c r="AT22" s="13" t="e">
        <f>'TN-Tabelle für Erasmus@ISB'!BN34</f>
        <v>#N/A</v>
      </c>
      <c r="AU22" s="40" t="e">
        <f>'TN-Tabelle für Erasmus@ISB'!BM34</f>
        <v>#N/A</v>
      </c>
      <c r="AV22" s="40" t="str">
        <f>'TN-Tabelle für Erasmus@ISB'!BU34</f>
        <v>zu wenig km</v>
      </c>
      <c r="AW22" s="40">
        <f>'TN-Tabelle für Erasmus@ISB'!BV34</f>
        <v>0</v>
      </c>
      <c r="AX22" s="40" t="e">
        <f>'TN-Tabelle für Erasmus@ISB'!BW34</f>
        <v>#N/A</v>
      </c>
      <c r="AY22" s="226">
        <f>'TN-Tabelle für Erasmus@ISB'!$B$2</f>
        <v>0</v>
      </c>
      <c r="AZ22" s="226">
        <f>Intern!$AE$28</f>
        <v>2</v>
      </c>
      <c r="BA22" s="226">
        <f>Intern!$AE$29</f>
        <v>1</v>
      </c>
      <c r="BB22" s="226">
        <f>Intern!$AE$23</f>
        <v>0</v>
      </c>
      <c r="BC22" s="226">
        <f>Intern!$AE$24</f>
        <v>1</v>
      </c>
      <c r="BD22" s="226">
        <f>Intern!$AE$25</f>
        <v>0</v>
      </c>
      <c r="BE22" s="226">
        <f ca="1">IF(ISBLANK('TN-Tabelle für Erasmus@ISB'!H34),0,DATEDIF('TN-Tabelle für Erasmus@ISB'!H34,TODAY(),"Y"))</f>
        <v>0</v>
      </c>
      <c r="BF22" s="227">
        <f t="shared" ca="1" si="1"/>
        <v>15</v>
      </c>
      <c r="BG22" s="226">
        <f>COUNTA('TN-Tabelle für Erasmus@ISB'!$I$14:$I$155)</f>
        <v>4</v>
      </c>
      <c r="BH22" s="226">
        <f>Intern!$AE$10</f>
        <v>1897</v>
      </c>
      <c r="BI22" s="226">
        <f>Intern!$AE$11</f>
        <v>413</v>
      </c>
      <c r="BJ22" s="226">
        <f>Intern!$AE$12</f>
        <v>2051</v>
      </c>
      <c r="BK22" s="226">
        <f>Intern!$AE$13</f>
        <v>695</v>
      </c>
      <c r="BL22" s="226">
        <f>Intern!$AE$14</f>
        <v>1897</v>
      </c>
      <c r="BM22" s="226">
        <f>Intern!$AE$15</f>
        <v>413</v>
      </c>
      <c r="BN22" s="226">
        <f>Intern!$AE$16</f>
        <v>726</v>
      </c>
      <c r="BO22" s="226">
        <f>Intern!$AE$17</f>
        <v>309</v>
      </c>
      <c r="BP22" s="226">
        <f>Intern!$AE$18</f>
        <v>0</v>
      </c>
      <c r="BQ22" s="226">
        <f>Intern!$AE$19</f>
        <v>0</v>
      </c>
      <c r="BR22" s="226">
        <f>Intern!$AE$21</f>
        <v>722</v>
      </c>
      <c r="BS22" s="226">
        <f>Intern!$AE$20</f>
        <v>2623</v>
      </c>
      <c r="BT22" s="228">
        <f>SUM(Intern!$AE$20+Intern!$AE$21)</f>
        <v>3345</v>
      </c>
      <c r="BU22" s="174" t="str">
        <f t="shared" si="2"/>
        <v xml:space="preserve">     </v>
      </c>
      <c r="BV22" s="226">
        <f t="shared" si="3"/>
        <v>2</v>
      </c>
      <c r="BW22" s="231">
        <f t="shared" si="4"/>
        <v>-14</v>
      </c>
      <c r="BX22" s="235" t="str">
        <f>SUBSTITUTE('TN-Tabelle für Erasmus@ISB'!K34," ", "")</f>
        <v/>
      </c>
      <c r="BY22" s="226">
        <f>'TN-Tabelle für Erasmus@ISB'!$BL$2</f>
        <v>2024</v>
      </c>
      <c r="BZ22" s="226" t="str">
        <f t="shared" si="5"/>
        <v/>
      </c>
      <c r="CA2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3" spans="1:79" ht="14" customHeight="1">
      <c r="A23" s="27"/>
      <c r="B23" s="28">
        <f>'TN-Tabelle für Erasmus@ISB'!B35</f>
        <v>0</v>
      </c>
      <c r="C23" s="28" t="str">
        <f t="shared" si="0"/>
        <v>0</v>
      </c>
      <c r="D23" s="28">
        <f>'TN-Tabelle für Erasmus@ISB'!C35</f>
        <v>0</v>
      </c>
      <c r="E23" s="28">
        <f>'TN-Tabelle für Erasmus@ISB'!D35</f>
        <v>0</v>
      </c>
      <c r="F23" s="28">
        <f>'TN-Tabelle für Erasmus@ISB'!E35</f>
        <v>0</v>
      </c>
      <c r="G23" s="29">
        <f>'TN-Tabelle für Erasmus@ISB'!F35</f>
        <v>0</v>
      </c>
      <c r="H23" s="28">
        <f>'TN-Tabelle für Erasmus@ISB'!G35</f>
        <v>0</v>
      </c>
      <c r="I23" s="11">
        <f>'TN-Tabelle für Erasmus@ISB'!H35</f>
        <v>0</v>
      </c>
      <c r="J23" s="12">
        <f>'TN-Tabelle für Erasmus@ISB'!I35</f>
        <v>0</v>
      </c>
      <c r="K23" s="12">
        <f>'TN-Tabelle für Erasmus@ISB'!J35</f>
        <v>0</v>
      </c>
      <c r="L23" s="12">
        <f>'TN-Tabelle für Erasmus@ISB'!K35</f>
        <v>0</v>
      </c>
      <c r="M23" s="12">
        <f>'TN-Tabelle für Erasmus@ISB'!L35</f>
        <v>0</v>
      </c>
      <c r="N23" s="12">
        <f>'TN-Tabelle für Erasmus@ISB'!M35</f>
        <v>0</v>
      </c>
      <c r="O23" s="10">
        <f>'TN-Tabelle für Erasmus@ISB'!N35</f>
        <v>0</v>
      </c>
      <c r="P23" s="10">
        <f>'TN-Tabelle für Erasmus@ISB'!O35</f>
        <v>0</v>
      </c>
      <c r="Q23" s="10">
        <f>'TN-Tabelle für Erasmus@ISB'!P35</f>
        <v>0</v>
      </c>
      <c r="R23" s="10" t="str">
        <f>'TN-Tabelle für Erasmus@ISB'!Q35</f>
        <v>Kurstitel (nur eintragen bei Auswahl Kurs)</v>
      </c>
      <c r="S23" s="10">
        <f>'TN-Tabelle für Erasmus@ISB'!R35</f>
        <v>0</v>
      </c>
      <c r="T23" s="10">
        <f>'TN-Tabelle für Erasmus@ISB'!S35</f>
        <v>0</v>
      </c>
      <c r="U23" s="10">
        <f>'TN-Tabelle für Erasmus@ISB'!T35</f>
        <v>0</v>
      </c>
      <c r="V23" s="10">
        <f>'TN-Tabelle für Erasmus@ISB'!U35</f>
        <v>0</v>
      </c>
      <c r="W23" s="12">
        <f>'TN-Tabelle für Erasmus@ISB'!V35</f>
        <v>0</v>
      </c>
      <c r="X23" s="10">
        <f>'TN-Tabelle für Erasmus@ISB'!W35</f>
        <v>0</v>
      </c>
      <c r="Y23" s="10">
        <f>'TN-Tabelle für Erasmus@ISB'!X35</f>
        <v>0</v>
      </c>
      <c r="Z23" s="10" t="str">
        <f>'TN-Tabelle für Erasmus@ISB'!Y35</f>
        <v>zu wenig km</v>
      </c>
      <c r="AA23" s="10">
        <f>'TN-Tabelle für Erasmus@ISB'!Z35</f>
        <v>0</v>
      </c>
      <c r="AB23" s="26" t="str">
        <f>'TN-Tabelle für Erasmus@ISB'!AA35</f>
        <v>Ja</v>
      </c>
      <c r="AC23" s="30">
        <f>'TN-Tabelle für Erasmus@ISB'!AB35</f>
        <v>0</v>
      </c>
      <c r="AD23" s="30">
        <f>'TN-Tabelle für Erasmus@ISB'!AC35</f>
        <v>0</v>
      </c>
      <c r="AE23" s="30">
        <f>'TN-Tabelle für Erasmus@ISB'!AD35</f>
        <v>0</v>
      </c>
      <c r="AF23" s="30">
        <f>'TN-Tabelle für Erasmus@ISB'!AE35</f>
        <v>0</v>
      </c>
      <c r="AG23" s="25">
        <f>'TN-Tabelle für Erasmus@ISB'!AF35</f>
        <v>1</v>
      </c>
      <c r="AH23" s="25">
        <f>'TN-Tabelle für Erasmus@ISB'!AG35</f>
        <v>0</v>
      </c>
      <c r="AI23" s="13">
        <f>'TN-Tabelle für Erasmus@ISB'!AH35</f>
        <v>0</v>
      </c>
      <c r="AJ23" s="25">
        <f>'TN-Tabelle für Erasmus@ISB'!AI35</f>
        <v>1</v>
      </c>
      <c r="AK23" s="13"/>
      <c r="AL23" s="13" t="s">
        <v>63</v>
      </c>
      <c r="AM23" s="13"/>
      <c r="AN23" s="13"/>
      <c r="AO23" s="13" t="s">
        <v>63</v>
      </c>
      <c r="AP23" s="13"/>
      <c r="AQ23" s="13" t="s">
        <v>63</v>
      </c>
      <c r="AR23" s="13" t="e">
        <f>'TN-Tabelle für Erasmus@ISB'!BK35</f>
        <v>#N/A</v>
      </c>
      <c r="AS23" s="13" t="e">
        <f>'TN-Tabelle für Erasmus@ISB'!BL35</f>
        <v>#N/A</v>
      </c>
      <c r="AT23" s="13" t="e">
        <f>'TN-Tabelle für Erasmus@ISB'!BN35</f>
        <v>#N/A</v>
      </c>
      <c r="AU23" s="40" t="e">
        <f>'TN-Tabelle für Erasmus@ISB'!BM35</f>
        <v>#N/A</v>
      </c>
      <c r="AV23" s="40" t="str">
        <f>'TN-Tabelle für Erasmus@ISB'!BU35</f>
        <v>zu wenig km</v>
      </c>
      <c r="AW23" s="40">
        <f>'TN-Tabelle für Erasmus@ISB'!BV35</f>
        <v>0</v>
      </c>
      <c r="AX23" s="40" t="e">
        <f>'TN-Tabelle für Erasmus@ISB'!BW35</f>
        <v>#N/A</v>
      </c>
      <c r="AY23" s="226">
        <f>'TN-Tabelle für Erasmus@ISB'!$B$2</f>
        <v>0</v>
      </c>
      <c r="AZ23" s="226">
        <f>Intern!$AE$28</f>
        <v>2</v>
      </c>
      <c r="BA23" s="226">
        <f>Intern!$AE$29</f>
        <v>1</v>
      </c>
      <c r="BB23" s="226">
        <f>Intern!$AE$23</f>
        <v>0</v>
      </c>
      <c r="BC23" s="226">
        <f>Intern!$AE$24</f>
        <v>1</v>
      </c>
      <c r="BD23" s="226">
        <f>Intern!$AE$25</f>
        <v>0</v>
      </c>
      <c r="BE23" s="226">
        <f ca="1">IF(ISBLANK('TN-Tabelle für Erasmus@ISB'!H35),0,DATEDIF('TN-Tabelle für Erasmus@ISB'!H35,TODAY(),"Y"))</f>
        <v>0</v>
      </c>
      <c r="BF23" s="227">
        <f t="shared" ca="1" si="1"/>
        <v>15</v>
      </c>
      <c r="BG23" s="226">
        <f>COUNTA('TN-Tabelle für Erasmus@ISB'!$I$14:$I$155)</f>
        <v>4</v>
      </c>
      <c r="BH23" s="226">
        <f>Intern!$AE$10</f>
        <v>1897</v>
      </c>
      <c r="BI23" s="226">
        <f>Intern!$AE$11</f>
        <v>413</v>
      </c>
      <c r="BJ23" s="226">
        <f>Intern!$AE$12</f>
        <v>2051</v>
      </c>
      <c r="BK23" s="226">
        <f>Intern!$AE$13</f>
        <v>695</v>
      </c>
      <c r="BL23" s="226">
        <f>Intern!$AE$14</f>
        <v>1897</v>
      </c>
      <c r="BM23" s="226">
        <f>Intern!$AE$15</f>
        <v>413</v>
      </c>
      <c r="BN23" s="226">
        <f>Intern!$AE$16</f>
        <v>726</v>
      </c>
      <c r="BO23" s="226">
        <f>Intern!$AE$17</f>
        <v>309</v>
      </c>
      <c r="BP23" s="226">
        <f>Intern!$AE$18</f>
        <v>0</v>
      </c>
      <c r="BQ23" s="226">
        <f>Intern!$AE$19</f>
        <v>0</v>
      </c>
      <c r="BR23" s="226">
        <f>Intern!$AE$21</f>
        <v>722</v>
      </c>
      <c r="BS23" s="226">
        <f>Intern!$AE$20</f>
        <v>2623</v>
      </c>
      <c r="BT23" s="228">
        <f>SUM(Intern!$AE$20+Intern!$AE$21)</f>
        <v>3345</v>
      </c>
      <c r="BU23" s="174" t="str">
        <f t="shared" si="2"/>
        <v xml:space="preserve">     </v>
      </c>
      <c r="BV23" s="226">
        <f t="shared" si="3"/>
        <v>2</v>
      </c>
      <c r="BW23" s="231">
        <f t="shared" si="4"/>
        <v>-14</v>
      </c>
      <c r="BX23" s="235" t="str">
        <f>SUBSTITUTE('TN-Tabelle für Erasmus@ISB'!K35," ", "")</f>
        <v/>
      </c>
      <c r="BY23" s="226">
        <f>'TN-Tabelle für Erasmus@ISB'!$BL$2</f>
        <v>2024</v>
      </c>
      <c r="BZ23" s="226" t="str">
        <f t="shared" si="5"/>
        <v/>
      </c>
      <c r="CA2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4" spans="1:79" ht="14" customHeight="1">
      <c r="A24" s="27"/>
      <c r="B24" s="28">
        <f>'TN-Tabelle für Erasmus@ISB'!B36</f>
        <v>0</v>
      </c>
      <c r="C24" s="28" t="str">
        <f t="shared" si="0"/>
        <v>0</v>
      </c>
      <c r="D24" s="28">
        <f>'TN-Tabelle für Erasmus@ISB'!C36</f>
        <v>0</v>
      </c>
      <c r="E24" s="28">
        <f>'TN-Tabelle für Erasmus@ISB'!D36</f>
        <v>0</v>
      </c>
      <c r="F24" s="28">
        <f>'TN-Tabelle für Erasmus@ISB'!E36</f>
        <v>0</v>
      </c>
      <c r="G24" s="29">
        <f>'TN-Tabelle für Erasmus@ISB'!F36</f>
        <v>0</v>
      </c>
      <c r="H24" s="28">
        <f>'TN-Tabelle für Erasmus@ISB'!G36</f>
        <v>0</v>
      </c>
      <c r="I24" s="11">
        <f>'TN-Tabelle für Erasmus@ISB'!H36</f>
        <v>0</v>
      </c>
      <c r="J24" s="12">
        <f>'TN-Tabelle für Erasmus@ISB'!I36</f>
        <v>0</v>
      </c>
      <c r="K24" s="12">
        <f>'TN-Tabelle für Erasmus@ISB'!J36</f>
        <v>0</v>
      </c>
      <c r="L24" s="12">
        <f>'TN-Tabelle für Erasmus@ISB'!K36</f>
        <v>0</v>
      </c>
      <c r="M24" s="12">
        <f>'TN-Tabelle für Erasmus@ISB'!L36</f>
        <v>0</v>
      </c>
      <c r="N24" s="12">
        <f>'TN-Tabelle für Erasmus@ISB'!M36</f>
        <v>0</v>
      </c>
      <c r="O24" s="10">
        <f>'TN-Tabelle für Erasmus@ISB'!N36</f>
        <v>0</v>
      </c>
      <c r="P24" s="10">
        <f>'TN-Tabelle für Erasmus@ISB'!O36</f>
        <v>0</v>
      </c>
      <c r="Q24" s="10">
        <f>'TN-Tabelle für Erasmus@ISB'!P36</f>
        <v>0</v>
      </c>
      <c r="R24" s="10" t="str">
        <f>'TN-Tabelle für Erasmus@ISB'!Q36</f>
        <v>Kurstitel (nur eintragen bei Auswahl Kurs)</v>
      </c>
      <c r="S24" s="10">
        <f>'TN-Tabelle für Erasmus@ISB'!R36</f>
        <v>0</v>
      </c>
      <c r="T24" s="10">
        <f>'TN-Tabelle für Erasmus@ISB'!S36</f>
        <v>0</v>
      </c>
      <c r="U24" s="10">
        <f>'TN-Tabelle für Erasmus@ISB'!T36</f>
        <v>0</v>
      </c>
      <c r="V24" s="10">
        <f>'TN-Tabelle für Erasmus@ISB'!U36</f>
        <v>0</v>
      </c>
      <c r="W24" s="12">
        <f>'TN-Tabelle für Erasmus@ISB'!V36</f>
        <v>0</v>
      </c>
      <c r="X24" s="10">
        <f>'TN-Tabelle für Erasmus@ISB'!W36</f>
        <v>0</v>
      </c>
      <c r="Y24" s="10">
        <f>'TN-Tabelle für Erasmus@ISB'!X36</f>
        <v>0</v>
      </c>
      <c r="Z24" s="10" t="str">
        <f>'TN-Tabelle für Erasmus@ISB'!Y36</f>
        <v>zu wenig km</v>
      </c>
      <c r="AA24" s="10">
        <f>'TN-Tabelle für Erasmus@ISB'!Z36</f>
        <v>0</v>
      </c>
      <c r="AB24" s="26" t="str">
        <f>'TN-Tabelle für Erasmus@ISB'!AA36</f>
        <v>Ja</v>
      </c>
      <c r="AC24" s="30">
        <f>'TN-Tabelle für Erasmus@ISB'!AB36</f>
        <v>0</v>
      </c>
      <c r="AD24" s="30">
        <f>'TN-Tabelle für Erasmus@ISB'!AC36</f>
        <v>0</v>
      </c>
      <c r="AE24" s="30">
        <f>'TN-Tabelle für Erasmus@ISB'!AD36</f>
        <v>0</v>
      </c>
      <c r="AF24" s="30">
        <f>'TN-Tabelle für Erasmus@ISB'!AE36</f>
        <v>0</v>
      </c>
      <c r="AG24" s="25">
        <f>'TN-Tabelle für Erasmus@ISB'!AF36</f>
        <v>1</v>
      </c>
      <c r="AH24" s="25">
        <f>'TN-Tabelle für Erasmus@ISB'!AG36</f>
        <v>0</v>
      </c>
      <c r="AI24" s="13">
        <f>'TN-Tabelle für Erasmus@ISB'!AH36</f>
        <v>0</v>
      </c>
      <c r="AJ24" s="25">
        <f>'TN-Tabelle für Erasmus@ISB'!AI36</f>
        <v>1</v>
      </c>
      <c r="AK24" s="13"/>
      <c r="AL24" s="13" t="s">
        <v>63</v>
      </c>
      <c r="AM24" s="13"/>
      <c r="AN24" s="13"/>
      <c r="AO24" s="13" t="s">
        <v>63</v>
      </c>
      <c r="AP24" s="13"/>
      <c r="AQ24" s="13" t="s">
        <v>63</v>
      </c>
      <c r="AR24" s="13" t="e">
        <f>'TN-Tabelle für Erasmus@ISB'!BK36</f>
        <v>#N/A</v>
      </c>
      <c r="AS24" s="13" t="e">
        <f>'TN-Tabelle für Erasmus@ISB'!BL36</f>
        <v>#N/A</v>
      </c>
      <c r="AT24" s="13" t="e">
        <f>'TN-Tabelle für Erasmus@ISB'!BN36</f>
        <v>#N/A</v>
      </c>
      <c r="AU24" s="40" t="e">
        <f>'TN-Tabelle für Erasmus@ISB'!BM36</f>
        <v>#N/A</v>
      </c>
      <c r="AV24" s="40" t="str">
        <f>'TN-Tabelle für Erasmus@ISB'!BU36</f>
        <v>zu wenig km</v>
      </c>
      <c r="AW24" s="40">
        <f>'TN-Tabelle für Erasmus@ISB'!BV36</f>
        <v>0</v>
      </c>
      <c r="AX24" s="40" t="e">
        <f>'TN-Tabelle für Erasmus@ISB'!BW36</f>
        <v>#N/A</v>
      </c>
      <c r="AY24" s="226">
        <f>'TN-Tabelle für Erasmus@ISB'!$B$2</f>
        <v>0</v>
      </c>
      <c r="AZ24" s="226">
        <f>Intern!$AE$28</f>
        <v>2</v>
      </c>
      <c r="BA24" s="226">
        <f>Intern!$AE$29</f>
        <v>1</v>
      </c>
      <c r="BB24" s="226">
        <f>Intern!$AE$23</f>
        <v>0</v>
      </c>
      <c r="BC24" s="226">
        <f>Intern!$AE$24</f>
        <v>1</v>
      </c>
      <c r="BD24" s="226">
        <f>Intern!$AE$25</f>
        <v>0</v>
      </c>
      <c r="BE24" s="226">
        <f ca="1">IF(ISBLANK('TN-Tabelle für Erasmus@ISB'!H36),0,DATEDIF('TN-Tabelle für Erasmus@ISB'!H36,TODAY(),"Y"))</f>
        <v>0</v>
      </c>
      <c r="BF24" s="227">
        <f t="shared" ca="1" si="1"/>
        <v>15</v>
      </c>
      <c r="BG24" s="226">
        <f>COUNTA('TN-Tabelle für Erasmus@ISB'!$I$14:$I$155)</f>
        <v>4</v>
      </c>
      <c r="BH24" s="226">
        <f>Intern!$AE$10</f>
        <v>1897</v>
      </c>
      <c r="BI24" s="226">
        <f>Intern!$AE$11</f>
        <v>413</v>
      </c>
      <c r="BJ24" s="226">
        <f>Intern!$AE$12</f>
        <v>2051</v>
      </c>
      <c r="BK24" s="226">
        <f>Intern!$AE$13</f>
        <v>695</v>
      </c>
      <c r="BL24" s="226">
        <f>Intern!$AE$14</f>
        <v>1897</v>
      </c>
      <c r="BM24" s="226">
        <f>Intern!$AE$15</f>
        <v>413</v>
      </c>
      <c r="BN24" s="226">
        <f>Intern!$AE$16</f>
        <v>726</v>
      </c>
      <c r="BO24" s="226">
        <f>Intern!$AE$17</f>
        <v>309</v>
      </c>
      <c r="BP24" s="226">
        <f>Intern!$AE$18</f>
        <v>0</v>
      </c>
      <c r="BQ24" s="226">
        <f>Intern!$AE$19</f>
        <v>0</v>
      </c>
      <c r="BR24" s="226">
        <f>Intern!$AE$21</f>
        <v>722</v>
      </c>
      <c r="BS24" s="226">
        <f>Intern!$AE$20</f>
        <v>2623</v>
      </c>
      <c r="BT24" s="228">
        <f>SUM(Intern!$AE$20+Intern!$AE$21)</f>
        <v>3345</v>
      </c>
      <c r="BU24" s="174" t="str">
        <f t="shared" si="2"/>
        <v xml:space="preserve">     </v>
      </c>
      <c r="BV24" s="226">
        <f t="shared" si="3"/>
        <v>2</v>
      </c>
      <c r="BW24" s="231">
        <f t="shared" si="4"/>
        <v>-14</v>
      </c>
      <c r="BX24" s="235" t="str">
        <f>SUBSTITUTE('TN-Tabelle für Erasmus@ISB'!K36," ", "")</f>
        <v/>
      </c>
      <c r="BY24" s="226">
        <f>'TN-Tabelle für Erasmus@ISB'!$BL$2</f>
        <v>2024</v>
      </c>
      <c r="BZ24" s="226" t="str">
        <f t="shared" si="5"/>
        <v/>
      </c>
      <c r="CA2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5" spans="1:79" ht="14" customHeight="1">
      <c r="A25" s="27"/>
      <c r="B25" s="28">
        <f>'TN-Tabelle für Erasmus@ISB'!B37</f>
        <v>0</v>
      </c>
      <c r="C25" s="28" t="str">
        <f t="shared" si="0"/>
        <v>0</v>
      </c>
      <c r="D25" s="28">
        <f>'TN-Tabelle für Erasmus@ISB'!C37</f>
        <v>0</v>
      </c>
      <c r="E25" s="28">
        <f>'TN-Tabelle für Erasmus@ISB'!D37</f>
        <v>0</v>
      </c>
      <c r="F25" s="28">
        <f>'TN-Tabelle für Erasmus@ISB'!E37</f>
        <v>0</v>
      </c>
      <c r="G25" s="29">
        <f>'TN-Tabelle für Erasmus@ISB'!F37</f>
        <v>0</v>
      </c>
      <c r="H25" s="28">
        <f>'TN-Tabelle für Erasmus@ISB'!G37</f>
        <v>0</v>
      </c>
      <c r="I25" s="11">
        <f>'TN-Tabelle für Erasmus@ISB'!H37</f>
        <v>0</v>
      </c>
      <c r="J25" s="12">
        <f>'TN-Tabelle für Erasmus@ISB'!I37</f>
        <v>0</v>
      </c>
      <c r="K25" s="12">
        <f>'TN-Tabelle für Erasmus@ISB'!J37</f>
        <v>0</v>
      </c>
      <c r="L25" s="12">
        <f>'TN-Tabelle für Erasmus@ISB'!K37</f>
        <v>0</v>
      </c>
      <c r="M25" s="12">
        <f>'TN-Tabelle für Erasmus@ISB'!L37</f>
        <v>0</v>
      </c>
      <c r="N25" s="12">
        <f>'TN-Tabelle für Erasmus@ISB'!M37</f>
        <v>0</v>
      </c>
      <c r="O25" s="10">
        <f>'TN-Tabelle für Erasmus@ISB'!N37</f>
        <v>0</v>
      </c>
      <c r="P25" s="10">
        <f>'TN-Tabelle für Erasmus@ISB'!O37</f>
        <v>0</v>
      </c>
      <c r="Q25" s="10">
        <f>'TN-Tabelle für Erasmus@ISB'!P37</f>
        <v>0</v>
      </c>
      <c r="R25" s="10" t="str">
        <f>'TN-Tabelle für Erasmus@ISB'!Q37</f>
        <v>Kurstitel (nur eintragen bei Auswahl Kurs)</v>
      </c>
      <c r="S25" s="10">
        <f>'TN-Tabelle für Erasmus@ISB'!R37</f>
        <v>0</v>
      </c>
      <c r="T25" s="10">
        <f>'TN-Tabelle für Erasmus@ISB'!S37</f>
        <v>0</v>
      </c>
      <c r="U25" s="10">
        <f>'TN-Tabelle für Erasmus@ISB'!T37</f>
        <v>0</v>
      </c>
      <c r="V25" s="10">
        <f>'TN-Tabelle für Erasmus@ISB'!U37</f>
        <v>0</v>
      </c>
      <c r="W25" s="12">
        <f>'TN-Tabelle für Erasmus@ISB'!V37</f>
        <v>0</v>
      </c>
      <c r="X25" s="10">
        <f>'TN-Tabelle für Erasmus@ISB'!W37</f>
        <v>0</v>
      </c>
      <c r="Y25" s="10">
        <f>'TN-Tabelle für Erasmus@ISB'!X37</f>
        <v>0</v>
      </c>
      <c r="Z25" s="10" t="str">
        <f>'TN-Tabelle für Erasmus@ISB'!Y37</f>
        <v>zu wenig km</v>
      </c>
      <c r="AA25" s="10">
        <f>'TN-Tabelle für Erasmus@ISB'!Z37</f>
        <v>0</v>
      </c>
      <c r="AB25" s="26" t="str">
        <f>'TN-Tabelle für Erasmus@ISB'!AA37</f>
        <v>Ja</v>
      </c>
      <c r="AC25" s="30">
        <f>'TN-Tabelle für Erasmus@ISB'!AB37</f>
        <v>0</v>
      </c>
      <c r="AD25" s="30">
        <f>'TN-Tabelle für Erasmus@ISB'!AC37</f>
        <v>0</v>
      </c>
      <c r="AE25" s="30">
        <f>'TN-Tabelle für Erasmus@ISB'!AD37</f>
        <v>0</v>
      </c>
      <c r="AF25" s="30">
        <f>'TN-Tabelle für Erasmus@ISB'!AE37</f>
        <v>0</v>
      </c>
      <c r="AG25" s="25">
        <f>'TN-Tabelle für Erasmus@ISB'!AF37</f>
        <v>1</v>
      </c>
      <c r="AH25" s="25">
        <f>'TN-Tabelle für Erasmus@ISB'!AG37</f>
        <v>0</v>
      </c>
      <c r="AI25" s="13">
        <f>'TN-Tabelle für Erasmus@ISB'!AH37</f>
        <v>0</v>
      </c>
      <c r="AJ25" s="25">
        <f>'TN-Tabelle für Erasmus@ISB'!AI37</f>
        <v>1</v>
      </c>
      <c r="AK25" s="13"/>
      <c r="AL25" s="13" t="s">
        <v>63</v>
      </c>
      <c r="AM25" s="13"/>
      <c r="AN25" s="13"/>
      <c r="AO25" s="13" t="s">
        <v>63</v>
      </c>
      <c r="AP25" s="13"/>
      <c r="AQ25" s="13" t="s">
        <v>63</v>
      </c>
      <c r="AR25" s="13" t="e">
        <f>'TN-Tabelle für Erasmus@ISB'!BK37</f>
        <v>#N/A</v>
      </c>
      <c r="AS25" s="13" t="e">
        <f>'TN-Tabelle für Erasmus@ISB'!BL37</f>
        <v>#N/A</v>
      </c>
      <c r="AT25" s="13" t="e">
        <f>'TN-Tabelle für Erasmus@ISB'!BN37</f>
        <v>#N/A</v>
      </c>
      <c r="AU25" s="40" t="e">
        <f>'TN-Tabelle für Erasmus@ISB'!BM37</f>
        <v>#N/A</v>
      </c>
      <c r="AV25" s="40" t="str">
        <f>'TN-Tabelle für Erasmus@ISB'!BU37</f>
        <v>zu wenig km</v>
      </c>
      <c r="AW25" s="40">
        <f>'TN-Tabelle für Erasmus@ISB'!BV37</f>
        <v>0</v>
      </c>
      <c r="AX25" s="40" t="e">
        <f>'TN-Tabelle für Erasmus@ISB'!BW37</f>
        <v>#N/A</v>
      </c>
      <c r="AY25" s="226">
        <f>'TN-Tabelle für Erasmus@ISB'!$B$2</f>
        <v>0</v>
      </c>
      <c r="AZ25" s="226">
        <f>Intern!$AE$28</f>
        <v>2</v>
      </c>
      <c r="BA25" s="226">
        <f>Intern!$AE$29</f>
        <v>1</v>
      </c>
      <c r="BB25" s="226">
        <f>Intern!$AE$23</f>
        <v>0</v>
      </c>
      <c r="BC25" s="226">
        <f>Intern!$AE$24</f>
        <v>1</v>
      </c>
      <c r="BD25" s="226">
        <f>Intern!$AE$25</f>
        <v>0</v>
      </c>
      <c r="BE25" s="226">
        <f ca="1">IF(ISBLANK('TN-Tabelle für Erasmus@ISB'!H37),0,DATEDIF('TN-Tabelle für Erasmus@ISB'!H37,TODAY(),"Y"))</f>
        <v>0</v>
      </c>
      <c r="BF25" s="227">
        <f t="shared" ca="1" si="1"/>
        <v>15</v>
      </c>
      <c r="BG25" s="226">
        <f>COUNTA('TN-Tabelle für Erasmus@ISB'!$I$14:$I$155)</f>
        <v>4</v>
      </c>
      <c r="BH25" s="226">
        <f>Intern!$AE$10</f>
        <v>1897</v>
      </c>
      <c r="BI25" s="226">
        <f>Intern!$AE$11</f>
        <v>413</v>
      </c>
      <c r="BJ25" s="226">
        <f>Intern!$AE$12</f>
        <v>2051</v>
      </c>
      <c r="BK25" s="226">
        <f>Intern!$AE$13</f>
        <v>695</v>
      </c>
      <c r="BL25" s="226">
        <f>Intern!$AE$14</f>
        <v>1897</v>
      </c>
      <c r="BM25" s="226">
        <f>Intern!$AE$15</f>
        <v>413</v>
      </c>
      <c r="BN25" s="226">
        <f>Intern!$AE$16</f>
        <v>726</v>
      </c>
      <c r="BO25" s="226">
        <f>Intern!$AE$17</f>
        <v>309</v>
      </c>
      <c r="BP25" s="226">
        <f>Intern!$AE$18</f>
        <v>0</v>
      </c>
      <c r="BQ25" s="226">
        <f>Intern!$AE$19</f>
        <v>0</v>
      </c>
      <c r="BR25" s="226">
        <f>Intern!$AE$21</f>
        <v>722</v>
      </c>
      <c r="BS25" s="226">
        <f>Intern!$AE$20</f>
        <v>2623</v>
      </c>
      <c r="BT25" s="228">
        <f>SUM(Intern!$AE$20+Intern!$AE$21)</f>
        <v>3345</v>
      </c>
      <c r="BU25" s="174" t="str">
        <f t="shared" si="2"/>
        <v xml:space="preserve">     </v>
      </c>
      <c r="BV25" s="226">
        <f t="shared" si="3"/>
        <v>2</v>
      </c>
      <c r="BW25" s="231">
        <f t="shared" si="4"/>
        <v>-14</v>
      </c>
      <c r="BX25" s="235" t="str">
        <f>SUBSTITUTE('TN-Tabelle für Erasmus@ISB'!K37," ", "")</f>
        <v/>
      </c>
      <c r="BY25" s="226">
        <f>'TN-Tabelle für Erasmus@ISB'!$BL$2</f>
        <v>2024</v>
      </c>
      <c r="BZ25" s="226" t="str">
        <f t="shared" si="5"/>
        <v/>
      </c>
      <c r="CA2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6" spans="1:79" ht="14" customHeight="1">
      <c r="A26" s="27"/>
      <c r="B26" s="28">
        <f>'TN-Tabelle für Erasmus@ISB'!B38</f>
        <v>0</v>
      </c>
      <c r="C26" s="28" t="str">
        <f t="shared" si="0"/>
        <v>0</v>
      </c>
      <c r="D26" s="28">
        <f>'TN-Tabelle für Erasmus@ISB'!C38</f>
        <v>0</v>
      </c>
      <c r="E26" s="28">
        <f>'TN-Tabelle für Erasmus@ISB'!D38</f>
        <v>0</v>
      </c>
      <c r="F26" s="28">
        <f>'TN-Tabelle für Erasmus@ISB'!E38</f>
        <v>0</v>
      </c>
      <c r="G26" s="29">
        <f>'TN-Tabelle für Erasmus@ISB'!F38</f>
        <v>0</v>
      </c>
      <c r="H26" s="28">
        <f>'TN-Tabelle für Erasmus@ISB'!G38</f>
        <v>0</v>
      </c>
      <c r="I26" s="11">
        <f>'TN-Tabelle für Erasmus@ISB'!H38</f>
        <v>0</v>
      </c>
      <c r="J26" s="12">
        <f>'TN-Tabelle für Erasmus@ISB'!I38</f>
        <v>0</v>
      </c>
      <c r="K26" s="12">
        <f>'TN-Tabelle für Erasmus@ISB'!J38</f>
        <v>0</v>
      </c>
      <c r="L26" s="12">
        <f>'TN-Tabelle für Erasmus@ISB'!K38</f>
        <v>0</v>
      </c>
      <c r="M26" s="12">
        <f>'TN-Tabelle für Erasmus@ISB'!L38</f>
        <v>0</v>
      </c>
      <c r="N26" s="12">
        <f>'TN-Tabelle für Erasmus@ISB'!M38</f>
        <v>0</v>
      </c>
      <c r="O26" s="10">
        <f>'TN-Tabelle für Erasmus@ISB'!N38</f>
        <v>0</v>
      </c>
      <c r="P26" s="10">
        <f>'TN-Tabelle für Erasmus@ISB'!O38</f>
        <v>0</v>
      </c>
      <c r="Q26" s="10">
        <f>'TN-Tabelle für Erasmus@ISB'!P38</f>
        <v>0</v>
      </c>
      <c r="R26" s="10" t="str">
        <f>'TN-Tabelle für Erasmus@ISB'!Q38</f>
        <v>Kurstitel (nur eintragen bei Auswahl Kurs)</v>
      </c>
      <c r="S26" s="10">
        <f>'TN-Tabelle für Erasmus@ISB'!R38</f>
        <v>0</v>
      </c>
      <c r="T26" s="10">
        <f>'TN-Tabelle für Erasmus@ISB'!S38</f>
        <v>0</v>
      </c>
      <c r="U26" s="10">
        <f>'TN-Tabelle für Erasmus@ISB'!T38</f>
        <v>0</v>
      </c>
      <c r="V26" s="10">
        <f>'TN-Tabelle für Erasmus@ISB'!U38</f>
        <v>0</v>
      </c>
      <c r="W26" s="12">
        <f>'TN-Tabelle für Erasmus@ISB'!V38</f>
        <v>0</v>
      </c>
      <c r="X26" s="10">
        <f>'TN-Tabelle für Erasmus@ISB'!W38</f>
        <v>0</v>
      </c>
      <c r="Y26" s="10">
        <f>'TN-Tabelle für Erasmus@ISB'!X38</f>
        <v>0</v>
      </c>
      <c r="Z26" s="10" t="str">
        <f>'TN-Tabelle für Erasmus@ISB'!Y38</f>
        <v>zu wenig km</v>
      </c>
      <c r="AA26" s="10">
        <f>'TN-Tabelle für Erasmus@ISB'!Z38</f>
        <v>0</v>
      </c>
      <c r="AB26" s="26" t="str">
        <f>'TN-Tabelle für Erasmus@ISB'!AA38</f>
        <v>Ja</v>
      </c>
      <c r="AC26" s="30">
        <f>'TN-Tabelle für Erasmus@ISB'!AB38</f>
        <v>0</v>
      </c>
      <c r="AD26" s="30">
        <f>'TN-Tabelle für Erasmus@ISB'!AC38</f>
        <v>0</v>
      </c>
      <c r="AE26" s="30">
        <f>'TN-Tabelle für Erasmus@ISB'!AD38</f>
        <v>0</v>
      </c>
      <c r="AF26" s="30">
        <f>'TN-Tabelle für Erasmus@ISB'!AE38</f>
        <v>0</v>
      </c>
      <c r="AG26" s="25">
        <f>'TN-Tabelle für Erasmus@ISB'!AF38</f>
        <v>1</v>
      </c>
      <c r="AH26" s="25">
        <f>'TN-Tabelle für Erasmus@ISB'!AG38</f>
        <v>0</v>
      </c>
      <c r="AI26" s="13">
        <f>'TN-Tabelle für Erasmus@ISB'!AH38</f>
        <v>0</v>
      </c>
      <c r="AJ26" s="25">
        <f>'TN-Tabelle für Erasmus@ISB'!AI38</f>
        <v>1</v>
      </c>
      <c r="AK26" s="13"/>
      <c r="AL26" s="13" t="s">
        <v>63</v>
      </c>
      <c r="AM26" s="13"/>
      <c r="AN26" s="13"/>
      <c r="AO26" s="13" t="s">
        <v>63</v>
      </c>
      <c r="AP26" s="13"/>
      <c r="AQ26" s="13" t="s">
        <v>63</v>
      </c>
      <c r="AR26" s="13" t="e">
        <f>'TN-Tabelle für Erasmus@ISB'!BK38</f>
        <v>#N/A</v>
      </c>
      <c r="AS26" s="13" t="e">
        <f>'TN-Tabelle für Erasmus@ISB'!BL38</f>
        <v>#N/A</v>
      </c>
      <c r="AT26" s="13" t="e">
        <f>'TN-Tabelle für Erasmus@ISB'!BN38</f>
        <v>#N/A</v>
      </c>
      <c r="AU26" s="40" t="e">
        <f>'TN-Tabelle für Erasmus@ISB'!BM38</f>
        <v>#N/A</v>
      </c>
      <c r="AV26" s="40" t="str">
        <f>'TN-Tabelle für Erasmus@ISB'!BU38</f>
        <v>zu wenig km</v>
      </c>
      <c r="AW26" s="40">
        <f>'TN-Tabelle für Erasmus@ISB'!BV38</f>
        <v>0</v>
      </c>
      <c r="AX26" s="40" t="e">
        <f>'TN-Tabelle für Erasmus@ISB'!BW38</f>
        <v>#N/A</v>
      </c>
      <c r="AY26" s="226">
        <f>'TN-Tabelle für Erasmus@ISB'!$B$2</f>
        <v>0</v>
      </c>
      <c r="AZ26" s="226">
        <f>Intern!$AE$28</f>
        <v>2</v>
      </c>
      <c r="BA26" s="226">
        <f>Intern!$AE$29</f>
        <v>1</v>
      </c>
      <c r="BB26" s="226">
        <f>Intern!$AE$23</f>
        <v>0</v>
      </c>
      <c r="BC26" s="226">
        <f>Intern!$AE$24</f>
        <v>1</v>
      </c>
      <c r="BD26" s="226">
        <f>Intern!$AE$25</f>
        <v>0</v>
      </c>
      <c r="BE26" s="226">
        <f ca="1">IF(ISBLANK('TN-Tabelle für Erasmus@ISB'!H38),0,DATEDIF('TN-Tabelle für Erasmus@ISB'!H38,TODAY(),"Y"))</f>
        <v>0</v>
      </c>
      <c r="BF26" s="227">
        <f t="shared" ca="1" si="1"/>
        <v>15</v>
      </c>
      <c r="BG26" s="226">
        <f>COUNTA('TN-Tabelle für Erasmus@ISB'!$I$14:$I$155)</f>
        <v>4</v>
      </c>
      <c r="BH26" s="226">
        <f>Intern!$AE$10</f>
        <v>1897</v>
      </c>
      <c r="BI26" s="226">
        <f>Intern!$AE$11</f>
        <v>413</v>
      </c>
      <c r="BJ26" s="226">
        <f>Intern!$AE$12</f>
        <v>2051</v>
      </c>
      <c r="BK26" s="226">
        <f>Intern!$AE$13</f>
        <v>695</v>
      </c>
      <c r="BL26" s="226">
        <f>Intern!$AE$14</f>
        <v>1897</v>
      </c>
      <c r="BM26" s="226">
        <f>Intern!$AE$15</f>
        <v>413</v>
      </c>
      <c r="BN26" s="226">
        <f>Intern!$AE$16</f>
        <v>726</v>
      </c>
      <c r="BO26" s="226">
        <f>Intern!$AE$17</f>
        <v>309</v>
      </c>
      <c r="BP26" s="226">
        <f>Intern!$AE$18</f>
        <v>0</v>
      </c>
      <c r="BQ26" s="226">
        <f>Intern!$AE$19</f>
        <v>0</v>
      </c>
      <c r="BR26" s="226">
        <f>Intern!$AE$21</f>
        <v>722</v>
      </c>
      <c r="BS26" s="226">
        <f>Intern!$AE$20</f>
        <v>2623</v>
      </c>
      <c r="BT26" s="228">
        <f>SUM(Intern!$AE$20+Intern!$AE$21)</f>
        <v>3345</v>
      </c>
      <c r="BU26" s="174" t="str">
        <f t="shared" si="2"/>
        <v xml:space="preserve">     </v>
      </c>
      <c r="BV26" s="226">
        <f t="shared" si="3"/>
        <v>2</v>
      </c>
      <c r="BW26" s="231">
        <f t="shared" si="4"/>
        <v>-14</v>
      </c>
      <c r="BX26" s="235" t="str">
        <f>SUBSTITUTE('TN-Tabelle für Erasmus@ISB'!K38," ", "")</f>
        <v/>
      </c>
      <c r="BY26" s="226">
        <f>'TN-Tabelle für Erasmus@ISB'!$BL$2</f>
        <v>2024</v>
      </c>
      <c r="BZ26" s="226" t="str">
        <f t="shared" si="5"/>
        <v/>
      </c>
      <c r="CA2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7" spans="1:79" ht="14" customHeight="1">
      <c r="A27" s="27"/>
      <c r="B27" s="28">
        <f>'TN-Tabelle für Erasmus@ISB'!B39</f>
        <v>0</v>
      </c>
      <c r="C27" s="28" t="str">
        <f t="shared" si="0"/>
        <v>0</v>
      </c>
      <c r="D27" s="28">
        <f>'TN-Tabelle für Erasmus@ISB'!C39</f>
        <v>0</v>
      </c>
      <c r="E27" s="28">
        <f>'TN-Tabelle für Erasmus@ISB'!D39</f>
        <v>0</v>
      </c>
      <c r="F27" s="28">
        <f>'TN-Tabelle für Erasmus@ISB'!E39</f>
        <v>0</v>
      </c>
      <c r="G27" s="29">
        <f>'TN-Tabelle für Erasmus@ISB'!F39</f>
        <v>0</v>
      </c>
      <c r="H27" s="28">
        <f>'TN-Tabelle für Erasmus@ISB'!G39</f>
        <v>0</v>
      </c>
      <c r="I27" s="11">
        <f>'TN-Tabelle für Erasmus@ISB'!H39</f>
        <v>0</v>
      </c>
      <c r="J27" s="12">
        <f>'TN-Tabelle für Erasmus@ISB'!I39</f>
        <v>0</v>
      </c>
      <c r="K27" s="12">
        <f>'TN-Tabelle für Erasmus@ISB'!J39</f>
        <v>0</v>
      </c>
      <c r="L27" s="12">
        <f>'TN-Tabelle für Erasmus@ISB'!K39</f>
        <v>0</v>
      </c>
      <c r="M27" s="12">
        <f>'TN-Tabelle für Erasmus@ISB'!L39</f>
        <v>0</v>
      </c>
      <c r="N27" s="12">
        <f>'TN-Tabelle für Erasmus@ISB'!M39</f>
        <v>0</v>
      </c>
      <c r="O27" s="10">
        <f>'TN-Tabelle für Erasmus@ISB'!N39</f>
        <v>0</v>
      </c>
      <c r="P27" s="10">
        <f>'TN-Tabelle für Erasmus@ISB'!O39</f>
        <v>0</v>
      </c>
      <c r="Q27" s="10">
        <f>'TN-Tabelle für Erasmus@ISB'!P39</f>
        <v>0</v>
      </c>
      <c r="R27" s="10" t="str">
        <f>'TN-Tabelle für Erasmus@ISB'!Q39</f>
        <v>Kurstitel (nur eintragen bei Auswahl Kurs)</v>
      </c>
      <c r="S27" s="10">
        <f>'TN-Tabelle für Erasmus@ISB'!R39</f>
        <v>0</v>
      </c>
      <c r="T27" s="10">
        <f>'TN-Tabelle für Erasmus@ISB'!S39</f>
        <v>0</v>
      </c>
      <c r="U27" s="10">
        <f>'TN-Tabelle für Erasmus@ISB'!T39</f>
        <v>0</v>
      </c>
      <c r="V27" s="10">
        <f>'TN-Tabelle für Erasmus@ISB'!U39</f>
        <v>0</v>
      </c>
      <c r="W27" s="12">
        <f>'TN-Tabelle für Erasmus@ISB'!V39</f>
        <v>0</v>
      </c>
      <c r="X27" s="10">
        <f>'TN-Tabelle für Erasmus@ISB'!W39</f>
        <v>0</v>
      </c>
      <c r="Y27" s="10">
        <f>'TN-Tabelle für Erasmus@ISB'!X39</f>
        <v>0</v>
      </c>
      <c r="Z27" s="10" t="str">
        <f>'TN-Tabelle für Erasmus@ISB'!Y39</f>
        <v>zu wenig km</v>
      </c>
      <c r="AA27" s="10">
        <f>'TN-Tabelle für Erasmus@ISB'!Z39</f>
        <v>0</v>
      </c>
      <c r="AB27" s="26" t="str">
        <f>'TN-Tabelle für Erasmus@ISB'!AA39</f>
        <v>Ja</v>
      </c>
      <c r="AC27" s="30">
        <f>'TN-Tabelle für Erasmus@ISB'!AB39</f>
        <v>0</v>
      </c>
      <c r="AD27" s="30">
        <f>'TN-Tabelle für Erasmus@ISB'!AC39</f>
        <v>0</v>
      </c>
      <c r="AE27" s="30">
        <f>'TN-Tabelle für Erasmus@ISB'!AD39</f>
        <v>0</v>
      </c>
      <c r="AF27" s="30">
        <f>'TN-Tabelle für Erasmus@ISB'!AE39</f>
        <v>0</v>
      </c>
      <c r="AG27" s="25">
        <f>'TN-Tabelle für Erasmus@ISB'!AF39</f>
        <v>1</v>
      </c>
      <c r="AH27" s="25">
        <f>'TN-Tabelle für Erasmus@ISB'!AG39</f>
        <v>0</v>
      </c>
      <c r="AI27" s="13">
        <f>'TN-Tabelle für Erasmus@ISB'!AH39</f>
        <v>0</v>
      </c>
      <c r="AJ27" s="25">
        <f>'TN-Tabelle für Erasmus@ISB'!AI39</f>
        <v>1</v>
      </c>
      <c r="AK27" s="13"/>
      <c r="AL27" s="13" t="s">
        <v>63</v>
      </c>
      <c r="AM27" s="13"/>
      <c r="AN27" s="13"/>
      <c r="AO27" s="13" t="s">
        <v>63</v>
      </c>
      <c r="AP27" s="13"/>
      <c r="AQ27" s="13" t="s">
        <v>63</v>
      </c>
      <c r="AR27" s="13" t="e">
        <f>'TN-Tabelle für Erasmus@ISB'!BK39</f>
        <v>#N/A</v>
      </c>
      <c r="AS27" s="13" t="e">
        <f>'TN-Tabelle für Erasmus@ISB'!BL39</f>
        <v>#N/A</v>
      </c>
      <c r="AT27" s="13" t="e">
        <f>'TN-Tabelle für Erasmus@ISB'!BN39</f>
        <v>#N/A</v>
      </c>
      <c r="AU27" s="40" t="e">
        <f>'TN-Tabelle für Erasmus@ISB'!BM39</f>
        <v>#N/A</v>
      </c>
      <c r="AV27" s="40" t="str">
        <f>'TN-Tabelle für Erasmus@ISB'!BU39</f>
        <v>zu wenig km</v>
      </c>
      <c r="AW27" s="40">
        <f>'TN-Tabelle für Erasmus@ISB'!BV39</f>
        <v>0</v>
      </c>
      <c r="AX27" s="40" t="e">
        <f>'TN-Tabelle für Erasmus@ISB'!BW39</f>
        <v>#N/A</v>
      </c>
      <c r="AY27" s="226">
        <f>'TN-Tabelle für Erasmus@ISB'!$B$2</f>
        <v>0</v>
      </c>
      <c r="AZ27" s="226">
        <f>Intern!$AE$28</f>
        <v>2</v>
      </c>
      <c r="BA27" s="226">
        <f>Intern!$AE$29</f>
        <v>1</v>
      </c>
      <c r="BB27" s="226">
        <f>Intern!$AE$23</f>
        <v>0</v>
      </c>
      <c r="BC27" s="226">
        <f>Intern!$AE$24</f>
        <v>1</v>
      </c>
      <c r="BD27" s="226">
        <f>Intern!$AE$25</f>
        <v>0</v>
      </c>
      <c r="BE27" s="226">
        <f ca="1">IF(ISBLANK('TN-Tabelle für Erasmus@ISB'!H39),0,DATEDIF('TN-Tabelle für Erasmus@ISB'!H39,TODAY(),"Y"))</f>
        <v>0</v>
      </c>
      <c r="BF27" s="227">
        <f t="shared" ca="1" si="1"/>
        <v>15</v>
      </c>
      <c r="BG27" s="226">
        <f>COUNTA('TN-Tabelle für Erasmus@ISB'!$I$14:$I$155)</f>
        <v>4</v>
      </c>
      <c r="BH27" s="226">
        <f>Intern!$AE$10</f>
        <v>1897</v>
      </c>
      <c r="BI27" s="226">
        <f>Intern!$AE$11</f>
        <v>413</v>
      </c>
      <c r="BJ27" s="226">
        <f>Intern!$AE$12</f>
        <v>2051</v>
      </c>
      <c r="BK27" s="226">
        <f>Intern!$AE$13</f>
        <v>695</v>
      </c>
      <c r="BL27" s="226">
        <f>Intern!$AE$14</f>
        <v>1897</v>
      </c>
      <c r="BM27" s="226">
        <f>Intern!$AE$15</f>
        <v>413</v>
      </c>
      <c r="BN27" s="226">
        <f>Intern!$AE$16</f>
        <v>726</v>
      </c>
      <c r="BO27" s="226">
        <f>Intern!$AE$17</f>
        <v>309</v>
      </c>
      <c r="BP27" s="226">
        <f>Intern!$AE$18</f>
        <v>0</v>
      </c>
      <c r="BQ27" s="226">
        <f>Intern!$AE$19</f>
        <v>0</v>
      </c>
      <c r="BR27" s="226">
        <f>Intern!$AE$21</f>
        <v>722</v>
      </c>
      <c r="BS27" s="226">
        <f>Intern!$AE$20</f>
        <v>2623</v>
      </c>
      <c r="BT27" s="228">
        <f>SUM(Intern!$AE$20+Intern!$AE$21)</f>
        <v>3345</v>
      </c>
      <c r="BU27" s="174" t="str">
        <f t="shared" si="2"/>
        <v xml:space="preserve">     </v>
      </c>
      <c r="BV27" s="226">
        <f t="shared" si="3"/>
        <v>2</v>
      </c>
      <c r="BW27" s="231">
        <f t="shared" si="4"/>
        <v>-14</v>
      </c>
      <c r="BX27" s="235" t="str">
        <f>SUBSTITUTE('TN-Tabelle für Erasmus@ISB'!K39," ", "")</f>
        <v/>
      </c>
      <c r="BY27" s="226">
        <f>'TN-Tabelle für Erasmus@ISB'!$BL$2</f>
        <v>2024</v>
      </c>
      <c r="BZ27" s="226" t="str">
        <f t="shared" si="5"/>
        <v/>
      </c>
      <c r="CA2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8" spans="1:79" ht="14" customHeight="1">
      <c r="A28" s="27"/>
      <c r="B28" s="28">
        <f>'TN-Tabelle für Erasmus@ISB'!B40</f>
        <v>0</v>
      </c>
      <c r="C28" s="28" t="str">
        <f t="shared" si="0"/>
        <v>0</v>
      </c>
      <c r="D28" s="28">
        <f>'TN-Tabelle für Erasmus@ISB'!C40</f>
        <v>0</v>
      </c>
      <c r="E28" s="28">
        <f>'TN-Tabelle für Erasmus@ISB'!D40</f>
        <v>0</v>
      </c>
      <c r="F28" s="28">
        <f>'TN-Tabelle für Erasmus@ISB'!E40</f>
        <v>0</v>
      </c>
      <c r="G28" s="29">
        <f>'TN-Tabelle für Erasmus@ISB'!F40</f>
        <v>0</v>
      </c>
      <c r="H28" s="28">
        <f>'TN-Tabelle für Erasmus@ISB'!G40</f>
        <v>0</v>
      </c>
      <c r="I28" s="11">
        <f>'TN-Tabelle für Erasmus@ISB'!H40</f>
        <v>0</v>
      </c>
      <c r="J28" s="12">
        <f>'TN-Tabelle für Erasmus@ISB'!I40</f>
        <v>0</v>
      </c>
      <c r="K28" s="12">
        <f>'TN-Tabelle für Erasmus@ISB'!J40</f>
        <v>0</v>
      </c>
      <c r="L28" s="12">
        <f>'TN-Tabelle für Erasmus@ISB'!K40</f>
        <v>0</v>
      </c>
      <c r="M28" s="12">
        <f>'TN-Tabelle für Erasmus@ISB'!L40</f>
        <v>0</v>
      </c>
      <c r="N28" s="12">
        <f>'TN-Tabelle für Erasmus@ISB'!M40</f>
        <v>0</v>
      </c>
      <c r="O28" s="10">
        <f>'TN-Tabelle für Erasmus@ISB'!N40</f>
        <v>0</v>
      </c>
      <c r="P28" s="10">
        <f>'TN-Tabelle für Erasmus@ISB'!O40</f>
        <v>0</v>
      </c>
      <c r="Q28" s="10">
        <f>'TN-Tabelle für Erasmus@ISB'!P40</f>
        <v>0</v>
      </c>
      <c r="R28" s="10" t="str">
        <f>'TN-Tabelle für Erasmus@ISB'!Q40</f>
        <v>Kurstitel (nur eintragen bei Auswahl Kurs)</v>
      </c>
      <c r="S28" s="10">
        <f>'TN-Tabelle für Erasmus@ISB'!R40</f>
        <v>0</v>
      </c>
      <c r="T28" s="10">
        <f>'TN-Tabelle für Erasmus@ISB'!S40</f>
        <v>0</v>
      </c>
      <c r="U28" s="10">
        <f>'TN-Tabelle für Erasmus@ISB'!T40</f>
        <v>0</v>
      </c>
      <c r="V28" s="10">
        <f>'TN-Tabelle für Erasmus@ISB'!U40</f>
        <v>0</v>
      </c>
      <c r="W28" s="12">
        <f>'TN-Tabelle für Erasmus@ISB'!V40</f>
        <v>0</v>
      </c>
      <c r="X28" s="10">
        <f>'TN-Tabelle für Erasmus@ISB'!W40</f>
        <v>0</v>
      </c>
      <c r="Y28" s="10">
        <f>'TN-Tabelle für Erasmus@ISB'!X40</f>
        <v>0</v>
      </c>
      <c r="Z28" s="10" t="str">
        <f>'TN-Tabelle für Erasmus@ISB'!Y40</f>
        <v>zu wenig km</v>
      </c>
      <c r="AA28" s="10">
        <f>'TN-Tabelle für Erasmus@ISB'!Z40</f>
        <v>0</v>
      </c>
      <c r="AB28" s="26" t="str">
        <f>'TN-Tabelle für Erasmus@ISB'!AA40</f>
        <v>Ja</v>
      </c>
      <c r="AC28" s="30">
        <f>'TN-Tabelle für Erasmus@ISB'!AB40</f>
        <v>0</v>
      </c>
      <c r="AD28" s="30">
        <f>'TN-Tabelle für Erasmus@ISB'!AC40</f>
        <v>0</v>
      </c>
      <c r="AE28" s="30">
        <f>'TN-Tabelle für Erasmus@ISB'!AD40</f>
        <v>0</v>
      </c>
      <c r="AF28" s="30">
        <f>'TN-Tabelle für Erasmus@ISB'!AE40</f>
        <v>0</v>
      </c>
      <c r="AG28" s="25">
        <f>'TN-Tabelle für Erasmus@ISB'!AF40</f>
        <v>1</v>
      </c>
      <c r="AH28" s="25">
        <f>'TN-Tabelle für Erasmus@ISB'!AG40</f>
        <v>0</v>
      </c>
      <c r="AI28" s="13">
        <f>'TN-Tabelle für Erasmus@ISB'!AH40</f>
        <v>0</v>
      </c>
      <c r="AJ28" s="25">
        <f>'TN-Tabelle für Erasmus@ISB'!AI40</f>
        <v>1</v>
      </c>
      <c r="AK28" s="13"/>
      <c r="AL28" s="13" t="s">
        <v>63</v>
      </c>
      <c r="AM28" s="13"/>
      <c r="AN28" s="13"/>
      <c r="AO28" s="13" t="s">
        <v>63</v>
      </c>
      <c r="AP28" s="13"/>
      <c r="AQ28" s="13" t="s">
        <v>63</v>
      </c>
      <c r="AR28" s="13" t="e">
        <f>'TN-Tabelle für Erasmus@ISB'!BK40</f>
        <v>#N/A</v>
      </c>
      <c r="AS28" s="13" t="e">
        <f>'TN-Tabelle für Erasmus@ISB'!BL40</f>
        <v>#N/A</v>
      </c>
      <c r="AT28" s="13" t="e">
        <f>'TN-Tabelle für Erasmus@ISB'!BN40</f>
        <v>#N/A</v>
      </c>
      <c r="AU28" s="40" t="e">
        <f>'TN-Tabelle für Erasmus@ISB'!BM40</f>
        <v>#N/A</v>
      </c>
      <c r="AV28" s="40" t="str">
        <f>'TN-Tabelle für Erasmus@ISB'!BU40</f>
        <v>zu wenig km</v>
      </c>
      <c r="AW28" s="40">
        <f>'TN-Tabelle für Erasmus@ISB'!BV40</f>
        <v>0</v>
      </c>
      <c r="AX28" s="40" t="e">
        <f>'TN-Tabelle für Erasmus@ISB'!BW40</f>
        <v>#N/A</v>
      </c>
      <c r="AY28" s="226">
        <f>'TN-Tabelle für Erasmus@ISB'!$B$2</f>
        <v>0</v>
      </c>
      <c r="AZ28" s="226">
        <f>Intern!$AE$28</f>
        <v>2</v>
      </c>
      <c r="BA28" s="226">
        <f>Intern!$AE$29</f>
        <v>1</v>
      </c>
      <c r="BB28" s="226">
        <f>Intern!$AE$23</f>
        <v>0</v>
      </c>
      <c r="BC28" s="226">
        <f>Intern!$AE$24</f>
        <v>1</v>
      </c>
      <c r="BD28" s="226">
        <f>Intern!$AE$25</f>
        <v>0</v>
      </c>
      <c r="BE28" s="226">
        <f ca="1">IF(ISBLANK('TN-Tabelle für Erasmus@ISB'!H40),0,DATEDIF('TN-Tabelle für Erasmus@ISB'!H40,TODAY(),"Y"))</f>
        <v>0</v>
      </c>
      <c r="BF28" s="227">
        <f t="shared" ca="1" si="1"/>
        <v>15</v>
      </c>
      <c r="BG28" s="226">
        <f>COUNTA('TN-Tabelle für Erasmus@ISB'!$I$14:$I$155)</f>
        <v>4</v>
      </c>
      <c r="BH28" s="226">
        <f>Intern!$AE$10</f>
        <v>1897</v>
      </c>
      <c r="BI28" s="226">
        <f>Intern!$AE$11</f>
        <v>413</v>
      </c>
      <c r="BJ28" s="226">
        <f>Intern!$AE$12</f>
        <v>2051</v>
      </c>
      <c r="BK28" s="226">
        <f>Intern!$AE$13</f>
        <v>695</v>
      </c>
      <c r="BL28" s="226">
        <f>Intern!$AE$14</f>
        <v>1897</v>
      </c>
      <c r="BM28" s="226">
        <f>Intern!$AE$15</f>
        <v>413</v>
      </c>
      <c r="BN28" s="226">
        <f>Intern!$AE$16</f>
        <v>726</v>
      </c>
      <c r="BO28" s="226">
        <f>Intern!$AE$17</f>
        <v>309</v>
      </c>
      <c r="BP28" s="226">
        <f>Intern!$AE$18</f>
        <v>0</v>
      </c>
      <c r="BQ28" s="226">
        <f>Intern!$AE$19</f>
        <v>0</v>
      </c>
      <c r="BR28" s="226">
        <f>Intern!$AE$21</f>
        <v>722</v>
      </c>
      <c r="BS28" s="226">
        <f>Intern!$AE$20</f>
        <v>2623</v>
      </c>
      <c r="BT28" s="228">
        <f>SUM(Intern!$AE$20+Intern!$AE$21)</f>
        <v>3345</v>
      </c>
      <c r="BU28" s="174" t="str">
        <f t="shared" si="2"/>
        <v xml:space="preserve">     </v>
      </c>
      <c r="BV28" s="226">
        <f t="shared" si="3"/>
        <v>2</v>
      </c>
      <c r="BW28" s="231">
        <f t="shared" si="4"/>
        <v>-14</v>
      </c>
      <c r="BX28" s="235" t="str">
        <f>SUBSTITUTE('TN-Tabelle für Erasmus@ISB'!K40," ", "")</f>
        <v/>
      </c>
      <c r="BY28" s="226">
        <f>'TN-Tabelle für Erasmus@ISB'!$BL$2</f>
        <v>2024</v>
      </c>
      <c r="BZ28" s="226" t="str">
        <f t="shared" si="5"/>
        <v/>
      </c>
      <c r="CA2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29" spans="1:79" ht="14" customHeight="1">
      <c r="A29" s="27"/>
      <c r="B29" s="28">
        <f>'TN-Tabelle für Erasmus@ISB'!B41</f>
        <v>0</v>
      </c>
      <c r="C29" s="28" t="str">
        <f t="shared" si="0"/>
        <v>0</v>
      </c>
      <c r="D29" s="28">
        <f>'TN-Tabelle für Erasmus@ISB'!C41</f>
        <v>0</v>
      </c>
      <c r="E29" s="28">
        <f>'TN-Tabelle für Erasmus@ISB'!D41</f>
        <v>0</v>
      </c>
      <c r="F29" s="28">
        <f>'TN-Tabelle für Erasmus@ISB'!E41</f>
        <v>0</v>
      </c>
      <c r="G29" s="29">
        <f>'TN-Tabelle für Erasmus@ISB'!F41</f>
        <v>0</v>
      </c>
      <c r="H29" s="28">
        <f>'TN-Tabelle für Erasmus@ISB'!G41</f>
        <v>0</v>
      </c>
      <c r="I29" s="11">
        <f>'TN-Tabelle für Erasmus@ISB'!H41</f>
        <v>0</v>
      </c>
      <c r="J29" s="12">
        <f>'TN-Tabelle für Erasmus@ISB'!I41</f>
        <v>0</v>
      </c>
      <c r="K29" s="12">
        <f>'TN-Tabelle für Erasmus@ISB'!J41</f>
        <v>0</v>
      </c>
      <c r="L29" s="12">
        <f>'TN-Tabelle für Erasmus@ISB'!K41</f>
        <v>0</v>
      </c>
      <c r="M29" s="12">
        <f>'TN-Tabelle für Erasmus@ISB'!L41</f>
        <v>0</v>
      </c>
      <c r="N29" s="12">
        <f>'TN-Tabelle für Erasmus@ISB'!M41</f>
        <v>0</v>
      </c>
      <c r="O29" s="10">
        <f>'TN-Tabelle für Erasmus@ISB'!N41</f>
        <v>0</v>
      </c>
      <c r="P29" s="10">
        <f>'TN-Tabelle für Erasmus@ISB'!O41</f>
        <v>0</v>
      </c>
      <c r="Q29" s="10">
        <f>'TN-Tabelle für Erasmus@ISB'!P41</f>
        <v>0</v>
      </c>
      <c r="R29" s="10" t="str">
        <f>'TN-Tabelle für Erasmus@ISB'!Q41</f>
        <v>Kurstitel (nur eintragen bei Auswahl Kurs)</v>
      </c>
      <c r="S29" s="10">
        <f>'TN-Tabelle für Erasmus@ISB'!R41</f>
        <v>0</v>
      </c>
      <c r="T29" s="10">
        <f>'TN-Tabelle für Erasmus@ISB'!S41</f>
        <v>0</v>
      </c>
      <c r="U29" s="10">
        <f>'TN-Tabelle für Erasmus@ISB'!T41</f>
        <v>0</v>
      </c>
      <c r="V29" s="10">
        <f>'TN-Tabelle für Erasmus@ISB'!U41</f>
        <v>0</v>
      </c>
      <c r="W29" s="12">
        <f>'TN-Tabelle für Erasmus@ISB'!V41</f>
        <v>0</v>
      </c>
      <c r="X29" s="10">
        <f>'TN-Tabelle für Erasmus@ISB'!W41</f>
        <v>0</v>
      </c>
      <c r="Y29" s="10">
        <f>'TN-Tabelle für Erasmus@ISB'!X41</f>
        <v>0</v>
      </c>
      <c r="Z29" s="10" t="str">
        <f>'TN-Tabelle für Erasmus@ISB'!Y41</f>
        <v>zu wenig km</v>
      </c>
      <c r="AA29" s="10">
        <f>'TN-Tabelle für Erasmus@ISB'!Z41</f>
        <v>0</v>
      </c>
      <c r="AB29" s="26" t="str">
        <f>'TN-Tabelle für Erasmus@ISB'!AA41</f>
        <v>Ja</v>
      </c>
      <c r="AC29" s="30">
        <f>'TN-Tabelle für Erasmus@ISB'!AB41</f>
        <v>0</v>
      </c>
      <c r="AD29" s="30">
        <f>'TN-Tabelle für Erasmus@ISB'!AC41</f>
        <v>0</v>
      </c>
      <c r="AE29" s="30">
        <f>'TN-Tabelle für Erasmus@ISB'!AD41</f>
        <v>0</v>
      </c>
      <c r="AF29" s="30">
        <f>'TN-Tabelle für Erasmus@ISB'!AE41</f>
        <v>0</v>
      </c>
      <c r="AG29" s="25">
        <f>'TN-Tabelle für Erasmus@ISB'!AF41</f>
        <v>1</v>
      </c>
      <c r="AH29" s="25">
        <f>'TN-Tabelle für Erasmus@ISB'!AG41</f>
        <v>0</v>
      </c>
      <c r="AI29" s="13">
        <f>'TN-Tabelle für Erasmus@ISB'!AH41</f>
        <v>0</v>
      </c>
      <c r="AJ29" s="25">
        <f>'TN-Tabelle für Erasmus@ISB'!AI41</f>
        <v>1</v>
      </c>
      <c r="AK29" s="13"/>
      <c r="AL29" s="13" t="s">
        <v>63</v>
      </c>
      <c r="AM29" s="13"/>
      <c r="AN29" s="13"/>
      <c r="AO29" s="13" t="s">
        <v>63</v>
      </c>
      <c r="AP29" s="13"/>
      <c r="AQ29" s="13" t="s">
        <v>63</v>
      </c>
      <c r="AR29" s="13" t="e">
        <f>'TN-Tabelle für Erasmus@ISB'!BK41</f>
        <v>#N/A</v>
      </c>
      <c r="AS29" s="13" t="e">
        <f>'TN-Tabelle für Erasmus@ISB'!BL41</f>
        <v>#N/A</v>
      </c>
      <c r="AT29" s="13" t="e">
        <f>'TN-Tabelle für Erasmus@ISB'!BN41</f>
        <v>#N/A</v>
      </c>
      <c r="AU29" s="40" t="e">
        <f>'TN-Tabelle für Erasmus@ISB'!BM41</f>
        <v>#N/A</v>
      </c>
      <c r="AV29" s="40" t="str">
        <f>'TN-Tabelle für Erasmus@ISB'!BU41</f>
        <v>zu wenig km</v>
      </c>
      <c r="AW29" s="40">
        <f>'TN-Tabelle für Erasmus@ISB'!BV41</f>
        <v>0</v>
      </c>
      <c r="AX29" s="40" t="e">
        <f>'TN-Tabelle für Erasmus@ISB'!BW41</f>
        <v>#N/A</v>
      </c>
      <c r="AY29" s="226">
        <f>'TN-Tabelle für Erasmus@ISB'!$B$2</f>
        <v>0</v>
      </c>
      <c r="AZ29" s="226">
        <f>Intern!$AE$28</f>
        <v>2</v>
      </c>
      <c r="BA29" s="226">
        <f>Intern!$AE$29</f>
        <v>1</v>
      </c>
      <c r="BB29" s="226">
        <f>Intern!$AE$23</f>
        <v>0</v>
      </c>
      <c r="BC29" s="226">
        <f>Intern!$AE$24</f>
        <v>1</v>
      </c>
      <c r="BD29" s="226">
        <f>Intern!$AE$25</f>
        <v>0</v>
      </c>
      <c r="BE29" s="226">
        <f ca="1">IF(ISBLANK('TN-Tabelle für Erasmus@ISB'!H41),0,DATEDIF('TN-Tabelle für Erasmus@ISB'!H41,TODAY(),"Y"))</f>
        <v>0</v>
      </c>
      <c r="BF29" s="227">
        <f t="shared" ca="1" si="1"/>
        <v>15</v>
      </c>
      <c r="BG29" s="226">
        <f>COUNTA('TN-Tabelle für Erasmus@ISB'!$I$14:$I$155)</f>
        <v>4</v>
      </c>
      <c r="BH29" s="226">
        <f>Intern!$AE$10</f>
        <v>1897</v>
      </c>
      <c r="BI29" s="226">
        <f>Intern!$AE$11</f>
        <v>413</v>
      </c>
      <c r="BJ29" s="226">
        <f>Intern!$AE$12</f>
        <v>2051</v>
      </c>
      <c r="BK29" s="226">
        <f>Intern!$AE$13</f>
        <v>695</v>
      </c>
      <c r="BL29" s="226">
        <f>Intern!$AE$14</f>
        <v>1897</v>
      </c>
      <c r="BM29" s="226">
        <f>Intern!$AE$15</f>
        <v>413</v>
      </c>
      <c r="BN29" s="226">
        <f>Intern!$AE$16</f>
        <v>726</v>
      </c>
      <c r="BO29" s="226">
        <f>Intern!$AE$17</f>
        <v>309</v>
      </c>
      <c r="BP29" s="226">
        <f>Intern!$AE$18</f>
        <v>0</v>
      </c>
      <c r="BQ29" s="226">
        <f>Intern!$AE$19</f>
        <v>0</v>
      </c>
      <c r="BR29" s="226">
        <f>Intern!$AE$21</f>
        <v>722</v>
      </c>
      <c r="BS29" s="226">
        <f>Intern!$AE$20</f>
        <v>2623</v>
      </c>
      <c r="BT29" s="228">
        <f>SUM(Intern!$AE$20+Intern!$AE$21)</f>
        <v>3345</v>
      </c>
      <c r="BU29" s="174" t="str">
        <f t="shared" si="2"/>
        <v xml:space="preserve">     </v>
      </c>
      <c r="BV29" s="226">
        <f t="shared" si="3"/>
        <v>2</v>
      </c>
      <c r="BW29" s="231">
        <f t="shared" si="4"/>
        <v>-14</v>
      </c>
      <c r="BX29" s="235" t="str">
        <f>SUBSTITUTE('TN-Tabelle für Erasmus@ISB'!K41," ", "")</f>
        <v/>
      </c>
      <c r="BY29" s="226">
        <f>'TN-Tabelle für Erasmus@ISB'!$BL$2</f>
        <v>2024</v>
      </c>
      <c r="BZ29" s="226" t="str">
        <f t="shared" si="5"/>
        <v/>
      </c>
      <c r="CA2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0" spans="1:79" ht="14" customHeight="1">
      <c r="A30" s="27"/>
      <c r="B30" s="28">
        <f>'TN-Tabelle für Erasmus@ISB'!B42</f>
        <v>0</v>
      </c>
      <c r="C30" s="28" t="str">
        <f t="shared" si="0"/>
        <v>0</v>
      </c>
      <c r="D30" s="28">
        <f>'TN-Tabelle für Erasmus@ISB'!C42</f>
        <v>0</v>
      </c>
      <c r="E30" s="28">
        <f>'TN-Tabelle für Erasmus@ISB'!D42</f>
        <v>0</v>
      </c>
      <c r="F30" s="28">
        <f>'TN-Tabelle für Erasmus@ISB'!E42</f>
        <v>0</v>
      </c>
      <c r="G30" s="29">
        <f>'TN-Tabelle für Erasmus@ISB'!F42</f>
        <v>0</v>
      </c>
      <c r="H30" s="28">
        <f>'TN-Tabelle für Erasmus@ISB'!G42</f>
        <v>0</v>
      </c>
      <c r="I30" s="11">
        <f>'TN-Tabelle für Erasmus@ISB'!H42</f>
        <v>0</v>
      </c>
      <c r="J30" s="12">
        <f>'TN-Tabelle für Erasmus@ISB'!I42</f>
        <v>0</v>
      </c>
      <c r="K30" s="12">
        <f>'TN-Tabelle für Erasmus@ISB'!J42</f>
        <v>0</v>
      </c>
      <c r="L30" s="12">
        <f>'TN-Tabelle für Erasmus@ISB'!K42</f>
        <v>0</v>
      </c>
      <c r="M30" s="12">
        <f>'TN-Tabelle für Erasmus@ISB'!L42</f>
        <v>0</v>
      </c>
      <c r="N30" s="12">
        <f>'TN-Tabelle für Erasmus@ISB'!M42</f>
        <v>0</v>
      </c>
      <c r="O30" s="10">
        <f>'TN-Tabelle für Erasmus@ISB'!N42</f>
        <v>0</v>
      </c>
      <c r="P30" s="10">
        <f>'TN-Tabelle für Erasmus@ISB'!O42</f>
        <v>0</v>
      </c>
      <c r="Q30" s="10">
        <f>'TN-Tabelle für Erasmus@ISB'!P42</f>
        <v>0</v>
      </c>
      <c r="R30" s="10" t="str">
        <f>'TN-Tabelle für Erasmus@ISB'!Q42</f>
        <v>Kurstitel (nur eintragen bei Auswahl Kurs)</v>
      </c>
      <c r="S30" s="10">
        <f>'TN-Tabelle für Erasmus@ISB'!R42</f>
        <v>0</v>
      </c>
      <c r="T30" s="10">
        <f>'TN-Tabelle für Erasmus@ISB'!S42</f>
        <v>0</v>
      </c>
      <c r="U30" s="10">
        <f>'TN-Tabelle für Erasmus@ISB'!T42</f>
        <v>0</v>
      </c>
      <c r="V30" s="10">
        <f>'TN-Tabelle für Erasmus@ISB'!U42</f>
        <v>0</v>
      </c>
      <c r="W30" s="12">
        <f>'TN-Tabelle für Erasmus@ISB'!V42</f>
        <v>0</v>
      </c>
      <c r="X30" s="10">
        <f>'TN-Tabelle für Erasmus@ISB'!W42</f>
        <v>0</v>
      </c>
      <c r="Y30" s="10">
        <f>'TN-Tabelle für Erasmus@ISB'!X42</f>
        <v>0</v>
      </c>
      <c r="Z30" s="10" t="str">
        <f>'TN-Tabelle für Erasmus@ISB'!Y42</f>
        <v>zu wenig km</v>
      </c>
      <c r="AA30" s="10">
        <f>'TN-Tabelle für Erasmus@ISB'!Z42</f>
        <v>0</v>
      </c>
      <c r="AB30" s="26" t="str">
        <f>'TN-Tabelle für Erasmus@ISB'!AA42</f>
        <v>Ja</v>
      </c>
      <c r="AC30" s="30">
        <f>'TN-Tabelle für Erasmus@ISB'!AB42</f>
        <v>0</v>
      </c>
      <c r="AD30" s="30">
        <f>'TN-Tabelle für Erasmus@ISB'!AC42</f>
        <v>0</v>
      </c>
      <c r="AE30" s="30">
        <f>'TN-Tabelle für Erasmus@ISB'!AD42</f>
        <v>0</v>
      </c>
      <c r="AF30" s="30">
        <f>'TN-Tabelle für Erasmus@ISB'!AE42</f>
        <v>0</v>
      </c>
      <c r="AG30" s="25">
        <f>'TN-Tabelle für Erasmus@ISB'!AF42</f>
        <v>1</v>
      </c>
      <c r="AH30" s="25">
        <f>'TN-Tabelle für Erasmus@ISB'!AG42</f>
        <v>0</v>
      </c>
      <c r="AI30" s="13">
        <f>'TN-Tabelle für Erasmus@ISB'!AH42</f>
        <v>0</v>
      </c>
      <c r="AJ30" s="25">
        <f>'TN-Tabelle für Erasmus@ISB'!AI42</f>
        <v>1</v>
      </c>
      <c r="AK30" s="13"/>
      <c r="AL30" s="13" t="s">
        <v>63</v>
      </c>
      <c r="AM30" s="13"/>
      <c r="AN30" s="13"/>
      <c r="AO30" s="13" t="s">
        <v>63</v>
      </c>
      <c r="AP30" s="13"/>
      <c r="AQ30" s="13" t="s">
        <v>63</v>
      </c>
      <c r="AR30" s="13" t="e">
        <f>'TN-Tabelle für Erasmus@ISB'!BK42</f>
        <v>#N/A</v>
      </c>
      <c r="AS30" s="13" t="e">
        <f>'TN-Tabelle für Erasmus@ISB'!BL42</f>
        <v>#N/A</v>
      </c>
      <c r="AT30" s="13" t="e">
        <f>'TN-Tabelle für Erasmus@ISB'!BN42</f>
        <v>#N/A</v>
      </c>
      <c r="AU30" s="40" t="e">
        <f>'TN-Tabelle für Erasmus@ISB'!BM42</f>
        <v>#N/A</v>
      </c>
      <c r="AV30" s="40" t="str">
        <f>'TN-Tabelle für Erasmus@ISB'!BU42</f>
        <v>zu wenig km</v>
      </c>
      <c r="AW30" s="40">
        <f>'TN-Tabelle für Erasmus@ISB'!BV42</f>
        <v>0</v>
      </c>
      <c r="AX30" s="40" t="e">
        <f>'TN-Tabelle für Erasmus@ISB'!BW42</f>
        <v>#N/A</v>
      </c>
      <c r="AY30" s="226">
        <f>'TN-Tabelle für Erasmus@ISB'!$B$2</f>
        <v>0</v>
      </c>
      <c r="AZ30" s="226">
        <f>Intern!$AE$28</f>
        <v>2</v>
      </c>
      <c r="BA30" s="226">
        <f>Intern!$AE$29</f>
        <v>1</v>
      </c>
      <c r="BB30" s="226">
        <f>Intern!$AE$23</f>
        <v>0</v>
      </c>
      <c r="BC30" s="226">
        <f>Intern!$AE$24</f>
        <v>1</v>
      </c>
      <c r="BD30" s="226">
        <f>Intern!$AE$25</f>
        <v>0</v>
      </c>
      <c r="BE30" s="226">
        <f ca="1">IF(ISBLANK('TN-Tabelle für Erasmus@ISB'!H42),0,DATEDIF('TN-Tabelle für Erasmus@ISB'!H42,TODAY(),"Y"))</f>
        <v>0</v>
      </c>
      <c r="BF30" s="227">
        <f t="shared" ca="1" si="1"/>
        <v>15</v>
      </c>
      <c r="BG30" s="226">
        <f>COUNTA('TN-Tabelle für Erasmus@ISB'!$I$14:$I$155)</f>
        <v>4</v>
      </c>
      <c r="BH30" s="226">
        <f>Intern!$AE$10</f>
        <v>1897</v>
      </c>
      <c r="BI30" s="226">
        <f>Intern!$AE$11</f>
        <v>413</v>
      </c>
      <c r="BJ30" s="226">
        <f>Intern!$AE$12</f>
        <v>2051</v>
      </c>
      <c r="BK30" s="226">
        <f>Intern!$AE$13</f>
        <v>695</v>
      </c>
      <c r="BL30" s="226">
        <f>Intern!$AE$14</f>
        <v>1897</v>
      </c>
      <c r="BM30" s="226">
        <f>Intern!$AE$15</f>
        <v>413</v>
      </c>
      <c r="BN30" s="226">
        <f>Intern!$AE$16</f>
        <v>726</v>
      </c>
      <c r="BO30" s="226">
        <f>Intern!$AE$17</f>
        <v>309</v>
      </c>
      <c r="BP30" s="226">
        <f>Intern!$AE$18</f>
        <v>0</v>
      </c>
      <c r="BQ30" s="226">
        <f>Intern!$AE$19</f>
        <v>0</v>
      </c>
      <c r="BR30" s="226">
        <f>Intern!$AE$21</f>
        <v>722</v>
      </c>
      <c r="BS30" s="226">
        <f>Intern!$AE$20</f>
        <v>2623</v>
      </c>
      <c r="BT30" s="228">
        <f>SUM(Intern!$AE$20+Intern!$AE$21)</f>
        <v>3345</v>
      </c>
      <c r="BU30" s="174" t="str">
        <f t="shared" si="2"/>
        <v xml:space="preserve">     </v>
      </c>
      <c r="BV30" s="226">
        <f t="shared" si="3"/>
        <v>2</v>
      </c>
      <c r="BW30" s="231">
        <f t="shared" si="4"/>
        <v>-14</v>
      </c>
      <c r="BX30" s="235" t="str">
        <f>SUBSTITUTE('TN-Tabelle für Erasmus@ISB'!K42," ", "")</f>
        <v/>
      </c>
      <c r="BY30" s="226">
        <f>'TN-Tabelle für Erasmus@ISB'!$BL$2</f>
        <v>2024</v>
      </c>
      <c r="BZ30" s="226" t="str">
        <f t="shared" si="5"/>
        <v/>
      </c>
      <c r="CA3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1" spans="1:79" ht="14" customHeight="1">
      <c r="A31" s="27"/>
      <c r="B31" s="28">
        <f>'TN-Tabelle für Erasmus@ISB'!B43</f>
        <v>0</v>
      </c>
      <c r="C31" s="28" t="str">
        <f t="shared" si="0"/>
        <v>0</v>
      </c>
      <c r="D31" s="28">
        <f>'TN-Tabelle für Erasmus@ISB'!C43</f>
        <v>0</v>
      </c>
      <c r="E31" s="28">
        <f>'TN-Tabelle für Erasmus@ISB'!D43</f>
        <v>0</v>
      </c>
      <c r="F31" s="28">
        <f>'TN-Tabelle für Erasmus@ISB'!E43</f>
        <v>0</v>
      </c>
      <c r="G31" s="29">
        <f>'TN-Tabelle für Erasmus@ISB'!F43</f>
        <v>0</v>
      </c>
      <c r="H31" s="28">
        <f>'TN-Tabelle für Erasmus@ISB'!G43</f>
        <v>0</v>
      </c>
      <c r="I31" s="11">
        <f>'TN-Tabelle für Erasmus@ISB'!H43</f>
        <v>0</v>
      </c>
      <c r="J31" s="12">
        <f>'TN-Tabelle für Erasmus@ISB'!I43</f>
        <v>0</v>
      </c>
      <c r="K31" s="12">
        <f>'TN-Tabelle für Erasmus@ISB'!J43</f>
        <v>0</v>
      </c>
      <c r="L31" s="12">
        <f>'TN-Tabelle für Erasmus@ISB'!K43</f>
        <v>0</v>
      </c>
      <c r="M31" s="12">
        <f>'TN-Tabelle für Erasmus@ISB'!L43</f>
        <v>0</v>
      </c>
      <c r="N31" s="12">
        <f>'TN-Tabelle für Erasmus@ISB'!M43</f>
        <v>0</v>
      </c>
      <c r="O31" s="10">
        <f>'TN-Tabelle für Erasmus@ISB'!N43</f>
        <v>0</v>
      </c>
      <c r="P31" s="10">
        <f>'TN-Tabelle für Erasmus@ISB'!O43</f>
        <v>0</v>
      </c>
      <c r="Q31" s="10">
        <f>'TN-Tabelle für Erasmus@ISB'!P43</f>
        <v>0</v>
      </c>
      <c r="R31" s="10" t="str">
        <f>'TN-Tabelle für Erasmus@ISB'!Q43</f>
        <v>Kurstitel (nur eintragen bei Auswahl Kurs)</v>
      </c>
      <c r="S31" s="10">
        <f>'TN-Tabelle für Erasmus@ISB'!R43</f>
        <v>0</v>
      </c>
      <c r="T31" s="10">
        <f>'TN-Tabelle für Erasmus@ISB'!S43</f>
        <v>0</v>
      </c>
      <c r="U31" s="10">
        <f>'TN-Tabelle für Erasmus@ISB'!T43</f>
        <v>0</v>
      </c>
      <c r="V31" s="10">
        <f>'TN-Tabelle für Erasmus@ISB'!U43</f>
        <v>0</v>
      </c>
      <c r="W31" s="12">
        <f>'TN-Tabelle für Erasmus@ISB'!V43</f>
        <v>0</v>
      </c>
      <c r="X31" s="10">
        <f>'TN-Tabelle für Erasmus@ISB'!W43</f>
        <v>0</v>
      </c>
      <c r="Y31" s="10">
        <f>'TN-Tabelle für Erasmus@ISB'!X43</f>
        <v>0</v>
      </c>
      <c r="Z31" s="10" t="str">
        <f>'TN-Tabelle für Erasmus@ISB'!Y43</f>
        <v>zu wenig km</v>
      </c>
      <c r="AA31" s="10">
        <f>'TN-Tabelle für Erasmus@ISB'!Z43</f>
        <v>0</v>
      </c>
      <c r="AB31" s="26" t="str">
        <f>'TN-Tabelle für Erasmus@ISB'!AA43</f>
        <v>Ja</v>
      </c>
      <c r="AC31" s="30">
        <f>'TN-Tabelle für Erasmus@ISB'!AB43</f>
        <v>0</v>
      </c>
      <c r="AD31" s="30">
        <f>'TN-Tabelle für Erasmus@ISB'!AC43</f>
        <v>0</v>
      </c>
      <c r="AE31" s="30">
        <f>'TN-Tabelle für Erasmus@ISB'!AD43</f>
        <v>0</v>
      </c>
      <c r="AF31" s="30">
        <f>'TN-Tabelle für Erasmus@ISB'!AE43</f>
        <v>0</v>
      </c>
      <c r="AG31" s="25">
        <f>'TN-Tabelle für Erasmus@ISB'!AF43</f>
        <v>1</v>
      </c>
      <c r="AH31" s="25">
        <f>'TN-Tabelle für Erasmus@ISB'!AG43</f>
        <v>0</v>
      </c>
      <c r="AI31" s="13">
        <f>'TN-Tabelle für Erasmus@ISB'!AH43</f>
        <v>0</v>
      </c>
      <c r="AJ31" s="25">
        <f>'TN-Tabelle für Erasmus@ISB'!AI43</f>
        <v>1</v>
      </c>
      <c r="AK31" s="13"/>
      <c r="AL31" s="13" t="s">
        <v>63</v>
      </c>
      <c r="AM31" s="13"/>
      <c r="AN31" s="13"/>
      <c r="AO31" s="13" t="s">
        <v>63</v>
      </c>
      <c r="AP31" s="13"/>
      <c r="AQ31" s="13" t="s">
        <v>63</v>
      </c>
      <c r="AR31" s="13" t="e">
        <f>'TN-Tabelle für Erasmus@ISB'!BK43</f>
        <v>#N/A</v>
      </c>
      <c r="AS31" s="13" t="e">
        <f>'TN-Tabelle für Erasmus@ISB'!BL43</f>
        <v>#N/A</v>
      </c>
      <c r="AT31" s="13" t="e">
        <f>'TN-Tabelle für Erasmus@ISB'!BN43</f>
        <v>#N/A</v>
      </c>
      <c r="AU31" s="40" t="e">
        <f>'TN-Tabelle für Erasmus@ISB'!BM43</f>
        <v>#N/A</v>
      </c>
      <c r="AV31" s="40" t="str">
        <f>'TN-Tabelle für Erasmus@ISB'!BU43</f>
        <v>zu wenig km</v>
      </c>
      <c r="AW31" s="40">
        <f>'TN-Tabelle für Erasmus@ISB'!BV43</f>
        <v>0</v>
      </c>
      <c r="AX31" s="40" t="e">
        <f>'TN-Tabelle für Erasmus@ISB'!BW43</f>
        <v>#N/A</v>
      </c>
      <c r="AY31" s="226">
        <f>'TN-Tabelle für Erasmus@ISB'!$B$2</f>
        <v>0</v>
      </c>
      <c r="AZ31" s="226">
        <f>Intern!$AE$28</f>
        <v>2</v>
      </c>
      <c r="BA31" s="226">
        <f>Intern!$AE$29</f>
        <v>1</v>
      </c>
      <c r="BB31" s="226">
        <f>Intern!$AE$23</f>
        <v>0</v>
      </c>
      <c r="BC31" s="226">
        <f>Intern!$AE$24</f>
        <v>1</v>
      </c>
      <c r="BD31" s="226">
        <f>Intern!$AE$25</f>
        <v>0</v>
      </c>
      <c r="BE31" s="226">
        <f ca="1">IF(ISBLANK('TN-Tabelle für Erasmus@ISB'!H43),0,DATEDIF('TN-Tabelle für Erasmus@ISB'!H43,TODAY(),"Y"))</f>
        <v>0</v>
      </c>
      <c r="BF31" s="227">
        <f t="shared" ca="1" si="1"/>
        <v>15</v>
      </c>
      <c r="BG31" s="226">
        <f>COUNTA('TN-Tabelle für Erasmus@ISB'!$I$14:$I$155)</f>
        <v>4</v>
      </c>
      <c r="BH31" s="226">
        <f>Intern!$AE$10</f>
        <v>1897</v>
      </c>
      <c r="BI31" s="226">
        <f>Intern!$AE$11</f>
        <v>413</v>
      </c>
      <c r="BJ31" s="226">
        <f>Intern!$AE$12</f>
        <v>2051</v>
      </c>
      <c r="BK31" s="226">
        <f>Intern!$AE$13</f>
        <v>695</v>
      </c>
      <c r="BL31" s="226">
        <f>Intern!$AE$14</f>
        <v>1897</v>
      </c>
      <c r="BM31" s="226">
        <f>Intern!$AE$15</f>
        <v>413</v>
      </c>
      <c r="BN31" s="226">
        <f>Intern!$AE$16</f>
        <v>726</v>
      </c>
      <c r="BO31" s="226">
        <f>Intern!$AE$17</f>
        <v>309</v>
      </c>
      <c r="BP31" s="226">
        <f>Intern!$AE$18</f>
        <v>0</v>
      </c>
      <c r="BQ31" s="226">
        <f>Intern!$AE$19</f>
        <v>0</v>
      </c>
      <c r="BR31" s="226">
        <f>Intern!$AE$21</f>
        <v>722</v>
      </c>
      <c r="BS31" s="226">
        <f>Intern!$AE$20</f>
        <v>2623</v>
      </c>
      <c r="BT31" s="228">
        <f>SUM(Intern!$AE$20+Intern!$AE$21)</f>
        <v>3345</v>
      </c>
      <c r="BU31" s="174" t="str">
        <f t="shared" si="2"/>
        <v xml:space="preserve">     </v>
      </c>
      <c r="BV31" s="226">
        <f t="shared" si="3"/>
        <v>2</v>
      </c>
      <c r="BW31" s="231">
        <f t="shared" si="4"/>
        <v>-14</v>
      </c>
      <c r="BX31" s="235" t="str">
        <f>SUBSTITUTE('TN-Tabelle für Erasmus@ISB'!K43," ", "")</f>
        <v/>
      </c>
      <c r="BY31" s="226">
        <f>'TN-Tabelle für Erasmus@ISB'!$BL$2</f>
        <v>2024</v>
      </c>
      <c r="BZ31" s="226" t="str">
        <f t="shared" si="5"/>
        <v/>
      </c>
      <c r="CA3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2" spans="1:79" ht="14" customHeight="1">
      <c r="A32" s="27"/>
      <c r="B32" s="28">
        <f>'TN-Tabelle für Erasmus@ISB'!B44</f>
        <v>0</v>
      </c>
      <c r="C32" s="28" t="str">
        <f t="shared" si="0"/>
        <v>0</v>
      </c>
      <c r="D32" s="28">
        <f>'TN-Tabelle für Erasmus@ISB'!C44</f>
        <v>0</v>
      </c>
      <c r="E32" s="28">
        <f>'TN-Tabelle für Erasmus@ISB'!D44</f>
        <v>0</v>
      </c>
      <c r="F32" s="28">
        <f>'TN-Tabelle für Erasmus@ISB'!E44</f>
        <v>0</v>
      </c>
      <c r="G32" s="29">
        <f>'TN-Tabelle für Erasmus@ISB'!F44</f>
        <v>0</v>
      </c>
      <c r="H32" s="28">
        <f>'TN-Tabelle für Erasmus@ISB'!G44</f>
        <v>0</v>
      </c>
      <c r="I32" s="11">
        <f>'TN-Tabelle für Erasmus@ISB'!H44</f>
        <v>0</v>
      </c>
      <c r="J32" s="12">
        <f>'TN-Tabelle für Erasmus@ISB'!I44</f>
        <v>0</v>
      </c>
      <c r="K32" s="12">
        <f>'TN-Tabelle für Erasmus@ISB'!J44</f>
        <v>0</v>
      </c>
      <c r="L32" s="12">
        <f>'TN-Tabelle für Erasmus@ISB'!K44</f>
        <v>0</v>
      </c>
      <c r="M32" s="12">
        <f>'TN-Tabelle für Erasmus@ISB'!L44</f>
        <v>0</v>
      </c>
      <c r="N32" s="12">
        <f>'TN-Tabelle für Erasmus@ISB'!M44</f>
        <v>0</v>
      </c>
      <c r="O32" s="10">
        <f>'TN-Tabelle für Erasmus@ISB'!N44</f>
        <v>0</v>
      </c>
      <c r="P32" s="10">
        <f>'TN-Tabelle für Erasmus@ISB'!O44</f>
        <v>0</v>
      </c>
      <c r="Q32" s="10">
        <f>'TN-Tabelle für Erasmus@ISB'!P44</f>
        <v>0</v>
      </c>
      <c r="R32" s="10" t="str">
        <f>'TN-Tabelle für Erasmus@ISB'!Q44</f>
        <v>Kurstitel (nur eintragen bei Auswahl Kurs)</v>
      </c>
      <c r="S32" s="10">
        <f>'TN-Tabelle für Erasmus@ISB'!R44</f>
        <v>0</v>
      </c>
      <c r="T32" s="10">
        <f>'TN-Tabelle für Erasmus@ISB'!S44</f>
        <v>0</v>
      </c>
      <c r="U32" s="10">
        <f>'TN-Tabelle für Erasmus@ISB'!T44</f>
        <v>0</v>
      </c>
      <c r="V32" s="10">
        <f>'TN-Tabelle für Erasmus@ISB'!U44</f>
        <v>0</v>
      </c>
      <c r="W32" s="12">
        <f>'TN-Tabelle für Erasmus@ISB'!V44</f>
        <v>0</v>
      </c>
      <c r="X32" s="10">
        <f>'TN-Tabelle für Erasmus@ISB'!W44</f>
        <v>0</v>
      </c>
      <c r="Y32" s="10">
        <f>'TN-Tabelle für Erasmus@ISB'!X44</f>
        <v>0</v>
      </c>
      <c r="Z32" s="10" t="str">
        <f>'TN-Tabelle für Erasmus@ISB'!Y44</f>
        <v>zu wenig km</v>
      </c>
      <c r="AA32" s="10">
        <f>'TN-Tabelle für Erasmus@ISB'!Z44</f>
        <v>0</v>
      </c>
      <c r="AB32" s="26" t="str">
        <f>'TN-Tabelle für Erasmus@ISB'!AA44</f>
        <v>Ja</v>
      </c>
      <c r="AC32" s="30">
        <f>'TN-Tabelle für Erasmus@ISB'!AB44</f>
        <v>0</v>
      </c>
      <c r="AD32" s="30">
        <f>'TN-Tabelle für Erasmus@ISB'!AC44</f>
        <v>0</v>
      </c>
      <c r="AE32" s="30">
        <f>'TN-Tabelle für Erasmus@ISB'!AD44</f>
        <v>0</v>
      </c>
      <c r="AF32" s="30">
        <f>'TN-Tabelle für Erasmus@ISB'!AE44</f>
        <v>0</v>
      </c>
      <c r="AG32" s="25">
        <f>'TN-Tabelle für Erasmus@ISB'!AF44</f>
        <v>1</v>
      </c>
      <c r="AH32" s="25">
        <f>'TN-Tabelle für Erasmus@ISB'!AG44</f>
        <v>0</v>
      </c>
      <c r="AI32" s="13">
        <f>'TN-Tabelle für Erasmus@ISB'!AH44</f>
        <v>0</v>
      </c>
      <c r="AJ32" s="25">
        <f>'TN-Tabelle für Erasmus@ISB'!AI44</f>
        <v>1</v>
      </c>
      <c r="AK32" s="13"/>
      <c r="AL32" s="13" t="s">
        <v>63</v>
      </c>
      <c r="AM32" s="13"/>
      <c r="AN32" s="13"/>
      <c r="AO32" s="13" t="s">
        <v>63</v>
      </c>
      <c r="AP32" s="13"/>
      <c r="AQ32" s="13" t="s">
        <v>63</v>
      </c>
      <c r="AR32" s="13" t="e">
        <f>'TN-Tabelle für Erasmus@ISB'!BK44</f>
        <v>#N/A</v>
      </c>
      <c r="AS32" s="13" t="e">
        <f>'TN-Tabelle für Erasmus@ISB'!BL44</f>
        <v>#N/A</v>
      </c>
      <c r="AT32" s="13" t="e">
        <f>'TN-Tabelle für Erasmus@ISB'!BN44</f>
        <v>#N/A</v>
      </c>
      <c r="AU32" s="40" t="e">
        <f>'TN-Tabelle für Erasmus@ISB'!BM44</f>
        <v>#N/A</v>
      </c>
      <c r="AV32" s="40" t="str">
        <f>'TN-Tabelle für Erasmus@ISB'!BU44</f>
        <v>zu wenig km</v>
      </c>
      <c r="AW32" s="40">
        <f>'TN-Tabelle für Erasmus@ISB'!BV44</f>
        <v>0</v>
      </c>
      <c r="AX32" s="40" t="e">
        <f>'TN-Tabelle für Erasmus@ISB'!BW44</f>
        <v>#N/A</v>
      </c>
      <c r="AY32" s="226">
        <f>'TN-Tabelle für Erasmus@ISB'!$B$2</f>
        <v>0</v>
      </c>
      <c r="AZ32" s="226">
        <f>Intern!$AE$28</f>
        <v>2</v>
      </c>
      <c r="BA32" s="226">
        <f>Intern!$AE$29</f>
        <v>1</v>
      </c>
      <c r="BB32" s="226">
        <f>Intern!$AE$23</f>
        <v>0</v>
      </c>
      <c r="BC32" s="226">
        <f>Intern!$AE$24</f>
        <v>1</v>
      </c>
      <c r="BD32" s="226">
        <f>Intern!$AE$25</f>
        <v>0</v>
      </c>
      <c r="BE32" s="226">
        <f ca="1">IF(ISBLANK('TN-Tabelle für Erasmus@ISB'!H44),0,DATEDIF('TN-Tabelle für Erasmus@ISB'!H44,TODAY(),"Y"))</f>
        <v>0</v>
      </c>
      <c r="BF32" s="227">
        <f t="shared" ca="1" si="1"/>
        <v>15</v>
      </c>
      <c r="BG32" s="226">
        <f>COUNTA('TN-Tabelle für Erasmus@ISB'!$I$14:$I$155)</f>
        <v>4</v>
      </c>
      <c r="BH32" s="226">
        <f>Intern!$AE$10</f>
        <v>1897</v>
      </c>
      <c r="BI32" s="226">
        <f>Intern!$AE$11</f>
        <v>413</v>
      </c>
      <c r="BJ32" s="226">
        <f>Intern!$AE$12</f>
        <v>2051</v>
      </c>
      <c r="BK32" s="226">
        <f>Intern!$AE$13</f>
        <v>695</v>
      </c>
      <c r="BL32" s="226">
        <f>Intern!$AE$14</f>
        <v>1897</v>
      </c>
      <c r="BM32" s="226">
        <f>Intern!$AE$15</f>
        <v>413</v>
      </c>
      <c r="BN32" s="226">
        <f>Intern!$AE$16</f>
        <v>726</v>
      </c>
      <c r="BO32" s="226">
        <f>Intern!$AE$17</f>
        <v>309</v>
      </c>
      <c r="BP32" s="226">
        <f>Intern!$AE$18</f>
        <v>0</v>
      </c>
      <c r="BQ32" s="226">
        <f>Intern!$AE$19</f>
        <v>0</v>
      </c>
      <c r="BR32" s="226">
        <f>Intern!$AE$21</f>
        <v>722</v>
      </c>
      <c r="BS32" s="226">
        <f>Intern!$AE$20</f>
        <v>2623</v>
      </c>
      <c r="BT32" s="228">
        <f>SUM(Intern!$AE$20+Intern!$AE$21)</f>
        <v>3345</v>
      </c>
      <c r="BU32" s="174" t="str">
        <f t="shared" si="2"/>
        <v xml:space="preserve">     </v>
      </c>
      <c r="BV32" s="226">
        <f t="shared" si="3"/>
        <v>2</v>
      </c>
      <c r="BW32" s="231">
        <f t="shared" si="4"/>
        <v>-14</v>
      </c>
      <c r="BX32" s="235" t="str">
        <f>SUBSTITUTE('TN-Tabelle für Erasmus@ISB'!K44," ", "")</f>
        <v/>
      </c>
      <c r="BY32" s="226">
        <f>'TN-Tabelle für Erasmus@ISB'!$BL$2</f>
        <v>2024</v>
      </c>
      <c r="BZ32" s="226" t="str">
        <f t="shared" si="5"/>
        <v/>
      </c>
      <c r="CA3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3" spans="1:79" ht="14" customHeight="1">
      <c r="A33" s="27"/>
      <c r="B33" s="28">
        <f>'TN-Tabelle für Erasmus@ISB'!B45</f>
        <v>0</v>
      </c>
      <c r="C33" s="28" t="str">
        <f t="shared" si="0"/>
        <v>0</v>
      </c>
      <c r="D33" s="28">
        <f>'TN-Tabelle für Erasmus@ISB'!C45</f>
        <v>0</v>
      </c>
      <c r="E33" s="28">
        <f>'TN-Tabelle für Erasmus@ISB'!D45</f>
        <v>0</v>
      </c>
      <c r="F33" s="28">
        <f>'TN-Tabelle für Erasmus@ISB'!E45</f>
        <v>0</v>
      </c>
      <c r="G33" s="29">
        <f>'TN-Tabelle für Erasmus@ISB'!F45</f>
        <v>0</v>
      </c>
      <c r="H33" s="28">
        <f>'TN-Tabelle für Erasmus@ISB'!G45</f>
        <v>0</v>
      </c>
      <c r="I33" s="11">
        <f>'TN-Tabelle für Erasmus@ISB'!H45</f>
        <v>0</v>
      </c>
      <c r="J33" s="12">
        <f>'TN-Tabelle für Erasmus@ISB'!I45</f>
        <v>0</v>
      </c>
      <c r="K33" s="12">
        <f>'TN-Tabelle für Erasmus@ISB'!J45</f>
        <v>0</v>
      </c>
      <c r="L33" s="12">
        <f>'TN-Tabelle für Erasmus@ISB'!K45</f>
        <v>0</v>
      </c>
      <c r="M33" s="12">
        <f>'TN-Tabelle für Erasmus@ISB'!L45</f>
        <v>0</v>
      </c>
      <c r="N33" s="12">
        <f>'TN-Tabelle für Erasmus@ISB'!M45</f>
        <v>0</v>
      </c>
      <c r="O33" s="10">
        <f>'TN-Tabelle für Erasmus@ISB'!N45</f>
        <v>0</v>
      </c>
      <c r="P33" s="10">
        <f>'TN-Tabelle für Erasmus@ISB'!O45</f>
        <v>0</v>
      </c>
      <c r="Q33" s="10">
        <f>'TN-Tabelle für Erasmus@ISB'!P45</f>
        <v>0</v>
      </c>
      <c r="R33" s="10" t="str">
        <f>'TN-Tabelle für Erasmus@ISB'!Q45</f>
        <v>Kurstitel (nur eintragen bei Auswahl Kurs)</v>
      </c>
      <c r="S33" s="10">
        <f>'TN-Tabelle für Erasmus@ISB'!R45</f>
        <v>0</v>
      </c>
      <c r="T33" s="10">
        <f>'TN-Tabelle für Erasmus@ISB'!S45</f>
        <v>0</v>
      </c>
      <c r="U33" s="10">
        <f>'TN-Tabelle für Erasmus@ISB'!T45</f>
        <v>0</v>
      </c>
      <c r="V33" s="10">
        <f>'TN-Tabelle für Erasmus@ISB'!U45</f>
        <v>0</v>
      </c>
      <c r="W33" s="12">
        <f>'TN-Tabelle für Erasmus@ISB'!V45</f>
        <v>0</v>
      </c>
      <c r="X33" s="10">
        <f>'TN-Tabelle für Erasmus@ISB'!W45</f>
        <v>0</v>
      </c>
      <c r="Y33" s="10">
        <f>'TN-Tabelle für Erasmus@ISB'!X45</f>
        <v>0</v>
      </c>
      <c r="Z33" s="10" t="str">
        <f>'TN-Tabelle für Erasmus@ISB'!Y45</f>
        <v>zu wenig km</v>
      </c>
      <c r="AA33" s="10">
        <f>'TN-Tabelle für Erasmus@ISB'!Z45</f>
        <v>0</v>
      </c>
      <c r="AB33" s="26" t="str">
        <f>'TN-Tabelle für Erasmus@ISB'!AA45</f>
        <v>Ja</v>
      </c>
      <c r="AC33" s="30">
        <f>'TN-Tabelle für Erasmus@ISB'!AB45</f>
        <v>0</v>
      </c>
      <c r="AD33" s="30">
        <f>'TN-Tabelle für Erasmus@ISB'!AC45</f>
        <v>0</v>
      </c>
      <c r="AE33" s="30">
        <f>'TN-Tabelle für Erasmus@ISB'!AD45</f>
        <v>0</v>
      </c>
      <c r="AF33" s="30">
        <f>'TN-Tabelle für Erasmus@ISB'!AE45</f>
        <v>0</v>
      </c>
      <c r="AG33" s="25">
        <f>'TN-Tabelle für Erasmus@ISB'!AF45</f>
        <v>1</v>
      </c>
      <c r="AH33" s="25">
        <f>'TN-Tabelle für Erasmus@ISB'!AG45</f>
        <v>0</v>
      </c>
      <c r="AI33" s="13">
        <f>'TN-Tabelle für Erasmus@ISB'!AH45</f>
        <v>0</v>
      </c>
      <c r="AJ33" s="25">
        <f>'TN-Tabelle für Erasmus@ISB'!AI45</f>
        <v>1</v>
      </c>
      <c r="AK33" s="13"/>
      <c r="AL33" s="13" t="s">
        <v>63</v>
      </c>
      <c r="AM33" s="13"/>
      <c r="AN33" s="13"/>
      <c r="AO33" s="13" t="s">
        <v>63</v>
      </c>
      <c r="AP33" s="13"/>
      <c r="AQ33" s="13" t="s">
        <v>63</v>
      </c>
      <c r="AR33" s="13" t="e">
        <f>'TN-Tabelle für Erasmus@ISB'!BK45</f>
        <v>#N/A</v>
      </c>
      <c r="AS33" s="13" t="e">
        <f>'TN-Tabelle für Erasmus@ISB'!BL45</f>
        <v>#N/A</v>
      </c>
      <c r="AT33" s="13" t="e">
        <f>'TN-Tabelle für Erasmus@ISB'!BN45</f>
        <v>#N/A</v>
      </c>
      <c r="AU33" s="40" t="e">
        <f>'TN-Tabelle für Erasmus@ISB'!BM45</f>
        <v>#N/A</v>
      </c>
      <c r="AV33" s="40" t="str">
        <f>'TN-Tabelle für Erasmus@ISB'!BU45</f>
        <v>zu wenig km</v>
      </c>
      <c r="AW33" s="40">
        <f>'TN-Tabelle für Erasmus@ISB'!BV45</f>
        <v>0</v>
      </c>
      <c r="AX33" s="40" t="e">
        <f>'TN-Tabelle für Erasmus@ISB'!BW45</f>
        <v>#N/A</v>
      </c>
      <c r="AY33" s="226">
        <f>'TN-Tabelle für Erasmus@ISB'!$B$2</f>
        <v>0</v>
      </c>
      <c r="AZ33" s="226">
        <f>Intern!$AE$28</f>
        <v>2</v>
      </c>
      <c r="BA33" s="226">
        <f>Intern!$AE$29</f>
        <v>1</v>
      </c>
      <c r="BB33" s="226">
        <f>Intern!$AE$23</f>
        <v>0</v>
      </c>
      <c r="BC33" s="226">
        <f>Intern!$AE$24</f>
        <v>1</v>
      </c>
      <c r="BD33" s="226">
        <f>Intern!$AE$25</f>
        <v>0</v>
      </c>
      <c r="BE33" s="226">
        <f ca="1">IF(ISBLANK('TN-Tabelle für Erasmus@ISB'!H45),0,DATEDIF('TN-Tabelle für Erasmus@ISB'!H45,TODAY(),"Y"))</f>
        <v>0</v>
      </c>
      <c r="BF33" s="227">
        <f t="shared" ca="1" si="1"/>
        <v>15</v>
      </c>
      <c r="BG33" s="226">
        <f>COUNTA('TN-Tabelle für Erasmus@ISB'!$I$14:$I$155)</f>
        <v>4</v>
      </c>
      <c r="BH33" s="226">
        <f>Intern!$AE$10</f>
        <v>1897</v>
      </c>
      <c r="BI33" s="226">
        <f>Intern!$AE$11</f>
        <v>413</v>
      </c>
      <c r="BJ33" s="226">
        <f>Intern!$AE$12</f>
        <v>2051</v>
      </c>
      <c r="BK33" s="226">
        <f>Intern!$AE$13</f>
        <v>695</v>
      </c>
      <c r="BL33" s="226">
        <f>Intern!$AE$14</f>
        <v>1897</v>
      </c>
      <c r="BM33" s="226">
        <f>Intern!$AE$15</f>
        <v>413</v>
      </c>
      <c r="BN33" s="226">
        <f>Intern!$AE$16</f>
        <v>726</v>
      </c>
      <c r="BO33" s="226">
        <f>Intern!$AE$17</f>
        <v>309</v>
      </c>
      <c r="BP33" s="226">
        <f>Intern!$AE$18</f>
        <v>0</v>
      </c>
      <c r="BQ33" s="226">
        <f>Intern!$AE$19</f>
        <v>0</v>
      </c>
      <c r="BR33" s="226">
        <f>Intern!$AE$21</f>
        <v>722</v>
      </c>
      <c r="BS33" s="226">
        <f>Intern!$AE$20</f>
        <v>2623</v>
      </c>
      <c r="BT33" s="228">
        <f>SUM(Intern!$AE$20+Intern!$AE$21)</f>
        <v>3345</v>
      </c>
      <c r="BU33" s="174" t="str">
        <f t="shared" si="2"/>
        <v xml:space="preserve">     </v>
      </c>
      <c r="BV33" s="226">
        <f t="shared" si="3"/>
        <v>2</v>
      </c>
      <c r="BW33" s="231">
        <f t="shared" si="4"/>
        <v>-14</v>
      </c>
      <c r="BX33" s="235" t="str">
        <f>SUBSTITUTE('TN-Tabelle für Erasmus@ISB'!K45," ", "")</f>
        <v/>
      </c>
      <c r="BY33" s="226">
        <f>'TN-Tabelle für Erasmus@ISB'!$BL$2</f>
        <v>2024</v>
      </c>
      <c r="BZ33" s="226" t="str">
        <f t="shared" si="5"/>
        <v/>
      </c>
      <c r="CA3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4" spans="1:79" ht="14" customHeight="1">
      <c r="A34" s="27"/>
      <c r="B34" s="28">
        <f>'TN-Tabelle für Erasmus@ISB'!B46</f>
        <v>0</v>
      </c>
      <c r="C34" s="28" t="str">
        <f t="shared" si="0"/>
        <v>0</v>
      </c>
      <c r="D34" s="28">
        <f>'TN-Tabelle für Erasmus@ISB'!C46</f>
        <v>0</v>
      </c>
      <c r="E34" s="28">
        <f>'TN-Tabelle für Erasmus@ISB'!D46</f>
        <v>0</v>
      </c>
      <c r="F34" s="28">
        <f>'TN-Tabelle für Erasmus@ISB'!E46</f>
        <v>0</v>
      </c>
      <c r="G34" s="29">
        <f>'TN-Tabelle für Erasmus@ISB'!F46</f>
        <v>0</v>
      </c>
      <c r="H34" s="28">
        <f>'TN-Tabelle für Erasmus@ISB'!G46</f>
        <v>0</v>
      </c>
      <c r="I34" s="11">
        <f>'TN-Tabelle für Erasmus@ISB'!H46</f>
        <v>0</v>
      </c>
      <c r="J34" s="12">
        <f>'TN-Tabelle für Erasmus@ISB'!I46</f>
        <v>0</v>
      </c>
      <c r="K34" s="12">
        <f>'TN-Tabelle für Erasmus@ISB'!J46</f>
        <v>0</v>
      </c>
      <c r="L34" s="12">
        <f>'TN-Tabelle für Erasmus@ISB'!K46</f>
        <v>0</v>
      </c>
      <c r="M34" s="12">
        <f>'TN-Tabelle für Erasmus@ISB'!L46</f>
        <v>0</v>
      </c>
      <c r="N34" s="12">
        <f>'TN-Tabelle für Erasmus@ISB'!M46</f>
        <v>0</v>
      </c>
      <c r="O34" s="10">
        <f>'TN-Tabelle für Erasmus@ISB'!N46</f>
        <v>0</v>
      </c>
      <c r="P34" s="10">
        <f>'TN-Tabelle für Erasmus@ISB'!O46</f>
        <v>0</v>
      </c>
      <c r="Q34" s="10">
        <f>'TN-Tabelle für Erasmus@ISB'!P46</f>
        <v>0</v>
      </c>
      <c r="R34" s="10" t="str">
        <f>'TN-Tabelle für Erasmus@ISB'!Q46</f>
        <v>Kurstitel (nur eintragen bei Auswahl Kurs)</v>
      </c>
      <c r="S34" s="10">
        <f>'TN-Tabelle für Erasmus@ISB'!R46</f>
        <v>0</v>
      </c>
      <c r="T34" s="10">
        <f>'TN-Tabelle für Erasmus@ISB'!S46</f>
        <v>0</v>
      </c>
      <c r="U34" s="10">
        <f>'TN-Tabelle für Erasmus@ISB'!T46</f>
        <v>0</v>
      </c>
      <c r="V34" s="10">
        <f>'TN-Tabelle für Erasmus@ISB'!U46</f>
        <v>0</v>
      </c>
      <c r="W34" s="12">
        <f>'TN-Tabelle für Erasmus@ISB'!V46</f>
        <v>0</v>
      </c>
      <c r="X34" s="10">
        <f>'TN-Tabelle für Erasmus@ISB'!W46</f>
        <v>0</v>
      </c>
      <c r="Y34" s="10">
        <f>'TN-Tabelle für Erasmus@ISB'!X46</f>
        <v>0</v>
      </c>
      <c r="Z34" s="10" t="str">
        <f>'TN-Tabelle für Erasmus@ISB'!Y46</f>
        <v>zu wenig km</v>
      </c>
      <c r="AA34" s="10">
        <f>'TN-Tabelle für Erasmus@ISB'!Z46</f>
        <v>0</v>
      </c>
      <c r="AB34" s="26" t="str">
        <f>'TN-Tabelle für Erasmus@ISB'!AA46</f>
        <v>Ja</v>
      </c>
      <c r="AC34" s="30">
        <f>'TN-Tabelle für Erasmus@ISB'!AB46</f>
        <v>0</v>
      </c>
      <c r="AD34" s="30">
        <f>'TN-Tabelle für Erasmus@ISB'!AC46</f>
        <v>0</v>
      </c>
      <c r="AE34" s="30">
        <f>'TN-Tabelle für Erasmus@ISB'!AD46</f>
        <v>0</v>
      </c>
      <c r="AF34" s="30">
        <f>'TN-Tabelle für Erasmus@ISB'!AE46</f>
        <v>0</v>
      </c>
      <c r="AG34" s="25">
        <f>'TN-Tabelle für Erasmus@ISB'!AF46</f>
        <v>1</v>
      </c>
      <c r="AH34" s="25">
        <f>'TN-Tabelle für Erasmus@ISB'!AG46</f>
        <v>0</v>
      </c>
      <c r="AI34" s="13">
        <f>'TN-Tabelle für Erasmus@ISB'!AH46</f>
        <v>0</v>
      </c>
      <c r="AJ34" s="25">
        <f>'TN-Tabelle für Erasmus@ISB'!AI46</f>
        <v>1</v>
      </c>
      <c r="AK34" s="13"/>
      <c r="AL34" s="13" t="s">
        <v>63</v>
      </c>
      <c r="AM34" s="13"/>
      <c r="AN34" s="13"/>
      <c r="AO34" s="13" t="s">
        <v>63</v>
      </c>
      <c r="AP34" s="13"/>
      <c r="AQ34" s="13" t="s">
        <v>63</v>
      </c>
      <c r="AR34" s="13" t="e">
        <f>'TN-Tabelle für Erasmus@ISB'!BK46</f>
        <v>#N/A</v>
      </c>
      <c r="AS34" s="13" t="e">
        <f>'TN-Tabelle für Erasmus@ISB'!BL46</f>
        <v>#N/A</v>
      </c>
      <c r="AT34" s="13" t="e">
        <f>'TN-Tabelle für Erasmus@ISB'!BN46</f>
        <v>#N/A</v>
      </c>
      <c r="AU34" s="40" t="e">
        <f>'TN-Tabelle für Erasmus@ISB'!BM46</f>
        <v>#N/A</v>
      </c>
      <c r="AV34" s="40" t="str">
        <f>'TN-Tabelle für Erasmus@ISB'!BU46</f>
        <v>zu wenig km</v>
      </c>
      <c r="AW34" s="40">
        <f>'TN-Tabelle für Erasmus@ISB'!BV46</f>
        <v>0</v>
      </c>
      <c r="AX34" s="40" t="e">
        <f>'TN-Tabelle für Erasmus@ISB'!BW46</f>
        <v>#N/A</v>
      </c>
      <c r="AY34" s="226">
        <f>'TN-Tabelle für Erasmus@ISB'!$B$2</f>
        <v>0</v>
      </c>
      <c r="AZ34" s="226">
        <f>Intern!$AE$28</f>
        <v>2</v>
      </c>
      <c r="BA34" s="226">
        <f>Intern!$AE$29</f>
        <v>1</v>
      </c>
      <c r="BB34" s="226">
        <f>Intern!$AE$23</f>
        <v>0</v>
      </c>
      <c r="BC34" s="226">
        <f>Intern!$AE$24</f>
        <v>1</v>
      </c>
      <c r="BD34" s="226">
        <f>Intern!$AE$25</f>
        <v>0</v>
      </c>
      <c r="BE34" s="226">
        <f ca="1">IF(ISBLANK('TN-Tabelle für Erasmus@ISB'!H46),0,DATEDIF('TN-Tabelle für Erasmus@ISB'!H46,TODAY(),"Y"))</f>
        <v>0</v>
      </c>
      <c r="BF34" s="227">
        <f t="shared" ca="1" si="1"/>
        <v>15</v>
      </c>
      <c r="BG34" s="226">
        <f>COUNTA('TN-Tabelle für Erasmus@ISB'!$I$14:$I$155)</f>
        <v>4</v>
      </c>
      <c r="BH34" s="226">
        <f>Intern!$AE$10</f>
        <v>1897</v>
      </c>
      <c r="BI34" s="226">
        <f>Intern!$AE$11</f>
        <v>413</v>
      </c>
      <c r="BJ34" s="226">
        <f>Intern!$AE$12</f>
        <v>2051</v>
      </c>
      <c r="BK34" s="226">
        <f>Intern!$AE$13</f>
        <v>695</v>
      </c>
      <c r="BL34" s="226">
        <f>Intern!$AE$14</f>
        <v>1897</v>
      </c>
      <c r="BM34" s="226">
        <f>Intern!$AE$15</f>
        <v>413</v>
      </c>
      <c r="BN34" s="226">
        <f>Intern!$AE$16</f>
        <v>726</v>
      </c>
      <c r="BO34" s="226">
        <f>Intern!$AE$17</f>
        <v>309</v>
      </c>
      <c r="BP34" s="226">
        <f>Intern!$AE$18</f>
        <v>0</v>
      </c>
      <c r="BQ34" s="226">
        <f>Intern!$AE$19</f>
        <v>0</v>
      </c>
      <c r="BR34" s="226">
        <f>Intern!$AE$21</f>
        <v>722</v>
      </c>
      <c r="BS34" s="226">
        <f>Intern!$AE$20</f>
        <v>2623</v>
      </c>
      <c r="BT34" s="228">
        <f>SUM(Intern!$AE$20+Intern!$AE$21)</f>
        <v>3345</v>
      </c>
      <c r="BU34" s="174" t="str">
        <f t="shared" si="2"/>
        <v xml:space="preserve">     </v>
      </c>
      <c r="BV34" s="226">
        <f t="shared" si="3"/>
        <v>2</v>
      </c>
      <c r="BW34" s="231">
        <f t="shared" si="4"/>
        <v>-14</v>
      </c>
      <c r="BX34" s="235" t="str">
        <f>SUBSTITUTE('TN-Tabelle für Erasmus@ISB'!K46," ", "")</f>
        <v/>
      </c>
      <c r="BY34" s="226">
        <f>'TN-Tabelle für Erasmus@ISB'!$BL$2</f>
        <v>2024</v>
      </c>
      <c r="BZ34" s="226" t="str">
        <f t="shared" si="5"/>
        <v/>
      </c>
      <c r="CA3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5" spans="1:79" ht="14" customHeight="1">
      <c r="A35" s="27"/>
      <c r="B35" s="28">
        <f>'TN-Tabelle für Erasmus@ISB'!B47</f>
        <v>0</v>
      </c>
      <c r="C35" s="28" t="str">
        <f t="shared" si="0"/>
        <v>0</v>
      </c>
      <c r="D35" s="28">
        <f>'TN-Tabelle für Erasmus@ISB'!C47</f>
        <v>0</v>
      </c>
      <c r="E35" s="28">
        <f>'TN-Tabelle für Erasmus@ISB'!D47</f>
        <v>0</v>
      </c>
      <c r="F35" s="28">
        <f>'TN-Tabelle für Erasmus@ISB'!E47</f>
        <v>0</v>
      </c>
      <c r="G35" s="29">
        <f>'TN-Tabelle für Erasmus@ISB'!F47</f>
        <v>0</v>
      </c>
      <c r="H35" s="28">
        <f>'TN-Tabelle für Erasmus@ISB'!G47</f>
        <v>0</v>
      </c>
      <c r="I35" s="11">
        <f>'TN-Tabelle für Erasmus@ISB'!H47</f>
        <v>0</v>
      </c>
      <c r="J35" s="12">
        <f>'TN-Tabelle für Erasmus@ISB'!I47</f>
        <v>0</v>
      </c>
      <c r="K35" s="12">
        <f>'TN-Tabelle für Erasmus@ISB'!J47</f>
        <v>0</v>
      </c>
      <c r="L35" s="12">
        <f>'TN-Tabelle für Erasmus@ISB'!K47</f>
        <v>0</v>
      </c>
      <c r="M35" s="12">
        <f>'TN-Tabelle für Erasmus@ISB'!L47</f>
        <v>0</v>
      </c>
      <c r="N35" s="12">
        <f>'TN-Tabelle für Erasmus@ISB'!M47</f>
        <v>0</v>
      </c>
      <c r="O35" s="10">
        <f>'TN-Tabelle für Erasmus@ISB'!N47</f>
        <v>0</v>
      </c>
      <c r="P35" s="10">
        <f>'TN-Tabelle für Erasmus@ISB'!O47</f>
        <v>0</v>
      </c>
      <c r="Q35" s="10">
        <f>'TN-Tabelle für Erasmus@ISB'!P47</f>
        <v>0</v>
      </c>
      <c r="R35" s="10" t="str">
        <f>'TN-Tabelle für Erasmus@ISB'!Q47</f>
        <v>Kurstitel (nur eintragen bei Auswahl Kurs)</v>
      </c>
      <c r="S35" s="10">
        <f>'TN-Tabelle für Erasmus@ISB'!R47</f>
        <v>0</v>
      </c>
      <c r="T35" s="10">
        <f>'TN-Tabelle für Erasmus@ISB'!S47</f>
        <v>0</v>
      </c>
      <c r="U35" s="10">
        <f>'TN-Tabelle für Erasmus@ISB'!T47</f>
        <v>0</v>
      </c>
      <c r="V35" s="10">
        <f>'TN-Tabelle für Erasmus@ISB'!U47</f>
        <v>0</v>
      </c>
      <c r="W35" s="12">
        <f>'TN-Tabelle für Erasmus@ISB'!V47</f>
        <v>0</v>
      </c>
      <c r="X35" s="10">
        <f>'TN-Tabelle für Erasmus@ISB'!W47</f>
        <v>0</v>
      </c>
      <c r="Y35" s="10">
        <f>'TN-Tabelle für Erasmus@ISB'!X47</f>
        <v>0</v>
      </c>
      <c r="Z35" s="10" t="str">
        <f>'TN-Tabelle für Erasmus@ISB'!Y47</f>
        <v>zu wenig km</v>
      </c>
      <c r="AA35" s="10">
        <f>'TN-Tabelle für Erasmus@ISB'!Z47</f>
        <v>0</v>
      </c>
      <c r="AB35" s="26" t="str">
        <f>'TN-Tabelle für Erasmus@ISB'!AA47</f>
        <v>Ja</v>
      </c>
      <c r="AC35" s="30">
        <f>'TN-Tabelle für Erasmus@ISB'!AB47</f>
        <v>0</v>
      </c>
      <c r="AD35" s="30">
        <f>'TN-Tabelle für Erasmus@ISB'!AC47</f>
        <v>0</v>
      </c>
      <c r="AE35" s="30">
        <f>'TN-Tabelle für Erasmus@ISB'!AD47</f>
        <v>0</v>
      </c>
      <c r="AF35" s="30">
        <f>'TN-Tabelle für Erasmus@ISB'!AE47</f>
        <v>0</v>
      </c>
      <c r="AG35" s="25">
        <f>'TN-Tabelle für Erasmus@ISB'!AF47</f>
        <v>1</v>
      </c>
      <c r="AH35" s="25">
        <f>'TN-Tabelle für Erasmus@ISB'!AG47</f>
        <v>0</v>
      </c>
      <c r="AI35" s="13">
        <f>'TN-Tabelle für Erasmus@ISB'!AH47</f>
        <v>0</v>
      </c>
      <c r="AJ35" s="25">
        <f>'TN-Tabelle für Erasmus@ISB'!AI47</f>
        <v>1</v>
      </c>
      <c r="AK35" s="13"/>
      <c r="AL35" s="13" t="s">
        <v>63</v>
      </c>
      <c r="AM35" s="13"/>
      <c r="AN35" s="13"/>
      <c r="AO35" s="13" t="s">
        <v>63</v>
      </c>
      <c r="AP35" s="13"/>
      <c r="AQ35" s="13" t="s">
        <v>63</v>
      </c>
      <c r="AR35" s="13" t="e">
        <f>'TN-Tabelle für Erasmus@ISB'!BK47</f>
        <v>#N/A</v>
      </c>
      <c r="AS35" s="13" t="e">
        <f>'TN-Tabelle für Erasmus@ISB'!BL47</f>
        <v>#N/A</v>
      </c>
      <c r="AT35" s="13" t="e">
        <f>'TN-Tabelle für Erasmus@ISB'!BN47</f>
        <v>#N/A</v>
      </c>
      <c r="AU35" s="40" t="e">
        <f>'TN-Tabelle für Erasmus@ISB'!BM47</f>
        <v>#N/A</v>
      </c>
      <c r="AV35" s="40" t="str">
        <f>'TN-Tabelle für Erasmus@ISB'!BU47</f>
        <v>zu wenig km</v>
      </c>
      <c r="AW35" s="40">
        <f>'TN-Tabelle für Erasmus@ISB'!BV47</f>
        <v>0</v>
      </c>
      <c r="AX35" s="40" t="e">
        <f>'TN-Tabelle für Erasmus@ISB'!BW47</f>
        <v>#N/A</v>
      </c>
      <c r="AY35" s="226">
        <f>'TN-Tabelle für Erasmus@ISB'!$B$2</f>
        <v>0</v>
      </c>
      <c r="AZ35" s="226">
        <f>Intern!$AE$28</f>
        <v>2</v>
      </c>
      <c r="BA35" s="226">
        <f>Intern!$AE$29</f>
        <v>1</v>
      </c>
      <c r="BB35" s="226">
        <f>Intern!$AE$23</f>
        <v>0</v>
      </c>
      <c r="BC35" s="226">
        <f>Intern!$AE$24</f>
        <v>1</v>
      </c>
      <c r="BD35" s="226">
        <f>Intern!$AE$25</f>
        <v>0</v>
      </c>
      <c r="BE35" s="226">
        <f ca="1">IF(ISBLANK('TN-Tabelle für Erasmus@ISB'!H47),0,DATEDIF('TN-Tabelle für Erasmus@ISB'!H47,TODAY(),"Y"))</f>
        <v>0</v>
      </c>
      <c r="BF35" s="227">
        <f t="shared" ca="1" si="1"/>
        <v>15</v>
      </c>
      <c r="BG35" s="226">
        <f>COUNTA('TN-Tabelle für Erasmus@ISB'!$I$14:$I$155)</f>
        <v>4</v>
      </c>
      <c r="BH35" s="226">
        <f>Intern!$AE$10</f>
        <v>1897</v>
      </c>
      <c r="BI35" s="226">
        <f>Intern!$AE$11</f>
        <v>413</v>
      </c>
      <c r="BJ35" s="226">
        <f>Intern!$AE$12</f>
        <v>2051</v>
      </c>
      <c r="BK35" s="226">
        <f>Intern!$AE$13</f>
        <v>695</v>
      </c>
      <c r="BL35" s="226">
        <f>Intern!$AE$14</f>
        <v>1897</v>
      </c>
      <c r="BM35" s="226">
        <f>Intern!$AE$15</f>
        <v>413</v>
      </c>
      <c r="BN35" s="226">
        <f>Intern!$AE$16</f>
        <v>726</v>
      </c>
      <c r="BO35" s="226">
        <f>Intern!$AE$17</f>
        <v>309</v>
      </c>
      <c r="BP35" s="226">
        <f>Intern!$AE$18</f>
        <v>0</v>
      </c>
      <c r="BQ35" s="226">
        <f>Intern!$AE$19</f>
        <v>0</v>
      </c>
      <c r="BR35" s="226">
        <f>Intern!$AE$21</f>
        <v>722</v>
      </c>
      <c r="BS35" s="226">
        <f>Intern!$AE$20</f>
        <v>2623</v>
      </c>
      <c r="BT35" s="228">
        <f>SUM(Intern!$AE$20+Intern!$AE$21)</f>
        <v>3345</v>
      </c>
      <c r="BU35" s="174" t="str">
        <f t="shared" si="2"/>
        <v xml:space="preserve">     </v>
      </c>
      <c r="BV35" s="226">
        <f t="shared" si="3"/>
        <v>2</v>
      </c>
      <c r="BW35" s="231">
        <f t="shared" si="4"/>
        <v>-14</v>
      </c>
      <c r="BX35" s="235" t="str">
        <f>SUBSTITUTE('TN-Tabelle für Erasmus@ISB'!K47," ", "")</f>
        <v/>
      </c>
      <c r="BY35" s="226">
        <f>'TN-Tabelle für Erasmus@ISB'!$BL$2</f>
        <v>2024</v>
      </c>
      <c r="BZ35" s="226" t="str">
        <f t="shared" si="5"/>
        <v/>
      </c>
      <c r="CA3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6" spans="1:79" ht="14" customHeight="1">
      <c r="A36" s="27"/>
      <c r="B36" s="28">
        <f>'TN-Tabelle für Erasmus@ISB'!B48</f>
        <v>0</v>
      </c>
      <c r="C36" s="28" t="str">
        <f t="shared" si="0"/>
        <v>0</v>
      </c>
      <c r="D36" s="28">
        <f>'TN-Tabelle für Erasmus@ISB'!C48</f>
        <v>0</v>
      </c>
      <c r="E36" s="28">
        <f>'TN-Tabelle für Erasmus@ISB'!D48</f>
        <v>0</v>
      </c>
      <c r="F36" s="28">
        <f>'TN-Tabelle für Erasmus@ISB'!E48</f>
        <v>0</v>
      </c>
      <c r="G36" s="29">
        <f>'TN-Tabelle für Erasmus@ISB'!F48</f>
        <v>0</v>
      </c>
      <c r="H36" s="28">
        <f>'TN-Tabelle für Erasmus@ISB'!G48</f>
        <v>0</v>
      </c>
      <c r="I36" s="11">
        <f>'TN-Tabelle für Erasmus@ISB'!H48</f>
        <v>0</v>
      </c>
      <c r="J36" s="12">
        <f>'TN-Tabelle für Erasmus@ISB'!I48</f>
        <v>0</v>
      </c>
      <c r="K36" s="12">
        <f>'TN-Tabelle für Erasmus@ISB'!J48</f>
        <v>0</v>
      </c>
      <c r="L36" s="12">
        <f>'TN-Tabelle für Erasmus@ISB'!K48</f>
        <v>0</v>
      </c>
      <c r="M36" s="12">
        <f>'TN-Tabelle für Erasmus@ISB'!L48</f>
        <v>0</v>
      </c>
      <c r="N36" s="12">
        <f>'TN-Tabelle für Erasmus@ISB'!M48</f>
        <v>0</v>
      </c>
      <c r="O36" s="10">
        <f>'TN-Tabelle für Erasmus@ISB'!N48</f>
        <v>0</v>
      </c>
      <c r="P36" s="10">
        <f>'TN-Tabelle für Erasmus@ISB'!O48</f>
        <v>0</v>
      </c>
      <c r="Q36" s="10">
        <f>'TN-Tabelle für Erasmus@ISB'!P48</f>
        <v>0</v>
      </c>
      <c r="R36" s="10" t="str">
        <f>'TN-Tabelle für Erasmus@ISB'!Q48</f>
        <v>Kurstitel (nur eintragen bei Auswahl Kurs)</v>
      </c>
      <c r="S36" s="10">
        <f>'TN-Tabelle für Erasmus@ISB'!R48</f>
        <v>0</v>
      </c>
      <c r="T36" s="10">
        <f>'TN-Tabelle für Erasmus@ISB'!S48</f>
        <v>0</v>
      </c>
      <c r="U36" s="10">
        <f>'TN-Tabelle für Erasmus@ISB'!T48</f>
        <v>0</v>
      </c>
      <c r="V36" s="10">
        <f>'TN-Tabelle für Erasmus@ISB'!U48</f>
        <v>0</v>
      </c>
      <c r="W36" s="12">
        <f>'TN-Tabelle für Erasmus@ISB'!V48</f>
        <v>0</v>
      </c>
      <c r="X36" s="10">
        <f>'TN-Tabelle für Erasmus@ISB'!W48</f>
        <v>0</v>
      </c>
      <c r="Y36" s="10">
        <f>'TN-Tabelle für Erasmus@ISB'!X48</f>
        <v>0</v>
      </c>
      <c r="Z36" s="10" t="str">
        <f>'TN-Tabelle für Erasmus@ISB'!Y48</f>
        <v>zu wenig km</v>
      </c>
      <c r="AA36" s="10">
        <f>'TN-Tabelle für Erasmus@ISB'!Z48</f>
        <v>0</v>
      </c>
      <c r="AB36" s="26" t="str">
        <f>'TN-Tabelle für Erasmus@ISB'!AA48</f>
        <v>Ja</v>
      </c>
      <c r="AC36" s="30">
        <f>'TN-Tabelle für Erasmus@ISB'!AB48</f>
        <v>0</v>
      </c>
      <c r="AD36" s="30">
        <f>'TN-Tabelle für Erasmus@ISB'!AC48</f>
        <v>0</v>
      </c>
      <c r="AE36" s="30">
        <f>'TN-Tabelle für Erasmus@ISB'!AD48</f>
        <v>0</v>
      </c>
      <c r="AF36" s="30">
        <f>'TN-Tabelle für Erasmus@ISB'!AE48</f>
        <v>0</v>
      </c>
      <c r="AG36" s="25">
        <f>'TN-Tabelle für Erasmus@ISB'!AF48</f>
        <v>1</v>
      </c>
      <c r="AH36" s="25">
        <f>'TN-Tabelle für Erasmus@ISB'!AG48</f>
        <v>0</v>
      </c>
      <c r="AI36" s="13">
        <f>'TN-Tabelle für Erasmus@ISB'!AH48</f>
        <v>0</v>
      </c>
      <c r="AJ36" s="25">
        <f>'TN-Tabelle für Erasmus@ISB'!AI48</f>
        <v>1</v>
      </c>
      <c r="AK36" s="13"/>
      <c r="AL36" s="13" t="s">
        <v>63</v>
      </c>
      <c r="AM36" s="13"/>
      <c r="AN36" s="13"/>
      <c r="AO36" s="13" t="s">
        <v>63</v>
      </c>
      <c r="AP36" s="13"/>
      <c r="AQ36" s="13" t="s">
        <v>63</v>
      </c>
      <c r="AR36" s="13" t="e">
        <f>'TN-Tabelle für Erasmus@ISB'!BK48</f>
        <v>#N/A</v>
      </c>
      <c r="AS36" s="13" t="e">
        <f>'TN-Tabelle für Erasmus@ISB'!BL48</f>
        <v>#N/A</v>
      </c>
      <c r="AT36" s="13" t="e">
        <f>'TN-Tabelle für Erasmus@ISB'!BN48</f>
        <v>#N/A</v>
      </c>
      <c r="AU36" s="40" t="e">
        <f>'TN-Tabelle für Erasmus@ISB'!BM48</f>
        <v>#N/A</v>
      </c>
      <c r="AV36" s="40" t="str">
        <f>'TN-Tabelle für Erasmus@ISB'!BU48</f>
        <v>zu wenig km</v>
      </c>
      <c r="AW36" s="40">
        <f>'TN-Tabelle für Erasmus@ISB'!BV48</f>
        <v>0</v>
      </c>
      <c r="AX36" s="40" t="e">
        <f>'TN-Tabelle für Erasmus@ISB'!BW48</f>
        <v>#N/A</v>
      </c>
      <c r="AY36" s="226">
        <f>'TN-Tabelle für Erasmus@ISB'!$B$2</f>
        <v>0</v>
      </c>
      <c r="AZ36" s="226">
        <f>Intern!$AE$28</f>
        <v>2</v>
      </c>
      <c r="BA36" s="226">
        <f>Intern!$AE$29</f>
        <v>1</v>
      </c>
      <c r="BB36" s="226">
        <f>Intern!$AE$23</f>
        <v>0</v>
      </c>
      <c r="BC36" s="226">
        <f>Intern!$AE$24</f>
        <v>1</v>
      </c>
      <c r="BD36" s="226">
        <f>Intern!$AE$25</f>
        <v>0</v>
      </c>
      <c r="BE36" s="226">
        <f ca="1">IF(ISBLANK('TN-Tabelle für Erasmus@ISB'!H48),0,DATEDIF('TN-Tabelle für Erasmus@ISB'!H48,TODAY(),"Y"))</f>
        <v>0</v>
      </c>
      <c r="BF36" s="227">
        <f t="shared" ca="1" si="1"/>
        <v>15</v>
      </c>
      <c r="BG36" s="226">
        <f>COUNTA('TN-Tabelle für Erasmus@ISB'!$I$14:$I$155)</f>
        <v>4</v>
      </c>
      <c r="BH36" s="226">
        <f>Intern!$AE$10</f>
        <v>1897</v>
      </c>
      <c r="BI36" s="226">
        <f>Intern!$AE$11</f>
        <v>413</v>
      </c>
      <c r="BJ36" s="226">
        <f>Intern!$AE$12</f>
        <v>2051</v>
      </c>
      <c r="BK36" s="226">
        <f>Intern!$AE$13</f>
        <v>695</v>
      </c>
      <c r="BL36" s="226">
        <f>Intern!$AE$14</f>
        <v>1897</v>
      </c>
      <c r="BM36" s="226">
        <f>Intern!$AE$15</f>
        <v>413</v>
      </c>
      <c r="BN36" s="226">
        <f>Intern!$AE$16</f>
        <v>726</v>
      </c>
      <c r="BO36" s="226">
        <f>Intern!$AE$17</f>
        <v>309</v>
      </c>
      <c r="BP36" s="226">
        <f>Intern!$AE$18</f>
        <v>0</v>
      </c>
      <c r="BQ36" s="226">
        <f>Intern!$AE$19</f>
        <v>0</v>
      </c>
      <c r="BR36" s="226">
        <f>Intern!$AE$21</f>
        <v>722</v>
      </c>
      <c r="BS36" s="226">
        <f>Intern!$AE$20</f>
        <v>2623</v>
      </c>
      <c r="BT36" s="228">
        <f>SUM(Intern!$AE$20+Intern!$AE$21)</f>
        <v>3345</v>
      </c>
      <c r="BU36" s="174" t="str">
        <f t="shared" si="2"/>
        <v xml:space="preserve">     </v>
      </c>
      <c r="BV36" s="226">
        <f t="shared" si="3"/>
        <v>2</v>
      </c>
      <c r="BW36" s="231">
        <f t="shared" si="4"/>
        <v>-14</v>
      </c>
      <c r="BX36" s="235" t="str">
        <f>SUBSTITUTE('TN-Tabelle für Erasmus@ISB'!K48," ", "")</f>
        <v/>
      </c>
      <c r="BY36" s="226">
        <f>'TN-Tabelle für Erasmus@ISB'!$BL$2</f>
        <v>2024</v>
      </c>
      <c r="BZ36" s="226" t="str">
        <f t="shared" si="5"/>
        <v/>
      </c>
      <c r="CA3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7" spans="1:79" ht="14" customHeight="1">
      <c r="A37" s="27"/>
      <c r="B37" s="28">
        <f>'TN-Tabelle für Erasmus@ISB'!B49</f>
        <v>0</v>
      </c>
      <c r="C37" s="28" t="str">
        <f t="shared" si="0"/>
        <v>0</v>
      </c>
      <c r="D37" s="28">
        <f>'TN-Tabelle für Erasmus@ISB'!C49</f>
        <v>0</v>
      </c>
      <c r="E37" s="28">
        <f>'TN-Tabelle für Erasmus@ISB'!D49</f>
        <v>0</v>
      </c>
      <c r="F37" s="28">
        <f>'TN-Tabelle für Erasmus@ISB'!E49</f>
        <v>0</v>
      </c>
      <c r="G37" s="29">
        <f>'TN-Tabelle für Erasmus@ISB'!F49</f>
        <v>0</v>
      </c>
      <c r="H37" s="28">
        <f>'TN-Tabelle für Erasmus@ISB'!G49</f>
        <v>0</v>
      </c>
      <c r="I37" s="11">
        <f>'TN-Tabelle für Erasmus@ISB'!H49</f>
        <v>0</v>
      </c>
      <c r="J37" s="12">
        <f>'TN-Tabelle für Erasmus@ISB'!I49</f>
        <v>0</v>
      </c>
      <c r="K37" s="12">
        <f>'TN-Tabelle für Erasmus@ISB'!J49</f>
        <v>0</v>
      </c>
      <c r="L37" s="12">
        <f>'TN-Tabelle für Erasmus@ISB'!K49</f>
        <v>0</v>
      </c>
      <c r="M37" s="12">
        <f>'TN-Tabelle für Erasmus@ISB'!L49</f>
        <v>0</v>
      </c>
      <c r="N37" s="12">
        <f>'TN-Tabelle für Erasmus@ISB'!M49</f>
        <v>0</v>
      </c>
      <c r="O37" s="10">
        <f>'TN-Tabelle für Erasmus@ISB'!N49</f>
        <v>0</v>
      </c>
      <c r="P37" s="10">
        <f>'TN-Tabelle für Erasmus@ISB'!O49</f>
        <v>0</v>
      </c>
      <c r="Q37" s="10">
        <f>'TN-Tabelle für Erasmus@ISB'!P49</f>
        <v>0</v>
      </c>
      <c r="R37" s="10" t="str">
        <f>'TN-Tabelle für Erasmus@ISB'!Q49</f>
        <v>Kurstitel (nur eintragen bei Auswahl Kurs)</v>
      </c>
      <c r="S37" s="10">
        <f>'TN-Tabelle für Erasmus@ISB'!R49</f>
        <v>0</v>
      </c>
      <c r="T37" s="10">
        <f>'TN-Tabelle für Erasmus@ISB'!S49</f>
        <v>0</v>
      </c>
      <c r="U37" s="10">
        <f>'TN-Tabelle für Erasmus@ISB'!T49</f>
        <v>0</v>
      </c>
      <c r="V37" s="10">
        <f>'TN-Tabelle für Erasmus@ISB'!U49</f>
        <v>0</v>
      </c>
      <c r="W37" s="12">
        <f>'TN-Tabelle für Erasmus@ISB'!V49</f>
        <v>0</v>
      </c>
      <c r="X37" s="10">
        <f>'TN-Tabelle für Erasmus@ISB'!W49</f>
        <v>0</v>
      </c>
      <c r="Y37" s="10">
        <f>'TN-Tabelle für Erasmus@ISB'!X49</f>
        <v>0</v>
      </c>
      <c r="Z37" s="10" t="str">
        <f>'TN-Tabelle für Erasmus@ISB'!Y49</f>
        <v>zu wenig km</v>
      </c>
      <c r="AA37" s="10">
        <f>'TN-Tabelle für Erasmus@ISB'!Z49</f>
        <v>0</v>
      </c>
      <c r="AB37" s="26" t="str">
        <f>'TN-Tabelle für Erasmus@ISB'!AA49</f>
        <v>Ja</v>
      </c>
      <c r="AC37" s="30">
        <f>'TN-Tabelle für Erasmus@ISB'!AB49</f>
        <v>0</v>
      </c>
      <c r="AD37" s="30">
        <f>'TN-Tabelle für Erasmus@ISB'!AC49</f>
        <v>0</v>
      </c>
      <c r="AE37" s="30">
        <f>'TN-Tabelle für Erasmus@ISB'!AD49</f>
        <v>0</v>
      </c>
      <c r="AF37" s="30">
        <f>'TN-Tabelle für Erasmus@ISB'!AE49</f>
        <v>0</v>
      </c>
      <c r="AG37" s="25">
        <f>'TN-Tabelle für Erasmus@ISB'!AF49</f>
        <v>1</v>
      </c>
      <c r="AH37" s="25">
        <f>'TN-Tabelle für Erasmus@ISB'!AG49</f>
        <v>0</v>
      </c>
      <c r="AI37" s="13">
        <f>'TN-Tabelle für Erasmus@ISB'!AH49</f>
        <v>0</v>
      </c>
      <c r="AJ37" s="25">
        <f>'TN-Tabelle für Erasmus@ISB'!AI49</f>
        <v>1</v>
      </c>
      <c r="AK37" s="13"/>
      <c r="AL37" s="13" t="s">
        <v>63</v>
      </c>
      <c r="AM37" s="13"/>
      <c r="AN37" s="13"/>
      <c r="AO37" s="13" t="s">
        <v>63</v>
      </c>
      <c r="AP37" s="13"/>
      <c r="AQ37" s="13" t="s">
        <v>63</v>
      </c>
      <c r="AR37" s="13" t="e">
        <f>'TN-Tabelle für Erasmus@ISB'!BK49</f>
        <v>#N/A</v>
      </c>
      <c r="AS37" s="13" t="e">
        <f>'TN-Tabelle für Erasmus@ISB'!BL49</f>
        <v>#N/A</v>
      </c>
      <c r="AT37" s="13" t="e">
        <f>'TN-Tabelle für Erasmus@ISB'!BN49</f>
        <v>#N/A</v>
      </c>
      <c r="AU37" s="40" t="e">
        <f>'TN-Tabelle für Erasmus@ISB'!BM49</f>
        <v>#N/A</v>
      </c>
      <c r="AV37" s="40" t="str">
        <f>'TN-Tabelle für Erasmus@ISB'!BU49</f>
        <v>zu wenig km</v>
      </c>
      <c r="AW37" s="40">
        <f>'TN-Tabelle für Erasmus@ISB'!BV49</f>
        <v>0</v>
      </c>
      <c r="AX37" s="40" t="e">
        <f>'TN-Tabelle für Erasmus@ISB'!BW49</f>
        <v>#N/A</v>
      </c>
      <c r="AY37" s="226">
        <f>'TN-Tabelle für Erasmus@ISB'!$B$2</f>
        <v>0</v>
      </c>
      <c r="AZ37" s="226">
        <f>Intern!$AE$28</f>
        <v>2</v>
      </c>
      <c r="BA37" s="226">
        <f>Intern!$AE$29</f>
        <v>1</v>
      </c>
      <c r="BB37" s="226">
        <f>Intern!$AE$23</f>
        <v>0</v>
      </c>
      <c r="BC37" s="226">
        <f>Intern!$AE$24</f>
        <v>1</v>
      </c>
      <c r="BD37" s="226">
        <f>Intern!$AE$25</f>
        <v>0</v>
      </c>
      <c r="BE37" s="226">
        <f ca="1">IF(ISBLANK('TN-Tabelle für Erasmus@ISB'!H49),0,DATEDIF('TN-Tabelle für Erasmus@ISB'!H49,TODAY(),"Y"))</f>
        <v>0</v>
      </c>
      <c r="BF37" s="227">
        <f t="shared" ca="1" si="1"/>
        <v>15</v>
      </c>
      <c r="BG37" s="226">
        <f>COUNTA('TN-Tabelle für Erasmus@ISB'!$I$14:$I$155)</f>
        <v>4</v>
      </c>
      <c r="BH37" s="226">
        <f>Intern!$AE$10</f>
        <v>1897</v>
      </c>
      <c r="BI37" s="226">
        <f>Intern!$AE$11</f>
        <v>413</v>
      </c>
      <c r="BJ37" s="226">
        <f>Intern!$AE$12</f>
        <v>2051</v>
      </c>
      <c r="BK37" s="226">
        <f>Intern!$AE$13</f>
        <v>695</v>
      </c>
      <c r="BL37" s="226">
        <f>Intern!$AE$14</f>
        <v>1897</v>
      </c>
      <c r="BM37" s="226">
        <f>Intern!$AE$15</f>
        <v>413</v>
      </c>
      <c r="BN37" s="226">
        <f>Intern!$AE$16</f>
        <v>726</v>
      </c>
      <c r="BO37" s="226">
        <f>Intern!$AE$17</f>
        <v>309</v>
      </c>
      <c r="BP37" s="226">
        <f>Intern!$AE$18</f>
        <v>0</v>
      </c>
      <c r="BQ37" s="226">
        <f>Intern!$AE$19</f>
        <v>0</v>
      </c>
      <c r="BR37" s="226">
        <f>Intern!$AE$21</f>
        <v>722</v>
      </c>
      <c r="BS37" s="226">
        <f>Intern!$AE$20</f>
        <v>2623</v>
      </c>
      <c r="BT37" s="228">
        <f>SUM(Intern!$AE$20+Intern!$AE$21)</f>
        <v>3345</v>
      </c>
      <c r="BU37" s="174" t="str">
        <f t="shared" si="2"/>
        <v xml:space="preserve">     </v>
      </c>
      <c r="BV37" s="226">
        <f t="shared" si="3"/>
        <v>2</v>
      </c>
      <c r="BW37" s="231">
        <f t="shared" si="4"/>
        <v>-14</v>
      </c>
      <c r="BX37" s="235" t="str">
        <f>SUBSTITUTE('TN-Tabelle für Erasmus@ISB'!K49," ", "")</f>
        <v/>
      </c>
      <c r="BY37" s="226">
        <f>'TN-Tabelle für Erasmus@ISB'!$BL$2</f>
        <v>2024</v>
      </c>
      <c r="BZ37" s="226" t="str">
        <f t="shared" si="5"/>
        <v/>
      </c>
      <c r="CA3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8" spans="1:79" ht="14" customHeight="1">
      <c r="A38" s="27"/>
      <c r="B38" s="28">
        <f>'TN-Tabelle für Erasmus@ISB'!B50</f>
        <v>0</v>
      </c>
      <c r="C38" s="28" t="str">
        <f t="shared" si="0"/>
        <v>0</v>
      </c>
      <c r="D38" s="28">
        <f>'TN-Tabelle für Erasmus@ISB'!C50</f>
        <v>0</v>
      </c>
      <c r="E38" s="28">
        <f>'TN-Tabelle für Erasmus@ISB'!D50</f>
        <v>0</v>
      </c>
      <c r="F38" s="28">
        <f>'TN-Tabelle für Erasmus@ISB'!E50</f>
        <v>0</v>
      </c>
      <c r="G38" s="29">
        <f>'TN-Tabelle für Erasmus@ISB'!F50</f>
        <v>0</v>
      </c>
      <c r="H38" s="28">
        <f>'TN-Tabelle für Erasmus@ISB'!G50</f>
        <v>0</v>
      </c>
      <c r="I38" s="11">
        <f>'TN-Tabelle für Erasmus@ISB'!H50</f>
        <v>0</v>
      </c>
      <c r="J38" s="12">
        <f>'TN-Tabelle für Erasmus@ISB'!I50</f>
        <v>0</v>
      </c>
      <c r="K38" s="12">
        <f>'TN-Tabelle für Erasmus@ISB'!J50</f>
        <v>0</v>
      </c>
      <c r="L38" s="12">
        <f>'TN-Tabelle für Erasmus@ISB'!K50</f>
        <v>0</v>
      </c>
      <c r="M38" s="12">
        <f>'TN-Tabelle für Erasmus@ISB'!L50</f>
        <v>0</v>
      </c>
      <c r="N38" s="12">
        <f>'TN-Tabelle für Erasmus@ISB'!M50</f>
        <v>0</v>
      </c>
      <c r="O38" s="10">
        <f>'TN-Tabelle für Erasmus@ISB'!N50</f>
        <v>0</v>
      </c>
      <c r="P38" s="10">
        <f>'TN-Tabelle für Erasmus@ISB'!O50</f>
        <v>0</v>
      </c>
      <c r="Q38" s="10">
        <f>'TN-Tabelle für Erasmus@ISB'!P50</f>
        <v>0</v>
      </c>
      <c r="R38" s="10" t="str">
        <f>'TN-Tabelle für Erasmus@ISB'!Q50</f>
        <v>Kurstitel (nur eintragen bei Auswahl Kurs)</v>
      </c>
      <c r="S38" s="10">
        <f>'TN-Tabelle für Erasmus@ISB'!R50</f>
        <v>0</v>
      </c>
      <c r="T38" s="10">
        <f>'TN-Tabelle für Erasmus@ISB'!S50</f>
        <v>0</v>
      </c>
      <c r="U38" s="10">
        <f>'TN-Tabelle für Erasmus@ISB'!T50</f>
        <v>0</v>
      </c>
      <c r="V38" s="10">
        <f>'TN-Tabelle für Erasmus@ISB'!U50</f>
        <v>0</v>
      </c>
      <c r="W38" s="12">
        <f>'TN-Tabelle für Erasmus@ISB'!V50</f>
        <v>0</v>
      </c>
      <c r="X38" s="10">
        <f>'TN-Tabelle für Erasmus@ISB'!W50</f>
        <v>0</v>
      </c>
      <c r="Y38" s="10">
        <f>'TN-Tabelle für Erasmus@ISB'!X50</f>
        <v>0</v>
      </c>
      <c r="Z38" s="10" t="str">
        <f>'TN-Tabelle für Erasmus@ISB'!Y50</f>
        <v>zu wenig km</v>
      </c>
      <c r="AA38" s="10">
        <f>'TN-Tabelle für Erasmus@ISB'!Z50</f>
        <v>0</v>
      </c>
      <c r="AB38" s="26" t="str">
        <f>'TN-Tabelle für Erasmus@ISB'!AA50</f>
        <v>Ja</v>
      </c>
      <c r="AC38" s="30">
        <f>'TN-Tabelle für Erasmus@ISB'!AB50</f>
        <v>0</v>
      </c>
      <c r="AD38" s="30">
        <f>'TN-Tabelle für Erasmus@ISB'!AC50</f>
        <v>0</v>
      </c>
      <c r="AE38" s="30">
        <f>'TN-Tabelle für Erasmus@ISB'!AD50</f>
        <v>0</v>
      </c>
      <c r="AF38" s="30">
        <f>'TN-Tabelle für Erasmus@ISB'!AE50</f>
        <v>0</v>
      </c>
      <c r="AG38" s="25">
        <f>'TN-Tabelle für Erasmus@ISB'!AF50</f>
        <v>1</v>
      </c>
      <c r="AH38" s="25">
        <f>'TN-Tabelle für Erasmus@ISB'!AG50</f>
        <v>0</v>
      </c>
      <c r="AI38" s="13">
        <f>'TN-Tabelle für Erasmus@ISB'!AH50</f>
        <v>0</v>
      </c>
      <c r="AJ38" s="25">
        <f>'TN-Tabelle für Erasmus@ISB'!AI50</f>
        <v>1</v>
      </c>
      <c r="AK38" s="13"/>
      <c r="AL38" s="13" t="s">
        <v>63</v>
      </c>
      <c r="AM38" s="13"/>
      <c r="AN38" s="13"/>
      <c r="AO38" s="13" t="s">
        <v>63</v>
      </c>
      <c r="AP38" s="13"/>
      <c r="AQ38" s="13" t="s">
        <v>63</v>
      </c>
      <c r="AR38" s="13" t="e">
        <f>'TN-Tabelle für Erasmus@ISB'!BK50</f>
        <v>#N/A</v>
      </c>
      <c r="AS38" s="13" t="e">
        <f>'TN-Tabelle für Erasmus@ISB'!BL50</f>
        <v>#N/A</v>
      </c>
      <c r="AT38" s="13" t="e">
        <f>'TN-Tabelle für Erasmus@ISB'!BN50</f>
        <v>#N/A</v>
      </c>
      <c r="AU38" s="40" t="e">
        <f>'TN-Tabelle für Erasmus@ISB'!BM50</f>
        <v>#N/A</v>
      </c>
      <c r="AV38" s="40" t="str">
        <f>'TN-Tabelle für Erasmus@ISB'!BU50</f>
        <v>zu wenig km</v>
      </c>
      <c r="AW38" s="40">
        <f>'TN-Tabelle für Erasmus@ISB'!BV50</f>
        <v>0</v>
      </c>
      <c r="AX38" s="40" t="e">
        <f>'TN-Tabelle für Erasmus@ISB'!BW50</f>
        <v>#N/A</v>
      </c>
      <c r="AY38" s="226">
        <f>'TN-Tabelle für Erasmus@ISB'!$B$2</f>
        <v>0</v>
      </c>
      <c r="AZ38" s="226">
        <f>Intern!$AE$28</f>
        <v>2</v>
      </c>
      <c r="BA38" s="226">
        <f>Intern!$AE$29</f>
        <v>1</v>
      </c>
      <c r="BB38" s="226">
        <f>Intern!$AE$23</f>
        <v>0</v>
      </c>
      <c r="BC38" s="226">
        <f>Intern!$AE$24</f>
        <v>1</v>
      </c>
      <c r="BD38" s="226">
        <f>Intern!$AE$25</f>
        <v>0</v>
      </c>
      <c r="BE38" s="226">
        <f ca="1">IF(ISBLANK('TN-Tabelle für Erasmus@ISB'!H50),0,DATEDIF('TN-Tabelle für Erasmus@ISB'!H50,TODAY(),"Y"))</f>
        <v>0</v>
      </c>
      <c r="BF38" s="227">
        <f t="shared" ca="1" si="1"/>
        <v>15</v>
      </c>
      <c r="BG38" s="226">
        <f>COUNTA('TN-Tabelle für Erasmus@ISB'!$I$14:$I$155)</f>
        <v>4</v>
      </c>
      <c r="BH38" s="226">
        <f>Intern!$AE$10</f>
        <v>1897</v>
      </c>
      <c r="BI38" s="226">
        <f>Intern!$AE$11</f>
        <v>413</v>
      </c>
      <c r="BJ38" s="226">
        <f>Intern!$AE$12</f>
        <v>2051</v>
      </c>
      <c r="BK38" s="226">
        <f>Intern!$AE$13</f>
        <v>695</v>
      </c>
      <c r="BL38" s="226">
        <f>Intern!$AE$14</f>
        <v>1897</v>
      </c>
      <c r="BM38" s="226">
        <f>Intern!$AE$15</f>
        <v>413</v>
      </c>
      <c r="BN38" s="226">
        <f>Intern!$AE$16</f>
        <v>726</v>
      </c>
      <c r="BO38" s="226">
        <f>Intern!$AE$17</f>
        <v>309</v>
      </c>
      <c r="BP38" s="226">
        <f>Intern!$AE$18</f>
        <v>0</v>
      </c>
      <c r="BQ38" s="226">
        <f>Intern!$AE$19</f>
        <v>0</v>
      </c>
      <c r="BR38" s="226">
        <f>Intern!$AE$21</f>
        <v>722</v>
      </c>
      <c r="BS38" s="226">
        <f>Intern!$AE$20</f>
        <v>2623</v>
      </c>
      <c r="BT38" s="228">
        <f>SUM(Intern!$AE$20+Intern!$AE$21)</f>
        <v>3345</v>
      </c>
      <c r="BU38" s="174" t="str">
        <f t="shared" si="2"/>
        <v xml:space="preserve">     </v>
      </c>
      <c r="BV38" s="226">
        <f t="shared" si="3"/>
        <v>2</v>
      </c>
      <c r="BW38" s="231">
        <f t="shared" si="4"/>
        <v>-14</v>
      </c>
      <c r="BX38" s="235" t="str">
        <f>SUBSTITUTE('TN-Tabelle für Erasmus@ISB'!K50," ", "")</f>
        <v/>
      </c>
      <c r="BY38" s="226">
        <f>'TN-Tabelle für Erasmus@ISB'!$BL$2</f>
        <v>2024</v>
      </c>
      <c r="BZ38" s="226" t="str">
        <f t="shared" si="5"/>
        <v/>
      </c>
      <c r="CA3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39" spans="1:79" ht="14" customHeight="1">
      <c r="A39" s="27"/>
      <c r="B39" s="28">
        <f>'TN-Tabelle für Erasmus@ISB'!B51</f>
        <v>0</v>
      </c>
      <c r="C39" s="28" t="str">
        <f t="shared" si="0"/>
        <v>0</v>
      </c>
      <c r="D39" s="28">
        <f>'TN-Tabelle für Erasmus@ISB'!C51</f>
        <v>0</v>
      </c>
      <c r="E39" s="28">
        <f>'TN-Tabelle für Erasmus@ISB'!D51</f>
        <v>0</v>
      </c>
      <c r="F39" s="28">
        <f>'TN-Tabelle für Erasmus@ISB'!E51</f>
        <v>0</v>
      </c>
      <c r="G39" s="29">
        <f>'TN-Tabelle für Erasmus@ISB'!F51</f>
        <v>0</v>
      </c>
      <c r="H39" s="28">
        <f>'TN-Tabelle für Erasmus@ISB'!G51</f>
        <v>0</v>
      </c>
      <c r="I39" s="11">
        <f>'TN-Tabelle für Erasmus@ISB'!H51</f>
        <v>0</v>
      </c>
      <c r="J39" s="12">
        <f>'TN-Tabelle für Erasmus@ISB'!I51</f>
        <v>0</v>
      </c>
      <c r="K39" s="12">
        <f>'TN-Tabelle für Erasmus@ISB'!J51</f>
        <v>0</v>
      </c>
      <c r="L39" s="12">
        <f>'TN-Tabelle für Erasmus@ISB'!K51</f>
        <v>0</v>
      </c>
      <c r="M39" s="12">
        <f>'TN-Tabelle für Erasmus@ISB'!L51</f>
        <v>0</v>
      </c>
      <c r="N39" s="12">
        <f>'TN-Tabelle für Erasmus@ISB'!M51</f>
        <v>0</v>
      </c>
      <c r="O39" s="10">
        <f>'TN-Tabelle für Erasmus@ISB'!N51</f>
        <v>0</v>
      </c>
      <c r="P39" s="10">
        <f>'TN-Tabelle für Erasmus@ISB'!O51</f>
        <v>0</v>
      </c>
      <c r="Q39" s="10">
        <f>'TN-Tabelle für Erasmus@ISB'!P51</f>
        <v>0</v>
      </c>
      <c r="R39" s="10" t="str">
        <f>'TN-Tabelle für Erasmus@ISB'!Q51</f>
        <v>Kurstitel (nur eintragen bei Auswahl Kurs)</v>
      </c>
      <c r="S39" s="10">
        <f>'TN-Tabelle für Erasmus@ISB'!R51</f>
        <v>0</v>
      </c>
      <c r="T39" s="10">
        <f>'TN-Tabelle für Erasmus@ISB'!S51</f>
        <v>0</v>
      </c>
      <c r="U39" s="10">
        <f>'TN-Tabelle für Erasmus@ISB'!T51</f>
        <v>0</v>
      </c>
      <c r="V39" s="10">
        <f>'TN-Tabelle für Erasmus@ISB'!U51</f>
        <v>0</v>
      </c>
      <c r="W39" s="12">
        <f>'TN-Tabelle für Erasmus@ISB'!V51</f>
        <v>0</v>
      </c>
      <c r="X39" s="10">
        <f>'TN-Tabelle für Erasmus@ISB'!W51</f>
        <v>0</v>
      </c>
      <c r="Y39" s="10">
        <f>'TN-Tabelle für Erasmus@ISB'!X51</f>
        <v>0</v>
      </c>
      <c r="Z39" s="10" t="str">
        <f>'TN-Tabelle für Erasmus@ISB'!Y51</f>
        <v>zu wenig km</v>
      </c>
      <c r="AA39" s="10">
        <f>'TN-Tabelle für Erasmus@ISB'!Z51</f>
        <v>0</v>
      </c>
      <c r="AB39" s="26" t="str">
        <f>'TN-Tabelle für Erasmus@ISB'!AA51</f>
        <v>Ja</v>
      </c>
      <c r="AC39" s="30">
        <f>'TN-Tabelle für Erasmus@ISB'!AB51</f>
        <v>0</v>
      </c>
      <c r="AD39" s="30">
        <f>'TN-Tabelle für Erasmus@ISB'!AC51</f>
        <v>0</v>
      </c>
      <c r="AE39" s="30">
        <f>'TN-Tabelle für Erasmus@ISB'!AD51</f>
        <v>0</v>
      </c>
      <c r="AF39" s="30">
        <f>'TN-Tabelle für Erasmus@ISB'!AE51</f>
        <v>0</v>
      </c>
      <c r="AG39" s="25">
        <f>'TN-Tabelle für Erasmus@ISB'!AF51</f>
        <v>1</v>
      </c>
      <c r="AH39" s="25">
        <f>'TN-Tabelle für Erasmus@ISB'!AG51</f>
        <v>0</v>
      </c>
      <c r="AI39" s="13">
        <f>'TN-Tabelle für Erasmus@ISB'!AH51</f>
        <v>0</v>
      </c>
      <c r="AJ39" s="25">
        <f>'TN-Tabelle für Erasmus@ISB'!AI51</f>
        <v>1</v>
      </c>
      <c r="AK39" s="13"/>
      <c r="AL39" s="13" t="s">
        <v>63</v>
      </c>
      <c r="AM39" s="13"/>
      <c r="AN39" s="13"/>
      <c r="AO39" s="13" t="s">
        <v>63</v>
      </c>
      <c r="AP39" s="13"/>
      <c r="AQ39" s="13" t="s">
        <v>63</v>
      </c>
      <c r="AR39" s="13" t="e">
        <f>'TN-Tabelle für Erasmus@ISB'!BK51</f>
        <v>#N/A</v>
      </c>
      <c r="AS39" s="13" t="e">
        <f>'TN-Tabelle für Erasmus@ISB'!BL51</f>
        <v>#N/A</v>
      </c>
      <c r="AT39" s="13" t="e">
        <f>'TN-Tabelle für Erasmus@ISB'!BN51</f>
        <v>#N/A</v>
      </c>
      <c r="AU39" s="40" t="e">
        <f>'TN-Tabelle für Erasmus@ISB'!BM51</f>
        <v>#N/A</v>
      </c>
      <c r="AV39" s="40" t="str">
        <f>'TN-Tabelle für Erasmus@ISB'!BU51</f>
        <v>zu wenig km</v>
      </c>
      <c r="AW39" s="40">
        <f>'TN-Tabelle für Erasmus@ISB'!BV51</f>
        <v>0</v>
      </c>
      <c r="AX39" s="40" t="e">
        <f>'TN-Tabelle für Erasmus@ISB'!BW51</f>
        <v>#N/A</v>
      </c>
      <c r="AY39" s="226">
        <f>'TN-Tabelle für Erasmus@ISB'!$B$2</f>
        <v>0</v>
      </c>
      <c r="AZ39" s="226">
        <f>Intern!$AE$28</f>
        <v>2</v>
      </c>
      <c r="BA39" s="226">
        <f>Intern!$AE$29</f>
        <v>1</v>
      </c>
      <c r="BB39" s="226">
        <f>Intern!$AE$23</f>
        <v>0</v>
      </c>
      <c r="BC39" s="226">
        <f>Intern!$AE$24</f>
        <v>1</v>
      </c>
      <c r="BD39" s="226">
        <f>Intern!$AE$25</f>
        <v>0</v>
      </c>
      <c r="BE39" s="226">
        <f ca="1">IF(ISBLANK('TN-Tabelle für Erasmus@ISB'!H51),0,DATEDIF('TN-Tabelle für Erasmus@ISB'!H51,TODAY(),"Y"))</f>
        <v>0</v>
      </c>
      <c r="BF39" s="227">
        <f t="shared" ca="1" si="1"/>
        <v>15</v>
      </c>
      <c r="BG39" s="226">
        <f>COUNTA('TN-Tabelle für Erasmus@ISB'!$I$14:$I$155)</f>
        <v>4</v>
      </c>
      <c r="BH39" s="226">
        <f>Intern!$AE$10</f>
        <v>1897</v>
      </c>
      <c r="BI39" s="226">
        <f>Intern!$AE$11</f>
        <v>413</v>
      </c>
      <c r="BJ39" s="226">
        <f>Intern!$AE$12</f>
        <v>2051</v>
      </c>
      <c r="BK39" s="226">
        <f>Intern!$AE$13</f>
        <v>695</v>
      </c>
      <c r="BL39" s="226">
        <f>Intern!$AE$14</f>
        <v>1897</v>
      </c>
      <c r="BM39" s="226">
        <f>Intern!$AE$15</f>
        <v>413</v>
      </c>
      <c r="BN39" s="226">
        <f>Intern!$AE$16</f>
        <v>726</v>
      </c>
      <c r="BO39" s="226">
        <f>Intern!$AE$17</f>
        <v>309</v>
      </c>
      <c r="BP39" s="226">
        <f>Intern!$AE$18</f>
        <v>0</v>
      </c>
      <c r="BQ39" s="226">
        <f>Intern!$AE$19</f>
        <v>0</v>
      </c>
      <c r="BR39" s="226">
        <f>Intern!$AE$21</f>
        <v>722</v>
      </c>
      <c r="BS39" s="226">
        <f>Intern!$AE$20</f>
        <v>2623</v>
      </c>
      <c r="BT39" s="228">
        <f>SUM(Intern!$AE$20+Intern!$AE$21)</f>
        <v>3345</v>
      </c>
      <c r="BU39" s="174" t="str">
        <f t="shared" si="2"/>
        <v xml:space="preserve">     </v>
      </c>
      <c r="BV39" s="226">
        <f t="shared" si="3"/>
        <v>2</v>
      </c>
      <c r="BW39" s="231">
        <f t="shared" si="4"/>
        <v>-14</v>
      </c>
      <c r="BX39" s="235" t="str">
        <f>SUBSTITUTE('TN-Tabelle für Erasmus@ISB'!K51," ", "")</f>
        <v/>
      </c>
      <c r="BY39" s="226">
        <f>'TN-Tabelle für Erasmus@ISB'!$BL$2</f>
        <v>2024</v>
      </c>
      <c r="BZ39" s="226" t="str">
        <f t="shared" si="5"/>
        <v/>
      </c>
      <c r="CA3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0" spans="1:79" ht="14" customHeight="1">
      <c r="A40" s="27"/>
      <c r="B40" s="28">
        <f>'TN-Tabelle für Erasmus@ISB'!B52</f>
        <v>0</v>
      </c>
      <c r="C40" s="28" t="str">
        <f t="shared" si="0"/>
        <v>0</v>
      </c>
      <c r="D40" s="28">
        <f>'TN-Tabelle für Erasmus@ISB'!C52</f>
        <v>0</v>
      </c>
      <c r="E40" s="28">
        <f>'TN-Tabelle für Erasmus@ISB'!D52</f>
        <v>0</v>
      </c>
      <c r="F40" s="28">
        <f>'TN-Tabelle für Erasmus@ISB'!E52</f>
        <v>0</v>
      </c>
      <c r="G40" s="29">
        <f>'TN-Tabelle für Erasmus@ISB'!F52</f>
        <v>0</v>
      </c>
      <c r="H40" s="28">
        <f>'TN-Tabelle für Erasmus@ISB'!G52</f>
        <v>0</v>
      </c>
      <c r="I40" s="11">
        <f>'TN-Tabelle für Erasmus@ISB'!H52</f>
        <v>0</v>
      </c>
      <c r="J40" s="12">
        <f>'TN-Tabelle für Erasmus@ISB'!I52</f>
        <v>0</v>
      </c>
      <c r="K40" s="12">
        <f>'TN-Tabelle für Erasmus@ISB'!J52</f>
        <v>0</v>
      </c>
      <c r="L40" s="12">
        <f>'TN-Tabelle für Erasmus@ISB'!K52</f>
        <v>0</v>
      </c>
      <c r="M40" s="12">
        <f>'TN-Tabelle für Erasmus@ISB'!L52</f>
        <v>0</v>
      </c>
      <c r="N40" s="12">
        <f>'TN-Tabelle für Erasmus@ISB'!M52</f>
        <v>0</v>
      </c>
      <c r="O40" s="10">
        <f>'TN-Tabelle für Erasmus@ISB'!N52</f>
        <v>0</v>
      </c>
      <c r="P40" s="10">
        <f>'TN-Tabelle für Erasmus@ISB'!O52</f>
        <v>0</v>
      </c>
      <c r="Q40" s="10">
        <f>'TN-Tabelle für Erasmus@ISB'!P52</f>
        <v>0</v>
      </c>
      <c r="R40" s="10" t="str">
        <f>'TN-Tabelle für Erasmus@ISB'!Q52</f>
        <v>Kurstitel (nur eintragen bei Auswahl Kurs)</v>
      </c>
      <c r="S40" s="10">
        <f>'TN-Tabelle für Erasmus@ISB'!R52</f>
        <v>0</v>
      </c>
      <c r="T40" s="10">
        <f>'TN-Tabelle für Erasmus@ISB'!S52</f>
        <v>0</v>
      </c>
      <c r="U40" s="10">
        <f>'TN-Tabelle für Erasmus@ISB'!T52</f>
        <v>0</v>
      </c>
      <c r="V40" s="10">
        <f>'TN-Tabelle für Erasmus@ISB'!U52</f>
        <v>0</v>
      </c>
      <c r="W40" s="12">
        <f>'TN-Tabelle für Erasmus@ISB'!V52</f>
        <v>0</v>
      </c>
      <c r="X40" s="10">
        <f>'TN-Tabelle für Erasmus@ISB'!W52</f>
        <v>0</v>
      </c>
      <c r="Y40" s="10">
        <f>'TN-Tabelle für Erasmus@ISB'!X52</f>
        <v>0</v>
      </c>
      <c r="Z40" s="10" t="str">
        <f>'TN-Tabelle für Erasmus@ISB'!Y52</f>
        <v>zu wenig km</v>
      </c>
      <c r="AA40" s="10">
        <f>'TN-Tabelle für Erasmus@ISB'!Z52</f>
        <v>0</v>
      </c>
      <c r="AB40" s="26" t="str">
        <f>'TN-Tabelle für Erasmus@ISB'!AA52</f>
        <v>Ja</v>
      </c>
      <c r="AC40" s="30">
        <f>'TN-Tabelle für Erasmus@ISB'!AB52</f>
        <v>0</v>
      </c>
      <c r="AD40" s="30">
        <f>'TN-Tabelle für Erasmus@ISB'!AC52</f>
        <v>0</v>
      </c>
      <c r="AE40" s="30">
        <f>'TN-Tabelle für Erasmus@ISB'!AD52</f>
        <v>0</v>
      </c>
      <c r="AF40" s="30">
        <f>'TN-Tabelle für Erasmus@ISB'!AE52</f>
        <v>0</v>
      </c>
      <c r="AG40" s="25">
        <f>'TN-Tabelle für Erasmus@ISB'!AF52</f>
        <v>1</v>
      </c>
      <c r="AH40" s="25">
        <f>'TN-Tabelle für Erasmus@ISB'!AG52</f>
        <v>0</v>
      </c>
      <c r="AI40" s="13">
        <f>'TN-Tabelle für Erasmus@ISB'!AH52</f>
        <v>0</v>
      </c>
      <c r="AJ40" s="25">
        <f>'TN-Tabelle für Erasmus@ISB'!AI52</f>
        <v>1</v>
      </c>
      <c r="AK40" s="13"/>
      <c r="AL40" s="13" t="s">
        <v>63</v>
      </c>
      <c r="AM40" s="13"/>
      <c r="AN40" s="13"/>
      <c r="AO40" s="13" t="s">
        <v>63</v>
      </c>
      <c r="AP40" s="13"/>
      <c r="AQ40" s="13" t="s">
        <v>63</v>
      </c>
      <c r="AR40" s="13" t="e">
        <f>'TN-Tabelle für Erasmus@ISB'!BK52</f>
        <v>#N/A</v>
      </c>
      <c r="AS40" s="13" t="e">
        <f>'TN-Tabelle für Erasmus@ISB'!BL52</f>
        <v>#N/A</v>
      </c>
      <c r="AT40" s="13" t="e">
        <f>'TN-Tabelle für Erasmus@ISB'!BN52</f>
        <v>#N/A</v>
      </c>
      <c r="AU40" s="40" t="e">
        <f>'TN-Tabelle für Erasmus@ISB'!BM52</f>
        <v>#N/A</v>
      </c>
      <c r="AV40" s="40" t="str">
        <f>'TN-Tabelle für Erasmus@ISB'!BU52</f>
        <v>zu wenig km</v>
      </c>
      <c r="AW40" s="40">
        <f>'TN-Tabelle für Erasmus@ISB'!BV52</f>
        <v>0</v>
      </c>
      <c r="AX40" s="40" t="e">
        <f>'TN-Tabelle für Erasmus@ISB'!BW52</f>
        <v>#N/A</v>
      </c>
      <c r="AY40" s="226">
        <f>'TN-Tabelle für Erasmus@ISB'!$B$2</f>
        <v>0</v>
      </c>
      <c r="AZ40" s="226">
        <f>Intern!$AE$28</f>
        <v>2</v>
      </c>
      <c r="BA40" s="226">
        <f>Intern!$AE$29</f>
        <v>1</v>
      </c>
      <c r="BB40" s="226">
        <f>Intern!$AE$23</f>
        <v>0</v>
      </c>
      <c r="BC40" s="226">
        <f>Intern!$AE$24</f>
        <v>1</v>
      </c>
      <c r="BD40" s="226">
        <f>Intern!$AE$25</f>
        <v>0</v>
      </c>
      <c r="BE40" s="226">
        <f ca="1">IF(ISBLANK('TN-Tabelle für Erasmus@ISB'!H52),0,DATEDIF('TN-Tabelle für Erasmus@ISB'!H52,TODAY(),"Y"))</f>
        <v>0</v>
      </c>
      <c r="BF40" s="227">
        <f t="shared" ca="1" si="1"/>
        <v>15</v>
      </c>
      <c r="BG40" s="226">
        <f>COUNTA('TN-Tabelle für Erasmus@ISB'!$I$14:$I$155)</f>
        <v>4</v>
      </c>
      <c r="BH40" s="226">
        <f>Intern!$AE$10</f>
        <v>1897</v>
      </c>
      <c r="BI40" s="226">
        <f>Intern!$AE$11</f>
        <v>413</v>
      </c>
      <c r="BJ40" s="226">
        <f>Intern!$AE$12</f>
        <v>2051</v>
      </c>
      <c r="BK40" s="226">
        <f>Intern!$AE$13</f>
        <v>695</v>
      </c>
      <c r="BL40" s="226">
        <f>Intern!$AE$14</f>
        <v>1897</v>
      </c>
      <c r="BM40" s="226">
        <f>Intern!$AE$15</f>
        <v>413</v>
      </c>
      <c r="BN40" s="226">
        <f>Intern!$AE$16</f>
        <v>726</v>
      </c>
      <c r="BO40" s="226">
        <f>Intern!$AE$17</f>
        <v>309</v>
      </c>
      <c r="BP40" s="226">
        <f>Intern!$AE$18</f>
        <v>0</v>
      </c>
      <c r="BQ40" s="226">
        <f>Intern!$AE$19</f>
        <v>0</v>
      </c>
      <c r="BR40" s="226">
        <f>Intern!$AE$21</f>
        <v>722</v>
      </c>
      <c r="BS40" s="226">
        <f>Intern!$AE$20</f>
        <v>2623</v>
      </c>
      <c r="BT40" s="228">
        <f>SUM(Intern!$AE$20+Intern!$AE$21)</f>
        <v>3345</v>
      </c>
      <c r="BU40" s="174" t="str">
        <f t="shared" si="2"/>
        <v xml:space="preserve">     </v>
      </c>
      <c r="BV40" s="226">
        <f t="shared" si="3"/>
        <v>2</v>
      </c>
      <c r="BW40" s="231">
        <f t="shared" si="4"/>
        <v>-14</v>
      </c>
      <c r="BX40" s="235" t="str">
        <f>SUBSTITUTE('TN-Tabelle für Erasmus@ISB'!K52," ", "")</f>
        <v/>
      </c>
      <c r="BY40" s="226">
        <f>'TN-Tabelle für Erasmus@ISB'!$BL$2</f>
        <v>2024</v>
      </c>
      <c r="BZ40" s="226" t="str">
        <f t="shared" si="5"/>
        <v/>
      </c>
      <c r="CA4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1" spans="1:79" ht="14" customHeight="1">
      <c r="A41" s="27"/>
      <c r="B41" s="28">
        <f>'TN-Tabelle für Erasmus@ISB'!B53</f>
        <v>0</v>
      </c>
      <c r="C41" s="28" t="str">
        <f t="shared" si="0"/>
        <v>0</v>
      </c>
      <c r="D41" s="28">
        <f>'TN-Tabelle für Erasmus@ISB'!C53</f>
        <v>0</v>
      </c>
      <c r="E41" s="28">
        <f>'TN-Tabelle für Erasmus@ISB'!D53</f>
        <v>0</v>
      </c>
      <c r="F41" s="28">
        <f>'TN-Tabelle für Erasmus@ISB'!E53</f>
        <v>0</v>
      </c>
      <c r="G41" s="29">
        <f>'TN-Tabelle für Erasmus@ISB'!F53</f>
        <v>0</v>
      </c>
      <c r="H41" s="28">
        <f>'TN-Tabelle für Erasmus@ISB'!G53</f>
        <v>0</v>
      </c>
      <c r="I41" s="11">
        <f>'TN-Tabelle für Erasmus@ISB'!H53</f>
        <v>0</v>
      </c>
      <c r="J41" s="12">
        <f>'TN-Tabelle für Erasmus@ISB'!I53</f>
        <v>0</v>
      </c>
      <c r="K41" s="12">
        <f>'TN-Tabelle für Erasmus@ISB'!J53</f>
        <v>0</v>
      </c>
      <c r="L41" s="12">
        <f>'TN-Tabelle für Erasmus@ISB'!K53</f>
        <v>0</v>
      </c>
      <c r="M41" s="12">
        <f>'TN-Tabelle für Erasmus@ISB'!L53</f>
        <v>0</v>
      </c>
      <c r="N41" s="12">
        <f>'TN-Tabelle für Erasmus@ISB'!M53</f>
        <v>0</v>
      </c>
      <c r="O41" s="10">
        <f>'TN-Tabelle für Erasmus@ISB'!N53</f>
        <v>0</v>
      </c>
      <c r="P41" s="10">
        <f>'TN-Tabelle für Erasmus@ISB'!O53</f>
        <v>0</v>
      </c>
      <c r="Q41" s="10">
        <f>'TN-Tabelle für Erasmus@ISB'!P53</f>
        <v>0</v>
      </c>
      <c r="R41" s="10" t="str">
        <f>'TN-Tabelle für Erasmus@ISB'!Q53</f>
        <v>Kurstitel (nur eintragen bei Auswahl Kurs)</v>
      </c>
      <c r="S41" s="10">
        <f>'TN-Tabelle für Erasmus@ISB'!R53</f>
        <v>0</v>
      </c>
      <c r="T41" s="10">
        <f>'TN-Tabelle für Erasmus@ISB'!S53</f>
        <v>0</v>
      </c>
      <c r="U41" s="10">
        <f>'TN-Tabelle für Erasmus@ISB'!T53</f>
        <v>0</v>
      </c>
      <c r="V41" s="10">
        <f>'TN-Tabelle für Erasmus@ISB'!U53</f>
        <v>0</v>
      </c>
      <c r="W41" s="12">
        <f>'TN-Tabelle für Erasmus@ISB'!V53</f>
        <v>0</v>
      </c>
      <c r="X41" s="10">
        <f>'TN-Tabelle für Erasmus@ISB'!W53</f>
        <v>0</v>
      </c>
      <c r="Y41" s="10">
        <f>'TN-Tabelle für Erasmus@ISB'!X53</f>
        <v>0</v>
      </c>
      <c r="Z41" s="10" t="str">
        <f>'TN-Tabelle für Erasmus@ISB'!Y53</f>
        <v>zu wenig km</v>
      </c>
      <c r="AA41" s="10">
        <f>'TN-Tabelle für Erasmus@ISB'!Z53</f>
        <v>0</v>
      </c>
      <c r="AB41" s="26" t="str">
        <f>'TN-Tabelle für Erasmus@ISB'!AA53</f>
        <v>Ja</v>
      </c>
      <c r="AC41" s="30">
        <f>'TN-Tabelle für Erasmus@ISB'!AB53</f>
        <v>0</v>
      </c>
      <c r="AD41" s="30">
        <f>'TN-Tabelle für Erasmus@ISB'!AC53</f>
        <v>0</v>
      </c>
      <c r="AE41" s="30">
        <f>'TN-Tabelle für Erasmus@ISB'!AD53</f>
        <v>0</v>
      </c>
      <c r="AF41" s="30">
        <f>'TN-Tabelle für Erasmus@ISB'!AE53</f>
        <v>0</v>
      </c>
      <c r="AG41" s="25">
        <f>'TN-Tabelle für Erasmus@ISB'!AF53</f>
        <v>1</v>
      </c>
      <c r="AH41" s="25">
        <f>'TN-Tabelle für Erasmus@ISB'!AG53</f>
        <v>0</v>
      </c>
      <c r="AI41" s="13">
        <f>'TN-Tabelle für Erasmus@ISB'!AH53</f>
        <v>0</v>
      </c>
      <c r="AJ41" s="25">
        <f>'TN-Tabelle für Erasmus@ISB'!AI53</f>
        <v>1</v>
      </c>
      <c r="AK41" s="13"/>
      <c r="AL41" s="13" t="s">
        <v>63</v>
      </c>
      <c r="AM41" s="13"/>
      <c r="AN41" s="13"/>
      <c r="AO41" s="13" t="s">
        <v>63</v>
      </c>
      <c r="AP41" s="13"/>
      <c r="AQ41" s="13" t="s">
        <v>63</v>
      </c>
      <c r="AR41" s="13" t="e">
        <f>'TN-Tabelle für Erasmus@ISB'!BK53</f>
        <v>#N/A</v>
      </c>
      <c r="AS41" s="13" t="e">
        <f>'TN-Tabelle für Erasmus@ISB'!BL53</f>
        <v>#N/A</v>
      </c>
      <c r="AT41" s="13" t="e">
        <f>'TN-Tabelle für Erasmus@ISB'!BN53</f>
        <v>#N/A</v>
      </c>
      <c r="AU41" s="40" t="e">
        <f>'TN-Tabelle für Erasmus@ISB'!BM53</f>
        <v>#N/A</v>
      </c>
      <c r="AV41" s="40" t="str">
        <f>'TN-Tabelle für Erasmus@ISB'!BU53</f>
        <v>zu wenig km</v>
      </c>
      <c r="AW41" s="40">
        <f>'TN-Tabelle für Erasmus@ISB'!BV53</f>
        <v>0</v>
      </c>
      <c r="AX41" s="40" t="e">
        <f>'TN-Tabelle für Erasmus@ISB'!BW53</f>
        <v>#N/A</v>
      </c>
      <c r="AY41" s="226">
        <f>'TN-Tabelle für Erasmus@ISB'!$B$2</f>
        <v>0</v>
      </c>
      <c r="AZ41" s="226">
        <f>Intern!$AE$28</f>
        <v>2</v>
      </c>
      <c r="BA41" s="226">
        <f>Intern!$AE$29</f>
        <v>1</v>
      </c>
      <c r="BB41" s="226">
        <f>Intern!$AE$23</f>
        <v>0</v>
      </c>
      <c r="BC41" s="226">
        <f>Intern!$AE$24</f>
        <v>1</v>
      </c>
      <c r="BD41" s="226">
        <f>Intern!$AE$25</f>
        <v>0</v>
      </c>
      <c r="BE41" s="226">
        <f ca="1">IF(ISBLANK('TN-Tabelle für Erasmus@ISB'!H53),0,DATEDIF('TN-Tabelle für Erasmus@ISB'!H53,TODAY(),"Y"))</f>
        <v>0</v>
      </c>
      <c r="BF41" s="227">
        <f t="shared" ca="1" si="1"/>
        <v>15</v>
      </c>
      <c r="BG41" s="226">
        <f>COUNTA('TN-Tabelle für Erasmus@ISB'!$I$14:$I$155)</f>
        <v>4</v>
      </c>
      <c r="BH41" s="226">
        <f>Intern!$AE$10</f>
        <v>1897</v>
      </c>
      <c r="BI41" s="226">
        <f>Intern!$AE$11</f>
        <v>413</v>
      </c>
      <c r="BJ41" s="226">
        <f>Intern!$AE$12</f>
        <v>2051</v>
      </c>
      <c r="BK41" s="226">
        <f>Intern!$AE$13</f>
        <v>695</v>
      </c>
      <c r="BL41" s="226">
        <f>Intern!$AE$14</f>
        <v>1897</v>
      </c>
      <c r="BM41" s="226">
        <f>Intern!$AE$15</f>
        <v>413</v>
      </c>
      <c r="BN41" s="226">
        <f>Intern!$AE$16</f>
        <v>726</v>
      </c>
      <c r="BO41" s="226">
        <f>Intern!$AE$17</f>
        <v>309</v>
      </c>
      <c r="BP41" s="226">
        <f>Intern!$AE$18</f>
        <v>0</v>
      </c>
      <c r="BQ41" s="226">
        <f>Intern!$AE$19</f>
        <v>0</v>
      </c>
      <c r="BR41" s="226">
        <f>Intern!$AE$21</f>
        <v>722</v>
      </c>
      <c r="BS41" s="226">
        <f>Intern!$AE$20</f>
        <v>2623</v>
      </c>
      <c r="BT41" s="228">
        <f>SUM(Intern!$AE$20+Intern!$AE$21)</f>
        <v>3345</v>
      </c>
      <c r="BU41" s="174" t="str">
        <f t="shared" si="2"/>
        <v xml:space="preserve">     </v>
      </c>
      <c r="BV41" s="226">
        <f t="shared" si="3"/>
        <v>2</v>
      </c>
      <c r="BW41" s="231">
        <f t="shared" si="4"/>
        <v>-14</v>
      </c>
      <c r="BX41" s="235" t="str">
        <f>SUBSTITUTE('TN-Tabelle für Erasmus@ISB'!K53," ", "")</f>
        <v/>
      </c>
      <c r="BY41" s="226">
        <f>'TN-Tabelle für Erasmus@ISB'!$BL$2</f>
        <v>2024</v>
      </c>
      <c r="BZ41" s="226" t="str">
        <f t="shared" si="5"/>
        <v/>
      </c>
      <c r="CA4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2" spans="1:79" ht="14" customHeight="1">
      <c r="A42" s="27"/>
      <c r="B42" s="28">
        <f>'TN-Tabelle für Erasmus@ISB'!B54</f>
        <v>0</v>
      </c>
      <c r="C42" s="28" t="str">
        <f t="shared" si="0"/>
        <v>0</v>
      </c>
      <c r="D42" s="28">
        <f>'TN-Tabelle für Erasmus@ISB'!C54</f>
        <v>0</v>
      </c>
      <c r="E42" s="28">
        <f>'TN-Tabelle für Erasmus@ISB'!D54</f>
        <v>0</v>
      </c>
      <c r="F42" s="28">
        <f>'TN-Tabelle für Erasmus@ISB'!E54</f>
        <v>0</v>
      </c>
      <c r="G42" s="29">
        <f>'TN-Tabelle für Erasmus@ISB'!F54</f>
        <v>0</v>
      </c>
      <c r="H42" s="28">
        <f>'TN-Tabelle für Erasmus@ISB'!G54</f>
        <v>0</v>
      </c>
      <c r="I42" s="11">
        <f>'TN-Tabelle für Erasmus@ISB'!H54</f>
        <v>0</v>
      </c>
      <c r="J42" s="12">
        <f>'TN-Tabelle für Erasmus@ISB'!I54</f>
        <v>0</v>
      </c>
      <c r="K42" s="12">
        <f>'TN-Tabelle für Erasmus@ISB'!J54</f>
        <v>0</v>
      </c>
      <c r="L42" s="12">
        <f>'TN-Tabelle für Erasmus@ISB'!K54</f>
        <v>0</v>
      </c>
      <c r="M42" s="12">
        <f>'TN-Tabelle für Erasmus@ISB'!L54</f>
        <v>0</v>
      </c>
      <c r="N42" s="12">
        <f>'TN-Tabelle für Erasmus@ISB'!M54</f>
        <v>0</v>
      </c>
      <c r="O42" s="10">
        <f>'TN-Tabelle für Erasmus@ISB'!N54</f>
        <v>0</v>
      </c>
      <c r="P42" s="10">
        <f>'TN-Tabelle für Erasmus@ISB'!O54</f>
        <v>0</v>
      </c>
      <c r="Q42" s="10">
        <f>'TN-Tabelle für Erasmus@ISB'!P54</f>
        <v>0</v>
      </c>
      <c r="R42" s="10" t="str">
        <f>'TN-Tabelle für Erasmus@ISB'!Q54</f>
        <v>Kurstitel (nur eintragen bei Auswahl Kurs)</v>
      </c>
      <c r="S42" s="10">
        <f>'TN-Tabelle für Erasmus@ISB'!R54</f>
        <v>0</v>
      </c>
      <c r="T42" s="10">
        <f>'TN-Tabelle für Erasmus@ISB'!S54</f>
        <v>0</v>
      </c>
      <c r="U42" s="10">
        <f>'TN-Tabelle für Erasmus@ISB'!T54</f>
        <v>0</v>
      </c>
      <c r="V42" s="10">
        <f>'TN-Tabelle für Erasmus@ISB'!U54</f>
        <v>0</v>
      </c>
      <c r="W42" s="12">
        <f>'TN-Tabelle für Erasmus@ISB'!V54</f>
        <v>0</v>
      </c>
      <c r="X42" s="10">
        <f>'TN-Tabelle für Erasmus@ISB'!W54</f>
        <v>0</v>
      </c>
      <c r="Y42" s="10">
        <f>'TN-Tabelle für Erasmus@ISB'!X54</f>
        <v>0</v>
      </c>
      <c r="Z42" s="10" t="str">
        <f>'TN-Tabelle für Erasmus@ISB'!Y54</f>
        <v>zu wenig km</v>
      </c>
      <c r="AA42" s="10">
        <f>'TN-Tabelle für Erasmus@ISB'!Z54</f>
        <v>0</v>
      </c>
      <c r="AB42" s="26" t="str">
        <f>'TN-Tabelle für Erasmus@ISB'!AA54</f>
        <v>Ja</v>
      </c>
      <c r="AC42" s="30">
        <f>'TN-Tabelle für Erasmus@ISB'!AB54</f>
        <v>0</v>
      </c>
      <c r="AD42" s="30">
        <f>'TN-Tabelle für Erasmus@ISB'!AC54</f>
        <v>0</v>
      </c>
      <c r="AE42" s="30">
        <f>'TN-Tabelle für Erasmus@ISB'!AD54</f>
        <v>0</v>
      </c>
      <c r="AF42" s="30">
        <f>'TN-Tabelle für Erasmus@ISB'!AE54</f>
        <v>0</v>
      </c>
      <c r="AG42" s="25">
        <f>'TN-Tabelle für Erasmus@ISB'!AF54</f>
        <v>1</v>
      </c>
      <c r="AH42" s="25">
        <f>'TN-Tabelle für Erasmus@ISB'!AG54</f>
        <v>0</v>
      </c>
      <c r="AI42" s="13">
        <f>'TN-Tabelle für Erasmus@ISB'!AH54</f>
        <v>0</v>
      </c>
      <c r="AJ42" s="25">
        <f>'TN-Tabelle für Erasmus@ISB'!AI54</f>
        <v>1</v>
      </c>
      <c r="AK42" s="13"/>
      <c r="AL42" s="13" t="s">
        <v>63</v>
      </c>
      <c r="AM42" s="13"/>
      <c r="AN42" s="13"/>
      <c r="AO42" s="13" t="s">
        <v>63</v>
      </c>
      <c r="AP42" s="13"/>
      <c r="AQ42" s="13" t="s">
        <v>63</v>
      </c>
      <c r="AR42" s="13" t="e">
        <f>'TN-Tabelle für Erasmus@ISB'!BK54</f>
        <v>#N/A</v>
      </c>
      <c r="AS42" s="13" t="e">
        <f>'TN-Tabelle für Erasmus@ISB'!BL54</f>
        <v>#N/A</v>
      </c>
      <c r="AT42" s="13" t="e">
        <f>'TN-Tabelle für Erasmus@ISB'!BN54</f>
        <v>#N/A</v>
      </c>
      <c r="AU42" s="40" t="e">
        <f>'TN-Tabelle für Erasmus@ISB'!BM54</f>
        <v>#N/A</v>
      </c>
      <c r="AV42" s="40" t="str">
        <f>'TN-Tabelle für Erasmus@ISB'!BU54</f>
        <v>zu wenig km</v>
      </c>
      <c r="AW42" s="40">
        <f>'TN-Tabelle für Erasmus@ISB'!BV54</f>
        <v>0</v>
      </c>
      <c r="AX42" s="40" t="e">
        <f>'TN-Tabelle für Erasmus@ISB'!BW54</f>
        <v>#N/A</v>
      </c>
      <c r="AY42" s="226">
        <f>'TN-Tabelle für Erasmus@ISB'!$B$2</f>
        <v>0</v>
      </c>
      <c r="AZ42" s="226">
        <f>Intern!$AE$28</f>
        <v>2</v>
      </c>
      <c r="BA42" s="226">
        <f>Intern!$AE$29</f>
        <v>1</v>
      </c>
      <c r="BB42" s="226">
        <f>Intern!$AE$23</f>
        <v>0</v>
      </c>
      <c r="BC42" s="226">
        <f>Intern!$AE$24</f>
        <v>1</v>
      </c>
      <c r="BD42" s="226">
        <f>Intern!$AE$25</f>
        <v>0</v>
      </c>
      <c r="BE42" s="226">
        <f ca="1">IF(ISBLANK('TN-Tabelle für Erasmus@ISB'!H54),0,DATEDIF('TN-Tabelle für Erasmus@ISB'!H54,TODAY(),"Y"))</f>
        <v>0</v>
      </c>
      <c r="BF42" s="227">
        <f t="shared" ca="1" si="1"/>
        <v>15</v>
      </c>
      <c r="BG42" s="226">
        <f>COUNTA('TN-Tabelle für Erasmus@ISB'!$I$14:$I$155)</f>
        <v>4</v>
      </c>
      <c r="BH42" s="226">
        <f>Intern!$AE$10</f>
        <v>1897</v>
      </c>
      <c r="BI42" s="226">
        <f>Intern!$AE$11</f>
        <v>413</v>
      </c>
      <c r="BJ42" s="226">
        <f>Intern!$AE$12</f>
        <v>2051</v>
      </c>
      <c r="BK42" s="226">
        <f>Intern!$AE$13</f>
        <v>695</v>
      </c>
      <c r="BL42" s="226">
        <f>Intern!$AE$14</f>
        <v>1897</v>
      </c>
      <c r="BM42" s="226">
        <f>Intern!$AE$15</f>
        <v>413</v>
      </c>
      <c r="BN42" s="226">
        <f>Intern!$AE$16</f>
        <v>726</v>
      </c>
      <c r="BO42" s="226">
        <f>Intern!$AE$17</f>
        <v>309</v>
      </c>
      <c r="BP42" s="226">
        <f>Intern!$AE$18</f>
        <v>0</v>
      </c>
      <c r="BQ42" s="226">
        <f>Intern!$AE$19</f>
        <v>0</v>
      </c>
      <c r="BR42" s="226">
        <f>Intern!$AE$21</f>
        <v>722</v>
      </c>
      <c r="BS42" s="226">
        <f>Intern!$AE$20</f>
        <v>2623</v>
      </c>
      <c r="BT42" s="228">
        <f>SUM(Intern!$AE$20+Intern!$AE$21)</f>
        <v>3345</v>
      </c>
      <c r="BU42" s="174" t="str">
        <f t="shared" si="2"/>
        <v xml:space="preserve">     </v>
      </c>
      <c r="BV42" s="226">
        <f t="shared" si="3"/>
        <v>2</v>
      </c>
      <c r="BW42" s="231">
        <f t="shared" si="4"/>
        <v>-14</v>
      </c>
      <c r="BX42" s="235" t="str">
        <f>SUBSTITUTE('TN-Tabelle für Erasmus@ISB'!K54," ", "")</f>
        <v/>
      </c>
      <c r="BY42" s="226">
        <f>'TN-Tabelle für Erasmus@ISB'!$BL$2</f>
        <v>2024</v>
      </c>
      <c r="BZ42" s="226" t="str">
        <f t="shared" si="5"/>
        <v/>
      </c>
      <c r="CA4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3" spans="1:79" ht="14" customHeight="1">
      <c r="A43" s="27"/>
      <c r="B43" s="28">
        <f>'TN-Tabelle für Erasmus@ISB'!B55</f>
        <v>0</v>
      </c>
      <c r="C43" s="28" t="str">
        <f t="shared" si="0"/>
        <v>0</v>
      </c>
      <c r="D43" s="28">
        <f>'TN-Tabelle für Erasmus@ISB'!C55</f>
        <v>0</v>
      </c>
      <c r="E43" s="28">
        <f>'TN-Tabelle für Erasmus@ISB'!D55</f>
        <v>0</v>
      </c>
      <c r="F43" s="28">
        <f>'TN-Tabelle für Erasmus@ISB'!E55</f>
        <v>0</v>
      </c>
      <c r="G43" s="29">
        <f>'TN-Tabelle für Erasmus@ISB'!F55</f>
        <v>0</v>
      </c>
      <c r="H43" s="28">
        <f>'TN-Tabelle für Erasmus@ISB'!G55</f>
        <v>0</v>
      </c>
      <c r="I43" s="11">
        <f>'TN-Tabelle für Erasmus@ISB'!H55</f>
        <v>0</v>
      </c>
      <c r="J43" s="12">
        <f>'TN-Tabelle für Erasmus@ISB'!I55</f>
        <v>0</v>
      </c>
      <c r="K43" s="12">
        <f>'TN-Tabelle für Erasmus@ISB'!J55</f>
        <v>0</v>
      </c>
      <c r="L43" s="12">
        <f>'TN-Tabelle für Erasmus@ISB'!K55</f>
        <v>0</v>
      </c>
      <c r="M43" s="12">
        <f>'TN-Tabelle für Erasmus@ISB'!L55</f>
        <v>0</v>
      </c>
      <c r="N43" s="12">
        <f>'TN-Tabelle für Erasmus@ISB'!M55</f>
        <v>0</v>
      </c>
      <c r="O43" s="10">
        <f>'TN-Tabelle für Erasmus@ISB'!N55</f>
        <v>0</v>
      </c>
      <c r="P43" s="10">
        <f>'TN-Tabelle für Erasmus@ISB'!O55</f>
        <v>0</v>
      </c>
      <c r="Q43" s="10">
        <f>'TN-Tabelle für Erasmus@ISB'!P55</f>
        <v>0</v>
      </c>
      <c r="R43" s="10" t="str">
        <f>'TN-Tabelle für Erasmus@ISB'!Q55</f>
        <v>Kurstitel (nur eintragen bei Auswahl Kurs)</v>
      </c>
      <c r="S43" s="10">
        <f>'TN-Tabelle für Erasmus@ISB'!R55</f>
        <v>0</v>
      </c>
      <c r="T43" s="10">
        <f>'TN-Tabelle für Erasmus@ISB'!S55</f>
        <v>0</v>
      </c>
      <c r="U43" s="10">
        <f>'TN-Tabelle für Erasmus@ISB'!T55</f>
        <v>0</v>
      </c>
      <c r="V43" s="10">
        <f>'TN-Tabelle für Erasmus@ISB'!U55</f>
        <v>0</v>
      </c>
      <c r="W43" s="12">
        <f>'TN-Tabelle für Erasmus@ISB'!V55</f>
        <v>0</v>
      </c>
      <c r="X43" s="10">
        <f>'TN-Tabelle für Erasmus@ISB'!W55</f>
        <v>0</v>
      </c>
      <c r="Y43" s="10">
        <f>'TN-Tabelle für Erasmus@ISB'!X55</f>
        <v>0</v>
      </c>
      <c r="Z43" s="10" t="str">
        <f>'TN-Tabelle für Erasmus@ISB'!Y55</f>
        <v>zu wenig km</v>
      </c>
      <c r="AA43" s="10">
        <f>'TN-Tabelle für Erasmus@ISB'!Z55</f>
        <v>0</v>
      </c>
      <c r="AB43" s="26" t="str">
        <f>'TN-Tabelle für Erasmus@ISB'!AA55</f>
        <v>Ja</v>
      </c>
      <c r="AC43" s="30">
        <f>'TN-Tabelle für Erasmus@ISB'!AB55</f>
        <v>0</v>
      </c>
      <c r="AD43" s="30">
        <f>'TN-Tabelle für Erasmus@ISB'!AC55</f>
        <v>0</v>
      </c>
      <c r="AE43" s="30">
        <f>'TN-Tabelle für Erasmus@ISB'!AD55</f>
        <v>0</v>
      </c>
      <c r="AF43" s="30">
        <f>'TN-Tabelle für Erasmus@ISB'!AE55</f>
        <v>0</v>
      </c>
      <c r="AG43" s="25">
        <f>'TN-Tabelle für Erasmus@ISB'!AF55</f>
        <v>1</v>
      </c>
      <c r="AH43" s="25">
        <f>'TN-Tabelle für Erasmus@ISB'!AG55</f>
        <v>0</v>
      </c>
      <c r="AI43" s="13">
        <f>'TN-Tabelle für Erasmus@ISB'!AH55</f>
        <v>0</v>
      </c>
      <c r="AJ43" s="25">
        <f>'TN-Tabelle für Erasmus@ISB'!AI55</f>
        <v>1</v>
      </c>
      <c r="AK43" s="13"/>
      <c r="AL43" s="13" t="s">
        <v>63</v>
      </c>
      <c r="AM43" s="13"/>
      <c r="AN43" s="13"/>
      <c r="AO43" s="13" t="s">
        <v>63</v>
      </c>
      <c r="AP43" s="13"/>
      <c r="AQ43" s="13" t="s">
        <v>63</v>
      </c>
      <c r="AR43" s="13" t="e">
        <f>'TN-Tabelle für Erasmus@ISB'!BK55</f>
        <v>#N/A</v>
      </c>
      <c r="AS43" s="13" t="e">
        <f>'TN-Tabelle für Erasmus@ISB'!BL55</f>
        <v>#N/A</v>
      </c>
      <c r="AT43" s="13" t="e">
        <f>'TN-Tabelle für Erasmus@ISB'!BN55</f>
        <v>#N/A</v>
      </c>
      <c r="AU43" s="40" t="e">
        <f>'TN-Tabelle für Erasmus@ISB'!BM55</f>
        <v>#N/A</v>
      </c>
      <c r="AV43" s="40" t="str">
        <f>'TN-Tabelle für Erasmus@ISB'!BU55</f>
        <v>zu wenig km</v>
      </c>
      <c r="AW43" s="40">
        <f>'TN-Tabelle für Erasmus@ISB'!BV55</f>
        <v>0</v>
      </c>
      <c r="AX43" s="40" t="e">
        <f>'TN-Tabelle für Erasmus@ISB'!BW55</f>
        <v>#N/A</v>
      </c>
      <c r="AY43" s="226">
        <f>'TN-Tabelle für Erasmus@ISB'!$B$2</f>
        <v>0</v>
      </c>
      <c r="AZ43" s="226">
        <f>Intern!$AE$28</f>
        <v>2</v>
      </c>
      <c r="BA43" s="226">
        <f>Intern!$AE$29</f>
        <v>1</v>
      </c>
      <c r="BB43" s="226">
        <f>Intern!$AE$23</f>
        <v>0</v>
      </c>
      <c r="BC43" s="226">
        <f>Intern!$AE$24</f>
        <v>1</v>
      </c>
      <c r="BD43" s="226">
        <f>Intern!$AE$25</f>
        <v>0</v>
      </c>
      <c r="BE43" s="226">
        <f ca="1">IF(ISBLANK('TN-Tabelle für Erasmus@ISB'!H55),0,DATEDIF('TN-Tabelle für Erasmus@ISB'!H55,TODAY(),"Y"))</f>
        <v>0</v>
      </c>
      <c r="BF43" s="227">
        <f t="shared" ca="1" si="1"/>
        <v>15</v>
      </c>
      <c r="BG43" s="226">
        <f>COUNTA('TN-Tabelle für Erasmus@ISB'!$I$14:$I$155)</f>
        <v>4</v>
      </c>
      <c r="BH43" s="226">
        <f>Intern!$AE$10</f>
        <v>1897</v>
      </c>
      <c r="BI43" s="226">
        <f>Intern!$AE$11</f>
        <v>413</v>
      </c>
      <c r="BJ43" s="226">
        <f>Intern!$AE$12</f>
        <v>2051</v>
      </c>
      <c r="BK43" s="226">
        <f>Intern!$AE$13</f>
        <v>695</v>
      </c>
      <c r="BL43" s="226">
        <f>Intern!$AE$14</f>
        <v>1897</v>
      </c>
      <c r="BM43" s="226">
        <f>Intern!$AE$15</f>
        <v>413</v>
      </c>
      <c r="BN43" s="226">
        <f>Intern!$AE$16</f>
        <v>726</v>
      </c>
      <c r="BO43" s="226">
        <f>Intern!$AE$17</f>
        <v>309</v>
      </c>
      <c r="BP43" s="226">
        <f>Intern!$AE$18</f>
        <v>0</v>
      </c>
      <c r="BQ43" s="226">
        <f>Intern!$AE$19</f>
        <v>0</v>
      </c>
      <c r="BR43" s="226">
        <f>Intern!$AE$21</f>
        <v>722</v>
      </c>
      <c r="BS43" s="226">
        <f>Intern!$AE$20</f>
        <v>2623</v>
      </c>
      <c r="BT43" s="228">
        <f>SUM(Intern!$AE$20+Intern!$AE$21)</f>
        <v>3345</v>
      </c>
      <c r="BU43" s="174" t="str">
        <f t="shared" si="2"/>
        <v xml:space="preserve">     </v>
      </c>
      <c r="BV43" s="226">
        <f t="shared" si="3"/>
        <v>2</v>
      </c>
      <c r="BW43" s="231">
        <f t="shared" si="4"/>
        <v>-14</v>
      </c>
      <c r="BX43" s="235" t="str">
        <f>SUBSTITUTE('TN-Tabelle für Erasmus@ISB'!K55," ", "")</f>
        <v/>
      </c>
      <c r="BY43" s="226">
        <f>'TN-Tabelle für Erasmus@ISB'!$BL$2</f>
        <v>2024</v>
      </c>
      <c r="BZ43" s="226" t="str">
        <f t="shared" si="5"/>
        <v/>
      </c>
      <c r="CA4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4" spans="1:79" ht="14" customHeight="1">
      <c r="A44" s="27"/>
      <c r="B44" s="28">
        <f>'TN-Tabelle für Erasmus@ISB'!B56</f>
        <v>0</v>
      </c>
      <c r="C44" s="28" t="str">
        <f t="shared" si="0"/>
        <v>0</v>
      </c>
      <c r="D44" s="28">
        <f>'TN-Tabelle für Erasmus@ISB'!C56</f>
        <v>0</v>
      </c>
      <c r="E44" s="28">
        <f>'TN-Tabelle für Erasmus@ISB'!D56</f>
        <v>0</v>
      </c>
      <c r="F44" s="28">
        <f>'TN-Tabelle für Erasmus@ISB'!E56</f>
        <v>0</v>
      </c>
      <c r="G44" s="29">
        <f>'TN-Tabelle für Erasmus@ISB'!F56</f>
        <v>0</v>
      </c>
      <c r="H44" s="28">
        <f>'TN-Tabelle für Erasmus@ISB'!G56</f>
        <v>0</v>
      </c>
      <c r="I44" s="11">
        <f>'TN-Tabelle für Erasmus@ISB'!H56</f>
        <v>0</v>
      </c>
      <c r="J44" s="12">
        <f>'TN-Tabelle für Erasmus@ISB'!I56</f>
        <v>0</v>
      </c>
      <c r="K44" s="12">
        <f>'TN-Tabelle für Erasmus@ISB'!J56</f>
        <v>0</v>
      </c>
      <c r="L44" s="12">
        <f>'TN-Tabelle für Erasmus@ISB'!K56</f>
        <v>0</v>
      </c>
      <c r="M44" s="12">
        <f>'TN-Tabelle für Erasmus@ISB'!L56</f>
        <v>0</v>
      </c>
      <c r="N44" s="12">
        <f>'TN-Tabelle für Erasmus@ISB'!M56</f>
        <v>0</v>
      </c>
      <c r="O44" s="10">
        <f>'TN-Tabelle für Erasmus@ISB'!N56</f>
        <v>0</v>
      </c>
      <c r="P44" s="10">
        <f>'TN-Tabelle für Erasmus@ISB'!O56</f>
        <v>0</v>
      </c>
      <c r="Q44" s="10">
        <f>'TN-Tabelle für Erasmus@ISB'!P56</f>
        <v>0</v>
      </c>
      <c r="R44" s="10" t="str">
        <f>'TN-Tabelle für Erasmus@ISB'!Q56</f>
        <v>Kurstitel (nur eintragen bei Auswahl Kurs)</v>
      </c>
      <c r="S44" s="10">
        <f>'TN-Tabelle für Erasmus@ISB'!R56</f>
        <v>0</v>
      </c>
      <c r="T44" s="10">
        <f>'TN-Tabelle für Erasmus@ISB'!S56</f>
        <v>0</v>
      </c>
      <c r="U44" s="10">
        <f>'TN-Tabelle für Erasmus@ISB'!T56</f>
        <v>0</v>
      </c>
      <c r="V44" s="10">
        <f>'TN-Tabelle für Erasmus@ISB'!U56</f>
        <v>0</v>
      </c>
      <c r="W44" s="12">
        <f>'TN-Tabelle für Erasmus@ISB'!V56</f>
        <v>0</v>
      </c>
      <c r="X44" s="10">
        <f>'TN-Tabelle für Erasmus@ISB'!W56</f>
        <v>0</v>
      </c>
      <c r="Y44" s="10">
        <f>'TN-Tabelle für Erasmus@ISB'!X56</f>
        <v>0</v>
      </c>
      <c r="Z44" s="10" t="str">
        <f>'TN-Tabelle für Erasmus@ISB'!Y56</f>
        <v>zu wenig km</v>
      </c>
      <c r="AA44" s="10">
        <f>'TN-Tabelle für Erasmus@ISB'!Z56</f>
        <v>0</v>
      </c>
      <c r="AB44" s="26" t="str">
        <f>'TN-Tabelle für Erasmus@ISB'!AA56</f>
        <v>Ja</v>
      </c>
      <c r="AC44" s="30">
        <f>'TN-Tabelle für Erasmus@ISB'!AB56</f>
        <v>0</v>
      </c>
      <c r="AD44" s="30">
        <f>'TN-Tabelle für Erasmus@ISB'!AC56</f>
        <v>0</v>
      </c>
      <c r="AE44" s="30">
        <f>'TN-Tabelle für Erasmus@ISB'!AD56</f>
        <v>0</v>
      </c>
      <c r="AF44" s="30">
        <f>'TN-Tabelle für Erasmus@ISB'!AE56</f>
        <v>0</v>
      </c>
      <c r="AG44" s="25">
        <f>'TN-Tabelle für Erasmus@ISB'!AF56</f>
        <v>1</v>
      </c>
      <c r="AH44" s="25">
        <f>'TN-Tabelle für Erasmus@ISB'!AG56</f>
        <v>0</v>
      </c>
      <c r="AI44" s="13">
        <f>'TN-Tabelle für Erasmus@ISB'!AH56</f>
        <v>0</v>
      </c>
      <c r="AJ44" s="25">
        <f>'TN-Tabelle für Erasmus@ISB'!AI56</f>
        <v>1</v>
      </c>
      <c r="AK44" s="13"/>
      <c r="AL44" s="13" t="s">
        <v>63</v>
      </c>
      <c r="AM44" s="13"/>
      <c r="AN44" s="13"/>
      <c r="AO44" s="13" t="s">
        <v>63</v>
      </c>
      <c r="AP44" s="13"/>
      <c r="AQ44" s="13" t="s">
        <v>63</v>
      </c>
      <c r="AR44" s="13" t="e">
        <f>'TN-Tabelle für Erasmus@ISB'!BK56</f>
        <v>#N/A</v>
      </c>
      <c r="AS44" s="13" t="e">
        <f>'TN-Tabelle für Erasmus@ISB'!BL56</f>
        <v>#N/A</v>
      </c>
      <c r="AT44" s="13" t="e">
        <f>'TN-Tabelle für Erasmus@ISB'!BN56</f>
        <v>#N/A</v>
      </c>
      <c r="AU44" s="40" t="e">
        <f>'TN-Tabelle für Erasmus@ISB'!BM56</f>
        <v>#N/A</v>
      </c>
      <c r="AV44" s="40" t="str">
        <f>'TN-Tabelle für Erasmus@ISB'!BU56</f>
        <v>zu wenig km</v>
      </c>
      <c r="AW44" s="40">
        <f>'TN-Tabelle für Erasmus@ISB'!BV56</f>
        <v>0</v>
      </c>
      <c r="AX44" s="40" t="e">
        <f>'TN-Tabelle für Erasmus@ISB'!BW56</f>
        <v>#N/A</v>
      </c>
      <c r="AY44" s="226">
        <f>'TN-Tabelle für Erasmus@ISB'!$B$2</f>
        <v>0</v>
      </c>
      <c r="AZ44" s="226">
        <f>Intern!$AE$28</f>
        <v>2</v>
      </c>
      <c r="BA44" s="226">
        <f>Intern!$AE$29</f>
        <v>1</v>
      </c>
      <c r="BB44" s="226">
        <f>Intern!$AE$23</f>
        <v>0</v>
      </c>
      <c r="BC44" s="226">
        <f>Intern!$AE$24</f>
        <v>1</v>
      </c>
      <c r="BD44" s="226">
        <f>Intern!$AE$25</f>
        <v>0</v>
      </c>
      <c r="BE44" s="226">
        <f ca="1">IF(ISBLANK('TN-Tabelle für Erasmus@ISB'!H56),0,DATEDIF('TN-Tabelle für Erasmus@ISB'!H56,TODAY(),"Y"))</f>
        <v>0</v>
      </c>
      <c r="BF44" s="227">
        <f t="shared" ca="1" si="1"/>
        <v>15</v>
      </c>
      <c r="BG44" s="226">
        <f>COUNTA('TN-Tabelle für Erasmus@ISB'!$I$14:$I$155)</f>
        <v>4</v>
      </c>
      <c r="BH44" s="226">
        <f>Intern!$AE$10</f>
        <v>1897</v>
      </c>
      <c r="BI44" s="226">
        <f>Intern!$AE$11</f>
        <v>413</v>
      </c>
      <c r="BJ44" s="226">
        <f>Intern!$AE$12</f>
        <v>2051</v>
      </c>
      <c r="BK44" s="226">
        <f>Intern!$AE$13</f>
        <v>695</v>
      </c>
      <c r="BL44" s="226">
        <f>Intern!$AE$14</f>
        <v>1897</v>
      </c>
      <c r="BM44" s="226">
        <f>Intern!$AE$15</f>
        <v>413</v>
      </c>
      <c r="BN44" s="226">
        <f>Intern!$AE$16</f>
        <v>726</v>
      </c>
      <c r="BO44" s="226">
        <f>Intern!$AE$17</f>
        <v>309</v>
      </c>
      <c r="BP44" s="226">
        <f>Intern!$AE$18</f>
        <v>0</v>
      </c>
      <c r="BQ44" s="226">
        <f>Intern!$AE$19</f>
        <v>0</v>
      </c>
      <c r="BR44" s="226">
        <f>Intern!$AE$21</f>
        <v>722</v>
      </c>
      <c r="BS44" s="226">
        <f>Intern!$AE$20</f>
        <v>2623</v>
      </c>
      <c r="BT44" s="228">
        <f>SUM(Intern!$AE$20+Intern!$AE$21)</f>
        <v>3345</v>
      </c>
      <c r="BU44" s="174" t="str">
        <f t="shared" si="2"/>
        <v xml:space="preserve">     </v>
      </c>
      <c r="BV44" s="226">
        <f t="shared" si="3"/>
        <v>2</v>
      </c>
      <c r="BW44" s="231">
        <f t="shared" si="4"/>
        <v>-14</v>
      </c>
      <c r="BX44" s="235" t="str">
        <f>SUBSTITUTE('TN-Tabelle für Erasmus@ISB'!K56," ", "")</f>
        <v/>
      </c>
      <c r="BY44" s="226">
        <f>'TN-Tabelle für Erasmus@ISB'!$BL$2</f>
        <v>2024</v>
      </c>
      <c r="BZ44" s="226" t="str">
        <f t="shared" si="5"/>
        <v/>
      </c>
      <c r="CA4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5" spans="1:79" ht="14" customHeight="1">
      <c r="A45" s="27"/>
      <c r="B45" s="28">
        <f>'TN-Tabelle für Erasmus@ISB'!B57</f>
        <v>0</v>
      </c>
      <c r="C45" s="28" t="str">
        <f t="shared" si="0"/>
        <v>0</v>
      </c>
      <c r="D45" s="28">
        <f>'TN-Tabelle für Erasmus@ISB'!C57</f>
        <v>0</v>
      </c>
      <c r="E45" s="28">
        <f>'TN-Tabelle für Erasmus@ISB'!D57</f>
        <v>0</v>
      </c>
      <c r="F45" s="28">
        <f>'TN-Tabelle für Erasmus@ISB'!E57</f>
        <v>0</v>
      </c>
      <c r="G45" s="29">
        <f>'TN-Tabelle für Erasmus@ISB'!F57</f>
        <v>0</v>
      </c>
      <c r="H45" s="28">
        <f>'TN-Tabelle für Erasmus@ISB'!G57</f>
        <v>0</v>
      </c>
      <c r="I45" s="11">
        <f>'TN-Tabelle für Erasmus@ISB'!H57</f>
        <v>0</v>
      </c>
      <c r="J45" s="12">
        <f>'TN-Tabelle für Erasmus@ISB'!I57</f>
        <v>0</v>
      </c>
      <c r="K45" s="12">
        <f>'TN-Tabelle für Erasmus@ISB'!J57</f>
        <v>0</v>
      </c>
      <c r="L45" s="12">
        <f>'TN-Tabelle für Erasmus@ISB'!K57</f>
        <v>0</v>
      </c>
      <c r="M45" s="12">
        <f>'TN-Tabelle für Erasmus@ISB'!L57</f>
        <v>0</v>
      </c>
      <c r="N45" s="12">
        <f>'TN-Tabelle für Erasmus@ISB'!M57</f>
        <v>0</v>
      </c>
      <c r="O45" s="10">
        <f>'TN-Tabelle für Erasmus@ISB'!N57</f>
        <v>0</v>
      </c>
      <c r="P45" s="10">
        <f>'TN-Tabelle für Erasmus@ISB'!O57</f>
        <v>0</v>
      </c>
      <c r="Q45" s="10">
        <f>'TN-Tabelle für Erasmus@ISB'!P57</f>
        <v>0</v>
      </c>
      <c r="R45" s="10" t="str">
        <f>'TN-Tabelle für Erasmus@ISB'!Q57</f>
        <v>Kurstitel (nur eintragen bei Auswahl Kurs)</v>
      </c>
      <c r="S45" s="10">
        <f>'TN-Tabelle für Erasmus@ISB'!R57</f>
        <v>0</v>
      </c>
      <c r="T45" s="10">
        <f>'TN-Tabelle für Erasmus@ISB'!S57</f>
        <v>0</v>
      </c>
      <c r="U45" s="10">
        <f>'TN-Tabelle für Erasmus@ISB'!T57</f>
        <v>0</v>
      </c>
      <c r="V45" s="10">
        <f>'TN-Tabelle für Erasmus@ISB'!U57</f>
        <v>0</v>
      </c>
      <c r="W45" s="12">
        <f>'TN-Tabelle für Erasmus@ISB'!V57</f>
        <v>0</v>
      </c>
      <c r="X45" s="10">
        <f>'TN-Tabelle für Erasmus@ISB'!W57</f>
        <v>0</v>
      </c>
      <c r="Y45" s="10">
        <f>'TN-Tabelle für Erasmus@ISB'!X57</f>
        <v>0</v>
      </c>
      <c r="Z45" s="10" t="str">
        <f>'TN-Tabelle für Erasmus@ISB'!Y57</f>
        <v>zu wenig km</v>
      </c>
      <c r="AA45" s="10">
        <f>'TN-Tabelle für Erasmus@ISB'!Z57</f>
        <v>0</v>
      </c>
      <c r="AB45" s="26" t="str">
        <f>'TN-Tabelle für Erasmus@ISB'!AA57</f>
        <v>Ja</v>
      </c>
      <c r="AC45" s="30">
        <f>'TN-Tabelle für Erasmus@ISB'!AB57</f>
        <v>0</v>
      </c>
      <c r="AD45" s="30">
        <f>'TN-Tabelle für Erasmus@ISB'!AC57</f>
        <v>0</v>
      </c>
      <c r="AE45" s="30">
        <f>'TN-Tabelle für Erasmus@ISB'!AD57</f>
        <v>0</v>
      </c>
      <c r="AF45" s="30">
        <f>'TN-Tabelle für Erasmus@ISB'!AE57</f>
        <v>0</v>
      </c>
      <c r="AG45" s="25">
        <f>'TN-Tabelle für Erasmus@ISB'!AF57</f>
        <v>1</v>
      </c>
      <c r="AH45" s="25">
        <f>'TN-Tabelle für Erasmus@ISB'!AG57</f>
        <v>0</v>
      </c>
      <c r="AI45" s="13">
        <f>'TN-Tabelle für Erasmus@ISB'!AH57</f>
        <v>0</v>
      </c>
      <c r="AJ45" s="25">
        <f>'TN-Tabelle für Erasmus@ISB'!AI57</f>
        <v>1</v>
      </c>
      <c r="AK45" s="13"/>
      <c r="AL45" s="13" t="s">
        <v>63</v>
      </c>
      <c r="AM45" s="13"/>
      <c r="AN45" s="13"/>
      <c r="AO45" s="13" t="s">
        <v>63</v>
      </c>
      <c r="AP45" s="13"/>
      <c r="AQ45" s="13" t="s">
        <v>63</v>
      </c>
      <c r="AR45" s="13" t="e">
        <f>'TN-Tabelle für Erasmus@ISB'!BK57</f>
        <v>#N/A</v>
      </c>
      <c r="AS45" s="13" t="e">
        <f>'TN-Tabelle für Erasmus@ISB'!BL57</f>
        <v>#N/A</v>
      </c>
      <c r="AT45" s="13" t="e">
        <f>'TN-Tabelle für Erasmus@ISB'!BN57</f>
        <v>#N/A</v>
      </c>
      <c r="AU45" s="40" t="e">
        <f>'TN-Tabelle für Erasmus@ISB'!BM57</f>
        <v>#N/A</v>
      </c>
      <c r="AV45" s="40" t="str">
        <f>'TN-Tabelle für Erasmus@ISB'!BU57</f>
        <v>zu wenig km</v>
      </c>
      <c r="AW45" s="40">
        <f>'TN-Tabelle für Erasmus@ISB'!BV57</f>
        <v>0</v>
      </c>
      <c r="AX45" s="40" t="e">
        <f>'TN-Tabelle für Erasmus@ISB'!BW57</f>
        <v>#N/A</v>
      </c>
      <c r="AY45" s="226">
        <f>'TN-Tabelle für Erasmus@ISB'!$B$2</f>
        <v>0</v>
      </c>
      <c r="AZ45" s="226">
        <f>Intern!$AE$28</f>
        <v>2</v>
      </c>
      <c r="BA45" s="226">
        <f>Intern!$AE$29</f>
        <v>1</v>
      </c>
      <c r="BB45" s="226">
        <f>Intern!$AE$23</f>
        <v>0</v>
      </c>
      <c r="BC45" s="226">
        <f>Intern!$AE$24</f>
        <v>1</v>
      </c>
      <c r="BD45" s="226">
        <f>Intern!$AE$25</f>
        <v>0</v>
      </c>
      <c r="BE45" s="226">
        <f ca="1">IF(ISBLANK('TN-Tabelle für Erasmus@ISB'!H57),0,DATEDIF('TN-Tabelle für Erasmus@ISB'!H57,TODAY(),"Y"))</f>
        <v>0</v>
      </c>
      <c r="BF45" s="227">
        <f t="shared" ca="1" si="1"/>
        <v>15</v>
      </c>
      <c r="BG45" s="226">
        <f>COUNTA('TN-Tabelle für Erasmus@ISB'!$I$14:$I$155)</f>
        <v>4</v>
      </c>
      <c r="BH45" s="226">
        <f>Intern!$AE$10</f>
        <v>1897</v>
      </c>
      <c r="BI45" s="226">
        <f>Intern!$AE$11</f>
        <v>413</v>
      </c>
      <c r="BJ45" s="226">
        <f>Intern!$AE$12</f>
        <v>2051</v>
      </c>
      <c r="BK45" s="226">
        <f>Intern!$AE$13</f>
        <v>695</v>
      </c>
      <c r="BL45" s="226">
        <f>Intern!$AE$14</f>
        <v>1897</v>
      </c>
      <c r="BM45" s="226">
        <f>Intern!$AE$15</f>
        <v>413</v>
      </c>
      <c r="BN45" s="226">
        <f>Intern!$AE$16</f>
        <v>726</v>
      </c>
      <c r="BO45" s="226">
        <f>Intern!$AE$17</f>
        <v>309</v>
      </c>
      <c r="BP45" s="226">
        <f>Intern!$AE$18</f>
        <v>0</v>
      </c>
      <c r="BQ45" s="226">
        <f>Intern!$AE$19</f>
        <v>0</v>
      </c>
      <c r="BR45" s="226">
        <f>Intern!$AE$21</f>
        <v>722</v>
      </c>
      <c r="BS45" s="226">
        <f>Intern!$AE$20</f>
        <v>2623</v>
      </c>
      <c r="BT45" s="228">
        <f>SUM(Intern!$AE$20+Intern!$AE$21)</f>
        <v>3345</v>
      </c>
      <c r="BU45" s="174" t="str">
        <f t="shared" si="2"/>
        <v xml:space="preserve">     </v>
      </c>
      <c r="BV45" s="226">
        <f t="shared" si="3"/>
        <v>2</v>
      </c>
      <c r="BW45" s="231">
        <f t="shared" si="4"/>
        <v>-14</v>
      </c>
      <c r="BX45" s="235" t="str">
        <f>SUBSTITUTE('TN-Tabelle für Erasmus@ISB'!K57," ", "")</f>
        <v/>
      </c>
      <c r="BY45" s="226">
        <f>'TN-Tabelle für Erasmus@ISB'!$BL$2</f>
        <v>2024</v>
      </c>
      <c r="BZ45" s="226" t="str">
        <f t="shared" si="5"/>
        <v/>
      </c>
      <c r="CA4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6" spans="1:79" ht="14" customHeight="1">
      <c r="A46" s="27"/>
      <c r="B46" s="28">
        <f>'TN-Tabelle für Erasmus@ISB'!B58</f>
        <v>0</v>
      </c>
      <c r="C46" s="28" t="str">
        <f t="shared" si="0"/>
        <v>0</v>
      </c>
      <c r="D46" s="28">
        <f>'TN-Tabelle für Erasmus@ISB'!C58</f>
        <v>0</v>
      </c>
      <c r="E46" s="28">
        <f>'TN-Tabelle für Erasmus@ISB'!D58</f>
        <v>0</v>
      </c>
      <c r="F46" s="28">
        <f>'TN-Tabelle für Erasmus@ISB'!E58</f>
        <v>0</v>
      </c>
      <c r="G46" s="29">
        <f>'TN-Tabelle für Erasmus@ISB'!F58</f>
        <v>0</v>
      </c>
      <c r="H46" s="28">
        <f>'TN-Tabelle für Erasmus@ISB'!G58</f>
        <v>0</v>
      </c>
      <c r="I46" s="11">
        <f>'TN-Tabelle für Erasmus@ISB'!H58</f>
        <v>0</v>
      </c>
      <c r="J46" s="12">
        <f>'TN-Tabelle für Erasmus@ISB'!I58</f>
        <v>0</v>
      </c>
      <c r="K46" s="12">
        <f>'TN-Tabelle für Erasmus@ISB'!J58</f>
        <v>0</v>
      </c>
      <c r="L46" s="12">
        <f>'TN-Tabelle für Erasmus@ISB'!K58</f>
        <v>0</v>
      </c>
      <c r="M46" s="12">
        <f>'TN-Tabelle für Erasmus@ISB'!L58</f>
        <v>0</v>
      </c>
      <c r="N46" s="12">
        <f>'TN-Tabelle für Erasmus@ISB'!M58</f>
        <v>0</v>
      </c>
      <c r="O46" s="10">
        <f>'TN-Tabelle für Erasmus@ISB'!N58</f>
        <v>0</v>
      </c>
      <c r="P46" s="10">
        <f>'TN-Tabelle für Erasmus@ISB'!O58</f>
        <v>0</v>
      </c>
      <c r="Q46" s="10">
        <f>'TN-Tabelle für Erasmus@ISB'!P58</f>
        <v>0</v>
      </c>
      <c r="R46" s="10" t="str">
        <f>'TN-Tabelle für Erasmus@ISB'!Q58</f>
        <v>Kurstitel (nur eintragen bei Auswahl Kurs)</v>
      </c>
      <c r="S46" s="10">
        <f>'TN-Tabelle für Erasmus@ISB'!R58</f>
        <v>0</v>
      </c>
      <c r="T46" s="10">
        <f>'TN-Tabelle für Erasmus@ISB'!S58</f>
        <v>0</v>
      </c>
      <c r="U46" s="10">
        <f>'TN-Tabelle für Erasmus@ISB'!T58</f>
        <v>0</v>
      </c>
      <c r="V46" s="10">
        <f>'TN-Tabelle für Erasmus@ISB'!U58</f>
        <v>0</v>
      </c>
      <c r="W46" s="12">
        <f>'TN-Tabelle für Erasmus@ISB'!V58</f>
        <v>0</v>
      </c>
      <c r="X46" s="10">
        <f>'TN-Tabelle für Erasmus@ISB'!W58</f>
        <v>0</v>
      </c>
      <c r="Y46" s="10">
        <f>'TN-Tabelle für Erasmus@ISB'!X58</f>
        <v>0</v>
      </c>
      <c r="Z46" s="10" t="str">
        <f>'TN-Tabelle für Erasmus@ISB'!Y58</f>
        <v>zu wenig km</v>
      </c>
      <c r="AA46" s="10">
        <f>'TN-Tabelle für Erasmus@ISB'!Z58</f>
        <v>0</v>
      </c>
      <c r="AB46" s="26" t="str">
        <f>'TN-Tabelle für Erasmus@ISB'!AA58</f>
        <v>Ja</v>
      </c>
      <c r="AC46" s="30">
        <f>'TN-Tabelle für Erasmus@ISB'!AB58</f>
        <v>0</v>
      </c>
      <c r="AD46" s="30">
        <f>'TN-Tabelle für Erasmus@ISB'!AC58</f>
        <v>0</v>
      </c>
      <c r="AE46" s="30">
        <f>'TN-Tabelle für Erasmus@ISB'!AD58</f>
        <v>0</v>
      </c>
      <c r="AF46" s="30">
        <f>'TN-Tabelle für Erasmus@ISB'!AE58</f>
        <v>0</v>
      </c>
      <c r="AG46" s="25">
        <f>'TN-Tabelle für Erasmus@ISB'!AF58</f>
        <v>1</v>
      </c>
      <c r="AH46" s="25">
        <f>'TN-Tabelle für Erasmus@ISB'!AG58</f>
        <v>0</v>
      </c>
      <c r="AI46" s="13">
        <f>'TN-Tabelle für Erasmus@ISB'!AH58</f>
        <v>0</v>
      </c>
      <c r="AJ46" s="25">
        <f>'TN-Tabelle für Erasmus@ISB'!AI58</f>
        <v>1</v>
      </c>
      <c r="AK46" s="13"/>
      <c r="AL46" s="13" t="s">
        <v>63</v>
      </c>
      <c r="AM46" s="13"/>
      <c r="AN46" s="13"/>
      <c r="AO46" s="13" t="s">
        <v>63</v>
      </c>
      <c r="AP46" s="13"/>
      <c r="AQ46" s="13" t="s">
        <v>63</v>
      </c>
      <c r="AR46" s="13" t="e">
        <f>'TN-Tabelle für Erasmus@ISB'!BK58</f>
        <v>#N/A</v>
      </c>
      <c r="AS46" s="13" t="e">
        <f>'TN-Tabelle für Erasmus@ISB'!BL58</f>
        <v>#N/A</v>
      </c>
      <c r="AT46" s="13" t="e">
        <f>'TN-Tabelle für Erasmus@ISB'!BN58</f>
        <v>#N/A</v>
      </c>
      <c r="AU46" s="40" t="e">
        <f>'TN-Tabelle für Erasmus@ISB'!BM58</f>
        <v>#N/A</v>
      </c>
      <c r="AV46" s="40" t="str">
        <f>'TN-Tabelle für Erasmus@ISB'!BU58</f>
        <v>zu wenig km</v>
      </c>
      <c r="AW46" s="40">
        <f>'TN-Tabelle für Erasmus@ISB'!BV58</f>
        <v>0</v>
      </c>
      <c r="AX46" s="40" t="e">
        <f>'TN-Tabelle für Erasmus@ISB'!BW58</f>
        <v>#N/A</v>
      </c>
      <c r="AY46" s="226">
        <f>'TN-Tabelle für Erasmus@ISB'!$B$2</f>
        <v>0</v>
      </c>
      <c r="AZ46" s="226">
        <f>Intern!$AE$28</f>
        <v>2</v>
      </c>
      <c r="BA46" s="226">
        <f>Intern!$AE$29</f>
        <v>1</v>
      </c>
      <c r="BB46" s="226">
        <f>Intern!$AE$23</f>
        <v>0</v>
      </c>
      <c r="BC46" s="226">
        <f>Intern!$AE$24</f>
        <v>1</v>
      </c>
      <c r="BD46" s="226">
        <f>Intern!$AE$25</f>
        <v>0</v>
      </c>
      <c r="BE46" s="226">
        <f ca="1">IF(ISBLANK('TN-Tabelle für Erasmus@ISB'!H58),0,DATEDIF('TN-Tabelle für Erasmus@ISB'!H58,TODAY(),"Y"))</f>
        <v>0</v>
      </c>
      <c r="BF46" s="227">
        <f t="shared" ca="1" si="1"/>
        <v>15</v>
      </c>
      <c r="BG46" s="226">
        <f>COUNTA('TN-Tabelle für Erasmus@ISB'!$I$14:$I$155)</f>
        <v>4</v>
      </c>
      <c r="BH46" s="226">
        <f>Intern!$AE$10</f>
        <v>1897</v>
      </c>
      <c r="BI46" s="226">
        <f>Intern!$AE$11</f>
        <v>413</v>
      </c>
      <c r="BJ46" s="226">
        <f>Intern!$AE$12</f>
        <v>2051</v>
      </c>
      <c r="BK46" s="226">
        <f>Intern!$AE$13</f>
        <v>695</v>
      </c>
      <c r="BL46" s="226">
        <f>Intern!$AE$14</f>
        <v>1897</v>
      </c>
      <c r="BM46" s="226">
        <f>Intern!$AE$15</f>
        <v>413</v>
      </c>
      <c r="BN46" s="226">
        <f>Intern!$AE$16</f>
        <v>726</v>
      </c>
      <c r="BO46" s="226">
        <f>Intern!$AE$17</f>
        <v>309</v>
      </c>
      <c r="BP46" s="226">
        <f>Intern!$AE$18</f>
        <v>0</v>
      </c>
      <c r="BQ46" s="226">
        <f>Intern!$AE$19</f>
        <v>0</v>
      </c>
      <c r="BR46" s="226">
        <f>Intern!$AE$21</f>
        <v>722</v>
      </c>
      <c r="BS46" s="226">
        <f>Intern!$AE$20</f>
        <v>2623</v>
      </c>
      <c r="BT46" s="228">
        <f>SUM(Intern!$AE$20+Intern!$AE$21)</f>
        <v>3345</v>
      </c>
      <c r="BU46" s="174" t="str">
        <f t="shared" si="2"/>
        <v xml:space="preserve">     </v>
      </c>
      <c r="BV46" s="226">
        <f t="shared" si="3"/>
        <v>2</v>
      </c>
      <c r="BW46" s="231">
        <f t="shared" si="4"/>
        <v>-14</v>
      </c>
      <c r="BX46" s="235" t="str">
        <f>SUBSTITUTE('TN-Tabelle für Erasmus@ISB'!K58," ", "")</f>
        <v/>
      </c>
      <c r="BY46" s="226">
        <f>'TN-Tabelle für Erasmus@ISB'!$BL$2</f>
        <v>2024</v>
      </c>
      <c r="BZ46" s="226" t="str">
        <f t="shared" si="5"/>
        <v/>
      </c>
      <c r="CA4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7" spans="1:79" ht="14" customHeight="1">
      <c r="A47" s="27"/>
      <c r="B47" s="28">
        <f>'TN-Tabelle für Erasmus@ISB'!B59</f>
        <v>0</v>
      </c>
      <c r="C47" s="28" t="str">
        <f t="shared" si="0"/>
        <v>0</v>
      </c>
      <c r="D47" s="28">
        <f>'TN-Tabelle für Erasmus@ISB'!C59</f>
        <v>0</v>
      </c>
      <c r="E47" s="28">
        <f>'TN-Tabelle für Erasmus@ISB'!D59</f>
        <v>0</v>
      </c>
      <c r="F47" s="28">
        <f>'TN-Tabelle für Erasmus@ISB'!E59</f>
        <v>0</v>
      </c>
      <c r="G47" s="29">
        <f>'TN-Tabelle für Erasmus@ISB'!F59</f>
        <v>0</v>
      </c>
      <c r="H47" s="28">
        <f>'TN-Tabelle für Erasmus@ISB'!G59</f>
        <v>0</v>
      </c>
      <c r="I47" s="11">
        <f>'TN-Tabelle für Erasmus@ISB'!H59</f>
        <v>0</v>
      </c>
      <c r="J47" s="12">
        <f>'TN-Tabelle für Erasmus@ISB'!I59</f>
        <v>0</v>
      </c>
      <c r="K47" s="12">
        <f>'TN-Tabelle für Erasmus@ISB'!J59</f>
        <v>0</v>
      </c>
      <c r="L47" s="12">
        <f>'TN-Tabelle für Erasmus@ISB'!K59</f>
        <v>0</v>
      </c>
      <c r="M47" s="12">
        <f>'TN-Tabelle für Erasmus@ISB'!L59</f>
        <v>0</v>
      </c>
      <c r="N47" s="12">
        <f>'TN-Tabelle für Erasmus@ISB'!M59</f>
        <v>0</v>
      </c>
      <c r="O47" s="10">
        <f>'TN-Tabelle für Erasmus@ISB'!N59</f>
        <v>0</v>
      </c>
      <c r="P47" s="10">
        <f>'TN-Tabelle für Erasmus@ISB'!O59</f>
        <v>0</v>
      </c>
      <c r="Q47" s="10">
        <f>'TN-Tabelle für Erasmus@ISB'!P59</f>
        <v>0</v>
      </c>
      <c r="R47" s="10" t="str">
        <f>'TN-Tabelle für Erasmus@ISB'!Q59</f>
        <v>Kurstitel (nur eintragen bei Auswahl Kurs)</v>
      </c>
      <c r="S47" s="10">
        <f>'TN-Tabelle für Erasmus@ISB'!R59</f>
        <v>0</v>
      </c>
      <c r="T47" s="10">
        <f>'TN-Tabelle für Erasmus@ISB'!S59</f>
        <v>0</v>
      </c>
      <c r="U47" s="10">
        <f>'TN-Tabelle für Erasmus@ISB'!T59</f>
        <v>0</v>
      </c>
      <c r="V47" s="10">
        <f>'TN-Tabelle für Erasmus@ISB'!U59</f>
        <v>0</v>
      </c>
      <c r="W47" s="12">
        <f>'TN-Tabelle für Erasmus@ISB'!V59</f>
        <v>0</v>
      </c>
      <c r="X47" s="10">
        <f>'TN-Tabelle für Erasmus@ISB'!W59</f>
        <v>0</v>
      </c>
      <c r="Y47" s="10">
        <f>'TN-Tabelle für Erasmus@ISB'!X59</f>
        <v>0</v>
      </c>
      <c r="Z47" s="10" t="str">
        <f>'TN-Tabelle für Erasmus@ISB'!Y59</f>
        <v>zu wenig km</v>
      </c>
      <c r="AA47" s="10">
        <f>'TN-Tabelle für Erasmus@ISB'!Z59</f>
        <v>0</v>
      </c>
      <c r="AB47" s="26" t="str">
        <f>'TN-Tabelle für Erasmus@ISB'!AA59</f>
        <v>Ja</v>
      </c>
      <c r="AC47" s="30">
        <f>'TN-Tabelle für Erasmus@ISB'!AB59</f>
        <v>0</v>
      </c>
      <c r="AD47" s="30">
        <f>'TN-Tabelle für Erasmus@ISB'!AC59</f>
        <v>0</v>
      </c>
      <c r="AE47" s="30">
        <f>'TN-Tabelle für Erasmus@ISB'!AD59</f>
        <v>0</v>
      </c>
      <c r="AF47" s="30">
        <f>'TN-Tabelle für Erasmus@ISB'!AE59</f>
        <v>0</v>
      </c>
      <c r="AG47" s="25">
        <f>'TN-Tabelle für Erasmus@ISB'!AF59</f>
        <v>1</v>
      </c>
      <c r="AH47" s="25">
        <f>'TN-Tabelle für Erasmus@ISB'!AG59</f>
        <v>0</v>
      </c>
      <c r="AI47" s="13">
        <f>'TN-Tabelle für Erasmus@ISB'!AH59</f>
        <v>0</v>
      </c>
      <c r="AJ47" s="25">
        <f>'TN-Tabelle für Erasmus@ISB'!AI59</f>
        <v>1</v>
      </c>
      <c r="AK47" s="13"/>
      <c r="AL47" s="13" t="s">
        <v>63</v>
      </c>
      <c r="AM47" s="13"/>
      <c r="AN47" s="13"/>
      <c r="AO47" s="13" t="s">
        <v>63</v>
      </c>
      <c r="AP47" s="13"/>
      <c r="AQ47" s="13" t="s">
        <v>63</v>
      </c>
      <c r="AR47" s="13" t="e">
        <f>'TN-Tabelle für Erasmus@ISB'!BK59</f>
        <v>#N/A</v>
      </c>
      <c r="AS47" s="13" t="e">
        <f>'TN-Tabelle für Erasmus@ISB'!BL59</f>
        <v>#N/A</v>
      </c>
      <c r="AT47" s="13" t="e">
        <f>'TN-Tabelle für Erasmus@ISB'!BN59</f>
        <v>#N/A</v>
      </c>
      <c r="AU47" s="40" t="e">
        <f>'TN-Tabelle für Erasmus@ISB'!BM59</f>
        <v>#N/A</v>
      </c>
      <c r="AV47" s="40" t="str">
        <f>'TN-Tabelle für Erasmus@ISB'!BU59</f>
        <v>zu wenig km</v>
      </c>
      <c r="AW47" s="40">
        <f>'TN-Tabelle für Erasmus@ISB'!BV59</f>
        <v>0</v>
      </c>
      <c r="AX47" s="40" t="e">
        <f>'TN-Tabelle für Erasmus@ISB'!BW59</f>
        <v>#N/A</v>
      </c>
      <c r="AY47" s="226">
        <f>'TN-Tabelle für Erasmus@ISB'!$B$2</f>
        <v>0</v>
      </c>
      <c r="AZ47" s="226">
        <f>Intern!$AE$28</f>
        <v>2</v>
      </c>
      <c r="BA47" s="226">
        <f>Intern!$AE$29</f>
        <v>1</v>
      </c>
      <c r="BB47" s="226">
        <f>Intern!$AE$23</f>
        <v>0</v>
      </c>
      <c r="BC47" s="226">
        <f>Intern!$AE$24</f>
        <v>1</v>
      </c>
      <c r="BD47" s="226">
        <f>Intern!$AE$25</f>
        <v>0</v>
      </c>
      <c r="BE47" s="226">
        <f ca="1">IF(ISBLANK('TN-Tabelle für Erasmus@ISB'!H59),0,DATEDIF('TN-Tabelle für Erasmus@ISB'!H59,TODAY(),"Y"))</f>
        <v>0</v>
      </c>
      <c r="BF47" s="227">
        <f t="shared" ca="1" si="1"/>
        <v>15</v>
      </c>
      <c r="BG47" s="226">
        <f>COUNTA('TN-Tabelle für Erasmus@ISB'!$I$14:$I$155)</f>
        <v>4</v>
      </c>
      <c r="BH47" s="226">
        <f>Intern!$AE$10</f>
        <v>1897</v>
      </c>
      <c r="BI47" s="226">
        <f>Intern!$AE$11</f>
        <v>413</v>
      </c>
      <c r="BJ47" s="226">
        <f>Intern!$AE$12</f>
        <v>2051</v>
      </c>
      <c r="BK47" s="226">
        <f>Intern!$AE$13</f>
        <v>695</v>
      </c>
      <c r="BL47" s="226">
        <f>Intern!$AE$14</f>
        <v>1897</v>
      </c>
      <c r="BM47" s="226">
        <f>Intern!$AE$15</f>
        <v>413</v>
      </c>
      <c r="BN47" s="226">
        <f>Intern!$AE$16</f>
        <v>726</v>
      </c>
      <c r="BO47" s="226">
        <f>Intern!$AE$17</f>
        <v>309</v>
      </c>
      <c r="BP47" s="226">
        <f>Intern!$AE$18</f>
        <v>0</v>
      </c>
      <c r="BQ47" s="226">
        <f>Intern!$AE$19</f>
        <v>0</v>
      </c>
      <c r="BR47" s="226">
        <f>Intern!$AE$21</f>
        <v>722</v>
      </c>
      <c r="BS47" s="226">
        <f>Intern!$AE$20</f>
        <v>2623</v>
      </c>
      <c r="BT47" s="228">
        <f>SUM(Intern!$AE$20+Intern!$AE$21)</f>
        <v>3345</v>
      </c>
      <c r="BU47" s="174" t="str">
        <f t="shared" si="2"/>
        <v xml:space="preserve">     </v>
      </c>
      <c r="BV47" s="226">
        <f t="shared" si="3"/>
        <v>2</v>
      </c>
      <c r="BW47" s="231">
        <f t="shared" si="4"/>
        <v>-14</v>
      </c>
      <c r="BX47" s="235" t="str">
        <f>SUBSTITUTE('TN-Tabelle für Erasmus@ISB'!K59," ", "")</f>
        <v/>
      </c>
      <c r="BY47" s="226">
        <f>'TN-Tabelle für Erasmus@ISB'!$BL$2</f>
        <v>2024</v>
      </c>
      <c r="BZ47" s="226" t="str">
        <f t="shared" si="5"/>
        <v/>
      </c>
      <c r="CA4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8" spans="1:79" ht="14" customHeight="1">
      <c r="A48" s="27"/>
      <c r="B48" s="28">
        <f>'TN-Tabelle für Erasmus@ISB'!B60</f>
        <v>0</v>
      </c>
      <c r="C48" s="28" t="str">
        <f t="shared" si="0"/>
        <v>0</v>
      </c>
      <c r="D48" s="28">
        <f>'TN-Tabelle für Erasmus@ISB'!C60</f>
        <v>0</v>
      </c>
      <c r="E48" s="28">
        <f>'TN-Tabelle für Erasmus@ISB'!D60</f>
        <v>0</v>
      </c>
      <c r="F48" s="28">
        <f>'TN-Tabelle für Erasmus@ISB'!E60</f>
        <v>0</v>
      </c>
      <c r="G48" s="29">
        <f>'TN-Tabelle für Erasmus@ISB'!F60</f>
        <v>0</v>
      </c>
      <c r="H48" s="28">
        <f>'TN-Tabelle für Erasmus@ISB'!G60</f>
        <v>0</v>
      </c>
      <c r="I48" s="11">
        <f>'TN-Tabelle für Erasmus@ISB'!H60</f>
        <v>0</v>
      </c>
      <c r="J48" s="12">
        <f>'TN-Tabelle für Erasmus@ISB'!I60</f>
        <v>0</v>
      </c>
      <c r="K48" s="12">
        <f>'TN-Tabelle für Erasmus@ISB'!J60</f>
        <v>0</v>
      </c>
      <c r="L48" s="12">
        <f>'TN-Tabelle für Erasmus@ISB'!K60</f>
        <v>0</v>
      </c>
      <c r="M48" s="12">
        <f>'TN-Tabelle für Erasmus@ISB'!L60</f>
        <v>0</v>
      </c>
      <c r="N48" s="12">
        <f>'TN-Tabelle für Erasmus@ISB'!M60</f>
        <v>0</v>
      </c>
      <c r="O48" s="10">
        <f>'TN-Tabelle für Erasmus@ISB'!N60</f>
        <v>0</v>
      </c>
      <c r="P48" s="10">
        <f>'TN-Tabelle für Erasmus@ISB'!O60</f>
        <v>0</v>
      </c>
      <c r="Q48" s="10">
        <f>'TN-Tabelle für Erasmus@ISB'!P60</f>
        <v>0</v>
      </c>
      <c r="R48" s="10" t="str">
        <f>'TN-Tabelle für Erasmus@ISB'!Q60</f>
        <v>Kurstitel (nur eintragen bei Auswahl Kurs)</v>
      </c>
      <c r="S48" s="10">
        <f>'TN-Tabelle für Erasmus@ISB'!R60</f>
        <v>0</v>
      </c>
      <c r="T48" s="10">
        <f>'TN-Tabelle für Erasmus@ISB'!S60</f>
        <v>0</v>
      </c>
      <c r="U48" s="10">
        <f>'TN-Tabelle für Erasmus@ISB'!T60</f>
        <v>0</v>
      </c>
      <c r="V48" s="10">
        <f>'TN-Tabelle für Erasmus@ISB'!U60</f>
        <v>0</v>
      </c>
      <c r="W48" s="12">
        <f>'TN-Tabelle für Erasmus@ISB'!V60</f>
        <v>0</v>
      </c>
      <c r="X48" s="10">
        <f>'TN-Tabelle für Erasmus@ISB'!W60</f>
        <v>0</v>
      </c>
      <c r="Y48" s="10">
        <f>'TN-Tabelle für Erasmus@ISB'!X60</f>
        <v>0</v>
      </c>
      <c r="Z48" s="10" t="str">
        <f>'TN-Tabelle für Erasmus@ISB'!Y60</f>
        <v>zu wenig km</v>
      </c>
      <c r="AA48" s="10">
        <f>'TN-Tabelle für Erasmus@ISB'!Z60</f>
        <v>0</v>
      </c>
      <c r="AB48" s="26" t="str">
        <f>'TN-Tabelle für Erasmus@ISB'!AA60</f>
        <v>Ja</v>
      </c>
      <c r="AC48" s="30">
        <f>'TN-Tabelle für Erasmus@ISB'!AB60</f>
        <v>0</v>
      </c>
      <c r="AD48" s="30">
        <f>'TN-Tabelle für Erasmus@ISB'!AC60</f>
        <v>0</v>
      </c>
      <c r="AE48" s="30">
        <f>'TN-Tabelle für Erasmus@ISB'!AD60</f>
        <v>0</v>
      </c>
      <c r="AF48" s="30">
        <f>'TN-Tabelle für Erasmus@ISB'!AE60</f>
        <v>0</v>
      </c>
      <c r="AG48" s="25">
        <f>'TN-Tabelle für Erasmus@ISB'!AF60</f>
        <v>1</v>
      </c>
      <c r="AH48" s="25">
        <f>'TN-Tabelle für Erasmus@ISB'!AG60</f>
        <v>0</v>
      </c>
      <c r="AI48" s="13">
        <f>'TN-Tabelle für Erasmus@ISB'!AH60</f>
        <v>0</v>
      </c>
      <c r="AJ48" s="25">
        <f>'TN-Tabelle für Erasmus@ISB'!AI60</f>
        <v>1</v>
      </c>
      <c r="AK48" s="13"/>
      <c r="AL48" s="13" t="s">
        <v>63</v>
      </c>
      <c r="AM48" s="13"/>
      <c r="AN48" s="13"/>
      <c r="AO48" s="13" t="s">
        <v>63</v>
      </c>
      <c r="AP48" s="13"/>
      <c r="AQ48" s="13" t="s">
        <v>63</v>
      </c>
      <c r="AR48" s="13" t="e">
        <f>'TN-Tabelle für Erasmus@ISB'!BK60</f>
        <v>#N/A</v>
      </c>
      <c r="AS48" s="13" t="e">
        <f>'TN-Tabelle für Erasmus@ISB'!BL60</f>
        <v>#N/A</v>
      </c>
      <c r="AT48" s="13" t="e">
        <f>'TN-Tabelle für Erasmus@ISB'!BN60</f>
        <v>#N/A</v>
      </c>
      <c r="AU48" s="40" t="e">
        <f>'TN-Tabelle für Erasmus@ISB'!BM60</f>
        <v>#N/A</v>
      </c>
      <c r="AV48" s="40" t="str">
        <f>'TN-Tabelle für Erasmus@ISB'!BU60</f>
        <v>zu wenig km</v>
      </c>
      <c r="AW48" s="40">
        <f>'TN-Tabelle für Erasmus@ISB'!BV60</f>
        <v>0</v>
      </c>
      <c r="AX48" s="40" t="e">
        <f>'TN-Tabelle für Erasmus@ISB'!BW60</f>
        <v>#N/A</v>
      </c>
      <c r="AY48" s="226">
        <f>'TN-Tabelle für Erasmus@ISB'!$B$2</f>
        <v>0</v>
      </c>
      <c r="AZ48" s="226">
        <f>Intern!$AE$28</f>
        <v>2</v>
      </c>
      <c r="BA48" s="226">
        <f>Intern!$AE$29</f>
        <v>1</v>
      </c>
      <c r="BB48" s="226">
        <f>Intern!$AE$23</f>
        <v>0</v>
      </c>
      <c r="BC48" s="226">
        <f>Intern!$AE$24</f>
        <v>1</v>
      </c>
      <c r="BD48" s="226">
        <f>Intern!$AE$25</f>
        <v>0</v>
      </c>
      <c r="BE48" s="226">
        <f ca="1">IF(ISBLANK('TN-Tabelle für Erasmus@ISB'!H60),0,DATEDIF('TN-Tabelle für Erasmus@ISB'!H60,TODAY(),"Y"))</f>
        <v>0</v>
      </c>
      <c r="BF48" s="227">
        <f t="shared" ca="1" si="1"/>
        <v>15</v>
      </c>
      <c r="BG48" s="226">
        <f>COUNTA('TN-Tabelle für Erasmus@ISB'!$I$14:$I$155)</f>
        <v>4</v>
      </c>
      <c r="BH48" s="226">
        <f>Intern!$AE$10</f>
        <v>1897</v>
      </c>
      <c r="BI48" s="226">
        <f>Intern!$AE$11</f>
        <v>413</v>
      </c>
      <c r="BJ48" s="226">
        <f>Intern!$AE$12</f>
        <v>2051</v>
      </c>
      <c r="BK48" s="226">
        <f>Intern!$AE$13</f>
        <v>695</v>
      </c>
      <c r="BL48" s="226">
        <f>Intern!$AE$14</f>
        <v>1897</v>
      </c>
      <c r="BM48" s="226">
        <f>Intern!$AE$15</f>
        <v>413</v>
      </c>
      <c r="BN48" s="226">
        <f>Intern!$AE$16</f>
        <v>726</v>
      </c>
      <c r="BO48" s="226">
        <f>Intern!$AE$17</f>
        <v>309</v>
      </c>
      <c r="BP48" s="226">
        <f>Intern!$AE$18</f>
        <v>0</v>
      </c>
      <c r="BQ48" s="226">
        <f>Intern!$AE$19</f>
        <v>0</v>
      </c>
      <c r="BR48" s="226">
        <f>Intern!$AE$21</f>
        <v>722</v>
      </c>
      <c r="BS48" s="226">
        <f>Intern!$AE$20</f>
        <v>2623</v>
      </c>
      <c r="BT48" s="228">
        <f>SUM(Intern!$AE$20+Intern!$AE$21)</f>
        <v>3345</v>
      </c>
      <c r="BU48" s="174" t="str">
        <f t="shared" si="2"/>
        <v xml:space="preserve">     </v>
      </c>
      <c r="BV48" s="226">
        <f t="shared" si="3"/>
        <v>2</v>
      </c>
      <c r="BW48" s="231">
        <f t="shared" si="4"/>
        <v>-14</v>
      </c>
      <c r="BX48" s="235" t="str">
        <f>SUBSTITUTE('TN-Tabelle für Erasmus@ISB'!K60," ", "")</f>
        <v/>
      </c>
      <c r="BY48" s="226">
        <f>'TN-Tabelle für Erasmus@ISB'!$BL$2</f>
        <v>2024</v>
      </c>
      <c r="BZ48" s="226" t="str">
        <f t="shared" si="5"/>
        <v/>
      </c>
      <c r="CA4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49" spans="1:79" ht="14" customHeight="1">
      <c r="A49" s="27"/>
      <c r="B49" s="28">
        <f>'TN-Tabelle für Erasmus@ISB'!B61</f>
        <v>0</v>
      </c>
      <c r="C49" s="28" t="str">
        <f t="shared" si="0"/>
        <v>0</v>
      </c>
      <c r="D49" s="28">
        <f>'TN-Tabelle für Erasmus@ISB'!C61</f>
        <v>0</v>
      </c>
      <c r="E49" s="28">
        <f>'TN-Tabelle für Erasmus@ISB'!D61</f>
        <v>0</v>
      </c>
      <c r="F49" s="28">
        <f>'TN-Tabelle für Erasmus@ISB'!E61</f>
        <v>0</v>
      </c>
      <c r="G49" s="29">
        <f>'TN-Tabelle für Erasmus@ISB'!F61</f>
        <v>0</v>
      </c>
      <c r="H49" s="28">
        <f>'TN-Tabelle für Erasmus@ISB'!G61</f>
        <v>0</v>
      </c>
      <c r="I49" s="11">
        <f>'TN-Tabelle für Erasmus@ISB'!H61</f>
        <v>0</v>
      </c>
      <c r="J49" s="12">
        <f>'TN-Tabelle für Erasmus@ISB'!I61</f>
        <v>0</v>
      </c>
      <c r="K49" s="12">
        <f>'TN-Tabelle für Erasmus@ISB'!J61</f>
        <v>0</v>
      </c>
      <c r="L49" s="12">
        <f>'TN-Tabelle für Erasmus@ISB'!K61</f>
        <v>0</v>
      </c>
      <c r="M49" s="12">
        <f>'TN-Tabelle für Erasmus@ISB'!L61</f>
        <v>0</v>
      </c>
      <c r="N49" s="12">
        <f>'TN-Tabelle für Erasmus@ISB'!M61</f>
        <v>0</v>
      </c>
      <c r="O49" s="10">
        <f>'TN-Tabelle für Erasmus@ISB'!N61</f>
        <v>0</v>
      </c>
      <c r="P49" s="10">
        <f>'TN-Tabelle für Erasmus@ISB'!O61</f>
        <v>0</v>
      </c>
      <c r="Q49" s="10">
        <f>'TN-Tabelle für Erasmus@ISB'!P61</f>
        <v>0</v>
      </c>
      <c r="R49" s="10" t="str">
        <f>'TN-Tabelle für Erasmus@ISB'!Q61</f>
        <v>Kurstitel (nur eintragen bei Auswahl Kurs)</v>
      </c>
      <c r="S49" s="10">
        <f>'TN-Tabelle für Erasmus@ISB'!R61</f>
        <v>0</v>
      </c>
      <c r="T49" s="10">
        <f>'TN-Tabelle für Erasmus@ISB'!S61</f>
        <v>0</v>
      </c>
      <c r="U49" s="10">
        <f>'TN-Tabelle für Erasmus@ISB'!T61</f>
        <v>0</v>
      </c>
      <c r="V49" s="10">
        <f>'TN-Tabelle für Erasmus@ISB'!U61</f>
        <v>0</v>
      </c>
      <c r="W49" s="12">
        <f>'TN-Tabelle für Erasmus@ISB'!V61</f>
        <v>0</v>
      </c>
      <c r="X49" s="10">
        <f>'TN-Tabelle für Erasmus@ISB'!W61</f>
        <v>0</v>
      </c>
      <c r="Y49" s="10">
        <f>'TN-Tabelle für Erasmus@ISB'!X61</f>
        <v>0</v>
      </c>
      <c r="Z49" s="10" t="str">
        <f>'TN-Tabelle für Erasmus@ISB'!Y61</f>
        <v>zu wenig km</v>
      </c>
      <c r="AA49" s="10">
        <f>'TN-Tabelle für Erasmus@ISB'!Z61</f>
        <v>0</v>
      </c>
      <c r="AB49" s="26" t="str">
        <f>'TN-Tabelle für Erasmus@ISB'!AA61</f>
        <v>Ja</v>
      </c>
      <c r="AC49" s="30">
        <f>'TN-Tabelle für Erasmus@ISB'!AB61</f>
        <v>0</v>
      </c>
      <c r="AD49" s="30">
        <f>'TN-Tabelle für Erasmus@ISB'!AC61</f>
        <v>0</v>
      </c>
      <c r="AE49" s="30">
        <f>'TN-Tabelle für Erasmus@ISB'!AD61</f>
        <v>0</v>
      </c>
      <c r="AF49" s="30">
        <f>'TN-Tabelle für Erasmus@ISB'!AE61</f>
        <v>0</v>
      </c>
      <c r="AG49" s="25">
        <f>'TN-Tabelle für Erasmus@ISB'!AF61</f>
        <v>1</v>
      </c>
      <c r="AH49" s="25">
        <f>'TN-Tabelle für Erasmus@ISB'!AG61</f>
        <v>0</v>
      </c>
      <c r="AI49" s="13">
        <f>'TN-Tabelle für Erasmus@ISB'!AH61</f>
        <v>0</v>
      </c>
      <c r="AJ49" s="25">
        <f>'TN-Tabelle für Erasmus@ISB'!AI61</f>
        <v>1</v>
      </c>
      <c r="AK49" s="13"/>
      <c r="AL49" s="13" t="s">
        <v>63</v>
      </c>
      <c r="AM49" s="13"/>
      <c r="AN49" s="13"/>
      <c r="AO49" s="13" t="s">
        <v>63</v>
      </c>
      <c r="AP49" s="13"/>
      <c r="AQ49" s="13" t="s">
        <v>63</v>
      </c>
      <c r="AR49" s="13" t="e">
        <f>'TN-Tabelle für Erasmus@ISB'!BK61</f>
        <v>#N/A</v>
      </c>
      <c r="AS49" s="13" t="e">
        <f>'TN-Tabelle für Erasmus@ISB'!BL61</f>
        <v>#N/A</v>
      </c>
      <c r="AT49" s="13" t="e">
        <f>'TN-Tabelle für Erasmus@ISB'!BN61</f>
        <v>#N/A</v>
      </c>
      <c r="AU49" s="40" t="e">
        <f>'TN-Tabelle für Erasmus@ISB'!BM61</f>
        <v>#N/A</v>
      </c>
      <c r="AV49" s="40" t="str">
        <f>'TN-Tabelle für Erasmus@ISB'!BU61</f>
        <v>zu wenig km</v>
      </c>
      <c r="AW49" s="40">
        <f>'TN-Tabelle für Erasmus@ISB'!BV61</f>
        <v>0</v>
      </c>
      <c r="AX49" s="40" t="e">
        <f>'TN-Tabelle für Erasmus@ISB'!BW61</f>
        <v>#N/A</v>
      </c>
      <c r="AY49" s="226">
        <f>'TN-Tabelle für Erasmus@ISB'!$B$2</f>
        <v>0</v>
      </c>
      <c r="AZ49" s="226">
        <f>Intern!$AE$28</f>
        <v>2</v>
      </c>
      <c r="BA49" s="226">
        <f>Intern!$AE$29</f>
        <v>1</v>
      </c>
      <c r="BB49" s="226">
        <f>Intern!$AE$23</f>
        <v>0</v>
      </c>
      <c r="BC49" s="226">
        <f>Intern!$AE$24</f>
        <v>1</v>
      </c>
      <c r="BD49" s="226">
        <f>Intern!$AE$25</f>
        <v>0</v>
      </c>
      <c r="BE49" s="226">
        <f ca="1">IF(ISBLANK('TN-Tabelle für Erasmus@ISB'!H61),0,DATEDIF('TN-Tabelle für Erasmus@ISB'!H61,TODAY(),"Y"))</f>
        <v>0</v>
      </c>
      <c r="BF49" s="227">
        <f t="shared" ca="1" si="1"/>
        <v>15</v>
      </c>
      <c r="BG49" s="226">
        <f>COUNTA('TN-Tabelle für Erasmus@ISB'!$I$14:$I$155)</f>
        <v>4</v>
      </c>
      <c r="BH49" s="226">
        <f>Intern!$AE$10</f>
        <v>1897</v>
      </c>
      <c r="BI49" s="226">
        <f>Intern!$AE$11</f>
        <v>413</v>
      </c>
      <c r="BJ49" s="226">
        <f>Intern!$AE$12</f>
        <v>2051</v>
      </c>
      <c r="BK49" s="226">
        <f>Intern!$AE$13</f>
        <v>695</v>
      </c>
      <c r="BL49" s="226">
        <f>Intern!$AE$14</f>
        <v>1897</v>
      </c>
      <c r="BM49" s="226">
        <f>Intern!$AE$15</f>
        <v>413</v>
      </c>
      <c r="BN49" s="226">
        <f>Intern!$AE$16</f>
        <v>726</v>
      </c>
      <c r="BO49" s="226">
        <f>Intern!$AE$17</f>
        <v>309</v>
      </c>
      <c r="BP49" s="226">
        <f>Intern!$AE$18</f>
        <v>0</v>
      </c>
      <c r="BQ49" s="226">
        <f>Intern!$AE$19</f>
        <v>0</v>
      </c>
      <c r="BR49" s="226">
        <f>Intern!$AE$21</f>
        <v>722</v>
      </c>
      <c r="BS49" s="226">
        <f>Intern!$AE$20</f>
        <v>2623</v>
      </c>
      <c r="BT49" s="228">
        <f>SUM(Intern!$AE$20+Intern!$AE$21)</f>
        <v>3345</v>
      </c>
      <c r="BU49" s="174" t="str">
        <f t="shared" si="2"/>
        <v xml:space="preserve">     </v>
      </c>
      <c r="BV49" s="226">
        <f t="shared" si="3"/>
        <v>2</v>
      </c>
      <c r="BW49" s="231">
        <f t="shared" si="4"/>
        <v>-14</v>
      </c>
      <c r="BX49" s="235" t="str">
        <f>SUBSTITUTE('TN-Tabelle für Erasmus@ISB'!K61," ", "")</f>
        <v/>
      </c>
      <c r="BY49" s="226">
        <f>'TN-Tabelle für Erasmus@ISB'!$BL$2</f>
        <v>2024</v>
      </c>
      <c r="BZ49" s="226" t="str">
        <f t="shared" si="5"/>
        <v/>
      </c>
      <c r="CA4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0" spans="1:79" ht="14" customHeight="1">
      <c r="A50" s="27"/>
      <c r="B50" s="28">
        <f>'TN-Tabelle für Erasmus@ISB'!B62</f>
        <v>0</v>
      </c>
      <c r="C50" s="28" t="str">
        <f t="shared" si="0"/>
        <v>0</v>
      </c>
      <c r="D50" s="28">
        <f>'TN-Tabelle für Erasmus@ISB'!C62</f>
        <v>0</v>
      </c>
      <c r="E50" s="28">
        <f>'TN-Tabelle für Erasmus@ISB'!D62</f>
        <v>0</v>
      </c>
      <c r="F50" s="28">
        <f>'TN-Tabelle für Erasmus@ISB'!E62</f>
        <v>0</v>
      </c>
      <c r="G50" s="29">
        <f>'TN-Tabelle für Erasmus@ISB'!F62</f>
        <v>0</v>
      </c>
      <c r="H50" s="28">
        <f>'TN-Tabelle für Erasmus@ISB'!G62</f>
        <v>0</v>
      </c>
      <c r="I50" s="11">
        <f>'TN-Tabelle für Erasmus@ISB'!H62</f>
        <v>0</v>
      </c>
      <c r="J50" s="12">
        <f>'TN-Tabelle für Erasmus@ISB'!I62</f>
        <v>0</v>
      </c>
      <c r="K50" s="12">
        <f>'TN-Tabelle für Erasmus@ISB'!J62</f>
        <v>0</v>
      </c>
      <c r="L50" s="12">
        <f>'TN-Tabelle für Erasmus@ISB'!K62</f>
        <v>0</v>
      </c>
      <c r="M50" s="12">
        <f>'TN-Tabelle für Erasmus@ISB'!L62</f>
        <v>0</v>
      </c>
      <c r="N50" s="12">
        <f>'TN-Tabelle für Erasmus@ISB'!M62</f>
        <v>0</v>
      </c>
      <c r="O50" s="10">
        <f>'TN-Tabelle für Erasmus@ISB'!N62</f>
        <v>0</v>
      </c>
      <c r="P50" s="10">
        <f>'TN-Tabelle für Erasmus@ISB'!O62</f>
        <v>0</v>
      </c>
      <c r="Q50" s="10">
        <f>'TN-Tabelle für Erasmus@ISB'!P62</f>
        <v>0</v>
      </c>
      <c r="R50" s="10" t="str">
        <f>'TN-Tabelle für Erasmus@ISB'!Q62</f>
        <v>Kurstitel (nur eintragen bei Auswahl Kurs)</v>
      </c>
      <c r="S50" s="10">
        <f>'TN-Tabelle für Erasmus@ISB'!R62</f>
        <v>0</v>
      </c>
      <c r="T50" s="10">
        <f>'TN-Tabelle für Erasmus@ISB'!S62</f>
        <v>0</v>
      </c>
      <c r="U50" s="10">
        <f>'TN-Tabelle für Erasmus@ISB'!T62</f>
        <v>0</v>
      </c>
      <c r="V50" s="10">
        <f>'TN-Tabelle für Erasmus@ISB'!U62</f>
        <v>0</v>
      </c>
      <c r="W50" s="12">
        <f>'TN-Tabelle für Erasmus@ISB'!V62</f>
        <v>0</v>
      </c>
      <c r="X50" s="10">
        <f>'TN-Tabelle für Erasmus@ISB'!W62</f>
        <v>0</v>
      </c>
      <c r="Y50" s="10">
        <f>'TN-Tabelle für Erasmus@ISB'!X62</f>
        <v>0</v>
      </c>
      <c r="Z50" s="10" t="str">
        <f>'TN-Tabelle für Erasmus@ISB'!Y62</f>
        <v>zu wenig km</v>
      </c>
      <c r="AA50" s="10">
        <f>'TN-Tabelle für Erasmus@ISB'!Z62</f>
        <v>0</v>
      </c>
      <c r="AB50" s="26" t="str">
        <f>'TN-Tabelle für Erasmus@ISB'!AA62</f>
        <v>Ja</v>
      </c>
      <c r="AC50" s="30">
        <f>'TN-Tabelle für Erasmus@ISB'!AB62</f>
        <v>0</v>
      </c>
      <c r="AD50" s="30">
        <f>'TN-Tabelle für Erasmus@ISB'!AC62</f>
        <v>0</v>
      </c>
      <c r="AE50" s="30">
        <f>'TN-Tabelle für Erasmus@ISB'!AD62</f>
        <v>0</v>
      </c>
      <c r="AF50" s="30">
        <f>'TN-Tabelle für Erasmus@ISB'!AE62</f>
        <v>0</v>
      </c>
      <c r="AG50" s="25">
        <f>'TN-Tabelle für Erasmus@ISB'!AF62</f>
        <v>1</v>
      </c>
      <c r="AH50" s="25">
        <f>'TN-Tabelle für Erasmus@ISB'!AG62</f>
        <v>0</v>
      </c>
      <c r="AI50" s="13">
        <f>'TN-Tabelle für Erasmus@ISB'!AH62</f>
        <v>0</v>
      </c>
      <c r="AJ50" s="25">
        <f>'TN-Tabelle für Erasmus@ISB'!AI62</f>
        <v>1</v>
      </c>
      <c r="AK50" s="13"/>
      <c r="AL50" s="13" t="s">
        <v>63</v>
      </c>
      <c r="AM50" s="13"/>
      <c r="AN50" s="13"/>
      <c r="AO50" s="13" t="s">
        <v>63</v>
      </c>
      <c r="AP50" s="13"/>
      <c r="AQ50" s="13" t="s">
        <v>63</v>
      </c>
      <c r="AR50" s="13" t="e">
        <f>'TN-Tabelle für Erasmus@ISB'!BK62</f>
        <v>#N/A</v>
      </c>
      <c r="AS50" s="13" t="e">
        <f>'TN-Tabelle für Erasmus@ISB'!BL62</f>
        <v>#N/A</v>
      </c>
      <c r="AT50" s="13" t="e">
        <f>'TN-Tabelle für Erasmus@ISB'!BN62</f>
        <v>#N/A</v>
      </c>
      <c r="AU50" s="40" t="e">
        <f>'TN-Tabelle für Erasmus@ISB'!BM62</f>
        <v>#N/A</v>
      </c>
      <c r="AV50" s="40" t="str">
        <f>'TN-Tabelle für Erasmus@ISB'!BU62</f>
        <v>zu wenig km</v>
      </c>
      <c r="AW50" s="40">
        <f>'TN-Tabelle für Erasmus@ISB'!BV62</f>
        <v>0</v>
      </c>
      <c r="AX50" s="40" t="e">
        <f>'TN-Tabelle für Erasmus@ISB'!BW62</f>
        <v>#N/A</v>
      </c>
      <c r="AY50" s="226">
        <f>'TN-Tabelle für Erasmus@ISB'!$B$2</f>
        <v>0</v>
      </c>
      <c r="AZ50" s="226">
        <f>Intern!$AE$28</f>
        <v>2</v>
      </c>
      <c r="BA50" s="226">
        <f>Intern!$AE$29</f>
        <v>1</v>
      </c>
      <c r="BB50" s="226">
        <f>Intern!$AE$23</f>
        <v>0</v>
      </c>
      <c r="BC50" s="226">
        <f>Intern!$AE$24</f>
        <v>1</v>
      </c>
      <c r="BD50" s="226">
        <f>Intern!$AE$25</f>
        <v>0</v>
      </c>
      <c r="BE50" s="226">
        <f ca="1">IF(ISBLANK('TN-Tabelle für Erasmus@ISB'!H62),0,DATEDIF('TN-Tabelle für Erasmus@ISB'!H62,TODAY(),"Y"))</f>
        <v>0</v>
      </c>
      <c r="BF50" s="227">
        <f t="shared" ca="1" si="1"/>
        <v>15</v>
      </c>
      <c r="BG50" s="226">
        <f>COUNTA('TN-Tabelle für Erasmus@ISB'!$I$14:$I$155)</f>
        <v>4</v>
      </c>
      <c r="BH50" s="226">
        <f>Intern!$AE$10</f>
        <v>1897</v>
      </c>
      <c r="BI50" s="226">
        <f>Intern!$AE$11</f>
        <v>413</v>
      </c>
      <c r="BJ50" s="226">
        <f>Intern!$AE$12</f>
        <v>2051</v>
      </c>
      <c r="BK50" s="226">
        <f>Intern!$AE$13</f>
        <v>695</v>
      </c>
      <c r="BL50" s="226">
        <f>Intern!$AE$14</f>
        <v>1897</v>
      </c>
      <c r="BM50" s="226">
        <f>Intern!$AE$15</f>
        <v>413</v>
      </c>
      <c r="BN50" s="226">
        <f>Intern!$AE$16</f>
        <v>726</v>
      </c>
      <c r="BO50" s="226">
        <f>Intern!$AE$17</f>
        <v>309</v>
      </c>
      <c r="BP50" s="226">
        <f>Intern!$AE$18</f>
        <v>0</v>
      </c>
      <c r="BQ50" s="226">
        <f>Intern!$AE$19</f>
        <v>0</v>
      </c>
      <c r="BR50" s="226">
        <f>Intern!$AE$21</f>
        <v>722</v>
      </c>
      <c r="BS50" s="226">
        <f>Intern!$AE$20</f>
        <v>2623</v>
      </c>
      <c r="BT50" s="228">
        <f>SUM(Intern!$AE$20+Intern!$AE$21)</f>
        <v>3345</v>
      </c>
      <c r="BU50" s="174" t="str">
        <f t="shared" si="2"/>
        <v xml:space="preserve">     </v>
      </c>
      <c r="BV50" s="226">
        <f t="shared" si="3"/>
        <v>2</v>
      </c>
      <c r="BW50" s="231">
        <f t="shared" si="4"/>
        <v>-14</v>
      </c>
      <c r="BX50" s="235" t="str">
        <f>SUBSTITUTE('TN-Tabelle für Erasmus@ISB'!K62," ", "")</f>
        <v/>
      </c>
      <c r="BY50" s="226">
        <f>'TN-Tabelle für Erasmus@ISB'!$BL$2</f>
        <v>2024</v>
      </c>
      <c r="BZ50" s="226" t="str">
        <f t="shared" si="5"/>
        <v/>
      </c>
      <c r="CA5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1" spans="1:79" ht="14" customHeight="1">
      <c r="A51" s="27"/>
      <c r="B51" s="28">
        <f>'TN-Tabelle für Erasmus@ISB'!B63</f>
        <v>0</v>
      </c>
      <c r="C51" s="28" t="str">
        <f t="shared" si="0"/>
        <v>0</v>
      </c>
      <c r="D51" s="28">
        <f>'TN-Tabelle für Erasmus@ISB'!C63</f>
        <v>0</v>
      </c>
      <c r="E51" s="28">
        <f>'TN-Tabelle für Erasmus@ISB'!D63</f>
        <v>0</v>
      </c>
      <c r="F51" s="28">
        <f>'TN-Tabelle für Erasmus@ISB'!E63</f>
        <v>0</v>
      </c>
      <c r="G51" s="29">
        <f>'TN-Tabelle für Erasmus@ISB'!F63</f>
        <v>0</v>
      </c>
      <c r="H51" s="28">
        <f>'TN-Tabelle für Erasmus@ISB'!G63</f>
        <v>0</v>
      </c>
      <c r="I51" s="11">
        <f>'TN-Tabelle für Erasmus@ISB'!H63</f>
        <v>0</v>
      </c>
      <c r="J51" s="12">
        <f>'TN-Tabelle für Erasmus@ISB'!I63</f>
        <v>0</v>
      </c>
      <c r="K51" s="12">
        <f>'TN-Tabelle für Erasmus@ISB'!J63</f>
        <v>0</v>
      </c>
      <c r="L51" s="12">
        <f>'TN-Tabelle für Erasmus@ISB'!K63</f>
        <v>0</v>
      </c>
      <c r="M51" s="12">
        <f>'TN-Tabelle für Erasmus@ISB'!L63</f>
        <v>0</v>
      </c>
      <c r="N51" s="12">
        <f>'TN-Tabelle für Erasmus@ISB'!M63</f>
        <v>0</v>
      </c>
      <c r="O51" s="10">
        <f>'TN-Tabelle für Erasmus@ISB'!N63</f>
        <v>0</v>
      </c>
      <c r="P51" s="10">
        <f>'TN-Tabelle für Erasmus@ISB'!O63</f>
        <v>0</v>
      </c>
      <c r="Q51" s="10">
        <f>'TN-Tabelle für Erasmus@ISB'!P63</f>
        <v>0</v>
      </c>
      <c r="R51" s="10" t="str">
        <f>'TN-Tabelle für Erasmus@ISB'!Q63</f>
        <v>Kurstitel (nur eintragen bei Auswahl Kurs)</v>
      </c>
      <c r="S51" s="10">
        <f>'TN-Tabelle für Erasmus@ISB'!R63</f>
        <v>0</v>
      </c>
      <c r="T51" s="10">
        <f>'TN-Tabelle für Erasmus@ISB'!S63</f>
        <v>0</v>
      </c>
      <c r="U51" s="10">
        <f>'TN-Tabelle für Erasmus@ISB'!T63</f>
        <v>0</v>
      </c>
      <c r="V51" s="10">
        <f>'TN-Tabelle für Erasmus@ISB'!U63</f>
        <v>0</v>
      </c>
      <c r="W51" s="12">
        <f>'TN-Tabelle für Erasmus@ISB'!V63</f>
        <v>0</v>
      </c>
      <c r="X51" s="10">
        <f>'TN-Tabelle für Erasmus@ISB'!W63</f>
        <v>0</v>
      </c>
      <c r="Y51" s="10">
        <f>'TN-Tabelle für Erasmus@ISB'!X63</f>
        <v>0</v>
      </c>
      <c r="Z51" s="10" t="str">
        <f>'TN-Tabelle für Erasmus@ISB'!Y63</f>
        <v>zu wenig km</v>
      </c>
      <c r="AA51" s="10">
        <f>'TN-Tabelle für Erasmus@ISB'!Z63</f>
        <v>0</v>
      </c>
      <c r="AB51" s="26" t="str">
        <f>'TN-Tabelle für Erasmus@ISB'!AA63</f>
        <v>Ja</v>
      </c>
      <c r="AC51" s="30">
        <f>'TN-Tabelle für Erasmus@ISB'!AB63</f>
        <v>0</v>
      </c>
      <c r="AD51" s="30">
        <f>'TN-Tabelle für Erasmus@ISB'!AC63</f>
        <v>0</v>
      </c>
      <c r="AE51" s="30">
        <f>'TN-Tabelle für Erasmus@ISB'!AD63</f>
        <v>0</v>
      </c>
      <c r="AF51" s="30">
        <f>'TN-Tabelle für Erasmus@ISB'!AE63</f>
        <v>0</v>
      </c>
      <c r="AG51" s="25">
        <f>'TN-Tabelle für Erasmus@ISB'!AF63</f>
        <v>1</v>
      </c>
      <c r="AH51" s="25">
        <f>'TN-Tabelle für Erasmus@ISB'!AG63</f>
        <v>0</v>
      </c>
      <c r="AI51" s="13">
        <f>'TN-Tabelle für Erasmus@ISB'!AH63</f>
        <v>0</v>
      </c>
      <c r="AJ51" s="25">
        <f>'TN-Tabelle für Erasmus@ISB'!AI63</f>
        <v>1</v>
      </c>
      <c r="AK51" s="13"/>
      <c r="AL51" s="13" t="s">
        <v>63</v>
      </c>
      <c r="AM51" s="13"/>
      <c r="AN51" s="13"/>
      <c r="AO51" s="13" t="s">
        <v>63</v>
      </c>
      <c r="AP51" s="13"/>
      <c r="AQ51" s="13" t="s">
        <v>63</v>
      </c>
      <c r="AR51" s="13" t="e">
        <f>'TN-Tabelle für Erasmus@ISB'!BK63</f>
        <v>#N/A</v>
      </c>
      <c r="AS51" s="13" t="e">
        <f>'TN-Tabelle für Erasmus@ISB'!BL63</f>
        <v>#N/A</v>
      </c>
      <c r="AT51" s="13" t="e">
        <f>'TN-Tabelle für Erasmus@ISB'!BN63</f>
        <v>#N/A</v>
      </c>
      <c r="AU51" s="40" t="e">
        <f>'TN-Tabelle für Erasmus@ISB'!BM63</f>
        <v>#N/A</v>
      </c>
      <c r="AV51" s="40" t="str">
        <f>'TN-Tabelle für Erasmus@ISB'!BU63</f>
        <v>zu wenig km</v>
      </c>
      <c r="AW51" s="40">
        <f>'TN-Tabelle für Erasmus@ISB'!BV63</f>
        <v>0</v>
      </c>
      <c r="AX51" s="40" t="e">
        <f>'TN-Tabelle für Erasmus@ISB'!BW63</f>
        <v>#N/A</v>
      </c>
      <c r="AY51" s="226">
        <f>'TN-Tabelle für Erasmus@ISB'!$B$2</f>
        <v>0</v>
      </c>
      <c r="AZ51" s="226">
        <f>Intern!$AE$28</f>
        <v>2</v>
      </c>
      <c r="BA51" s="226">
        <f>Intern!$AE$29</f>
        <v>1</v>
      </c>
      <c r="BB51" s="226">
        <f>Intern!$AE$23</f>
        <v>0</v>
      </c>
      <c r="BC51" s="226">
        <f>Intern!$AE$24</f>
        <v>1</v>
      </c>
      <c r="BD51" s="226">
        <f>Intern!$AE$25</f>
        <v>0</v>
      </c>
      <c r="BE51" s="226">
        <f ca="1">IF(ISBLANK('TN-Tabelle für Erasmus@ISB'!H63),0,DATEDIF('TN-Tabelle für Erasmus@ISB'!H63,TODAY(),"Y"))</f>
        <v>0</v>
      </c>
      <c r="BF51" s="227">
        <f t="shared" ca="1" si="1"/>
        <v>15</v>
      </c>
      <c r="BG51" s="226">
        <f>COUNTA('TN-Tabelle für Erasmus@ISB'!$I$14:$I$155)</f>
        <v>4</v>
      </c>
      <c r="BH51" s="226">
        <f>Intern!$AE$10</f>
        <v>1897</v>
      </c>
      <c r="BI51" s="226">
        <f>Intern!$AE$11</f>
        <v>413</v>
      </c>
      <c r="BJ51" s="226">
        <f>Intern!$AE$12</f>
        <v>2051</v>
      </c>
      <c r="BK51" s="226">
        <f>Intern!$AE$13</f>
        <v>695</v>
      </c>
      <c r="BL51" s="226">
        <f>Intern!$AE$14</f>
        <v>1897</v>
      </c>
      <c r="BM51" s="226">
        <f>Intern!$AE$15</f>
        <v>413</v>
      </c>
      <c r="BN51" s="226">
        <f>Intern!$AE$16</f>
        <v>726</v>
      </c>
      <c r="BO51" s="226">
        <f>Intern!$AE$17</f>
        <v>309</v>
      </c>
      <c r="BP51" s="226">
        <f>Intern!$AE$18</f>
        <v>0</v>
      </c>
      <c r="BQ51" s="226">
        <f>Intern!$AE$19</f>
        <v>0</v>
      </c>
      <c r="BR51" s="226">
        <f>Intern!$AE$21</f>
        <v>722</v>
      </c>
      <c r="BS51" s="226">
        <f>Intern!$AE$20</f>
        <v>2623</v>
      </c>
      <c r="BT51" s="228">
        <f>SUM(Intern!$AE$20+Intern!$AE$21)</f>
        <v>3345</v>
      </c>
      <c r="BU51" s="174" t="str">
        <f t="shared" si="2"/>
        <v xml:space="preserve">     </v>
      </c>
      <c r="BV51" s="226">
        <f t="shared" si="3"/>
        <v>2</v>
      </c>
      <c r="BW51" s="231">
        <f t="shared" si="4"/>
        <v>-14</v>
      </c>
      <c r="BX51" s="235" t="str">
        <f>SUBSTITUTE('TN-Tabelle für Erasmus@ISB'!K63," ", "")</f>
        <v/>
      </c>
      <c r="BY51" s="226">
        <f>'TN-Tabelle für Erasmus@ISB'!$BL$2</f>
        <v>2024</v>
      </c>
      <c r="BZ51" s="226" t="str">
        <f t="shared" si="5"/>
        <v/>
      </c>
      <c r="CA5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2" spans="1:79" ht="14" customHeight="1">
      <c r="A52" s="27"/>
      <c r="B52" s="28">
        <f>'TN-Tabelle für Erasmus@ISB'!B64</f>
        <v>0</v>
      </c>
      <c r="C52" s="28" t="str">
        <f t="shared" si="0"/>
        <v>0</v>
      </c>
      <c r="D52" s="28">
        <f>'TN-Tabelle für Erasmus@ISB'!C64</f>
        <v>0</v>
      </c>
      <c r="E52" s="28">
        <f>'TN-Tabelle für Erasmus@ISB'!D64</f>
        <v>0</v>
      </c>
      <c r="F52" s="28">
        <f>'TN-Tabelle für Erasmus@ISB'!E64</f>
        <v>0</v>
      </c>
      <c r="G52" s="29">
        <f>'TN-Tabelle für Erasmus@ISB'!F64</f>
        <v>0</v>
      </c>
      <c r="H52" s="28">
        <f>'TN-Tabelle für Erasmus@ISB'!G64</f>
        <v>0</v>
      </c>
      <c r="I52" s="11">
        <f>'TN-Tabelle für Erasmus@ISB'!H64</f>
        <v>0</v>
      </c>
      <c r="J52" s="12">
        <f>'TN-Tabelle für Erasmus@ISB'!I64</f>
        <v>0</v>
      </c>
      <c r="K52" s="12">
        <f>'TN-Tabelle für Erasmus@ISB'!J64</f>
        <v>0</v>
      </c>
      <c r="L52" s="12">
        <f>'TN-Tabelle für Erasmus@ISB'!K64</f>
        <v>0</v>
      </c>
      <c r="M52" s="12">
        <f>'TN-Tabelle für Erasmus@ISB'!L64</f>
        <v>0</v>
      </c>
      <c r="N52" s="12">
        <f>'TN-Tabelle für Erasmus@ISB'!M64</f>
        <v>0</v>
      </c>
      <c r="O52" s="10">
        <f>'TN-Tabelle für Erasmus@ISB'!N64</f>
        <v>0</v>
      </c>
      <c r="P52" s="10">
        <f>'TN-Tabelle für Erasmus@ISB'!O64</f>
        <v>0</v>
      </c>
      <c r="Q52" s="10">
        <f>'TN-Tabelle für Erasmus@ISB'!P64</f>
        <v>0</v>
      </c>
      <c r="R52" s="10" t="str">
        <f>'TN-Tabelle für Erasmus@ISB'!Q64</f>
        <v>Kurstitel (nur eintragen bei Auswahl Kurs)</v>
      </c>
      <c r="S52" s="10">
        <f>'TN-Tabelle für Erasmus@ISB'!R64</f>
        <v>0</v>
      </c>
      <c r="T52" s="10">
        <f>'TN-Tabelle für Erasmus@ISB'!S64</f>
        <v>0</v>
      </c>
      <c r="U52" s="10">
        <f>'TN-Tabelle für Erasmus@ISB'!T64</f>
        <v>0</v>
      </c>
      <c r="V52" s="10">
        <f>'TN-Tabelle für Erasmus@ISB'!U64</f>
        <v>0</v>
      </c>
      <c r="W52" s="12">
        <f>'TN-Tabelle für Erasmus@ISB'!V64</f>
        <v>0</v>
      </c>
      <c r="X52" s="10">
        <f>'TN-Tabelle für Erasmus@ISB'!W64</f>
        <v>0</v>
      </c>
      <c r="Y52" s="10">
        <f>'TN-Tabelle für Erasmus@ISB'!X64</f>
        <v>0</v>
      </c>
      <c r="Z52" s="10" t="str">
        <f>'TN-Tabelle für Erasmus@ISB'!Y64</f>
        <v>zu wenig km</v>
      </c>
      <c r="AA52" s="10">
        <f>'TN-Tabelle für Erasmus@ISB'!Z64</f>
        <v>0</v>
      </c>
      <c r="AB52" s="26" t="str">
        <f>'TN-Tabelle für Erasmus@ISB'!AA64</f>
        <v>Ja</v>
      </c>
      <c r="AC52" s="30">
        <f>'TN-Tabelle für Erasmus@ISB'!AB64</f>
        <v>0</v>
      </c>
      <c r="AD52" s="30">
        <f>'TN-Tabelle für Erasmus@ISB'!AC64</f>
        <v>0</v>
      </c>
      <c r="AE52" s="30">
        <f>'TN-Tabelle für Erasmus@ISB'!AD64</f>
        <v>0</v>
      </c>
      <c r="AF52" s="30">
        <f>'TN-Tabelle für Erasmus@ISB'!AE64</f>
        <v>0</v>
      </c>
      <c r="AG52" s="25">
        <f>'TN-Tabelle für Erasmus@ISB'!AF64</f>
        <v>1</v>
      </c>
      <c r="AH52" s="25">
        <f>'TN-Tabelle für Erasmus@ISB'!AG64</f>
        <v>0</v>
      </c>
      <c r="AI52" s="13">
        <f>'TN-Tabelle für Erasmus@ISB'!AH64</f>
        <v>0</v>
      </c>
      <c r="AJ52" s="25">
        <f>'TN-Tabelle für Erasmus@ISB'!AI64</f>
        <v>1</v>
      </c>
      <c r="AK52" s="13"/>
      <c r="AL52" s="13" t="s">
        <v>63</v>
      </c>
      <c r="AM52" s="13"/>
      <c r="AN52" s="13"/>
      <c r="AO52" s="13" t="s">
        <v>63</v>
      </c>
      <c r="AP52" s="13"/>
      <c r="AQ52" s="13" t="s">
        <v>63</v>
      </c>
      <c r="AR52" s="13" t="e">
        <f>'TN-Tabelle für Erasmus@ISB'!BK64</f>
        <v>#N/A</v>
      </c>
      <c r="AS52" s="13" t="e">
        <f>'TN-Tabelle für Erasmus@ISB'!BL64</f>
        <v>#N/A</v>
      </c>
      <c r="AT52" s="13" t="e">
        <f>'TN-Tabelle für Erasmus@ISB'!BN64</f>
        <v>#N/A</v>
      </c>
      <c r="AU52" s="40" t="e">
        <f>'TN-Tabelle für Erasmus@ISB'!BM64</f>
        <v>#N/A</v>
      </c>
      <c r="AV52" s="40" t="str">
        <f>'TN-Tabelle für Erasmus@ISB'!BU64</f>
        <v>zu wenig km</v>
      </c>
      <c r="AW52" s="40">
        <f>'TN-Tabelle für Erasmus@ISB'!BV64</f>
        <v>0</v>
      </c>
      <c r="AX52" s="40" t="e">
        <f>'TN-Tabelle für Erasmus@ISB'!BW64</f>
        <v>#N/A</v>
      </c>
      <c r="AY52" s="226">
        <f>'TN-Tabelle für Erasmus@ISB'!$B$2</f>
        <v>0</v>
      </c>
      <c r="AZ52" s="226">
        <f>Intern!$AE$28</f>
        <v>2</v>
      </c>
      <c r="BA52" s="226">
        <f>Intern!$AE$29</f>
        <v>1</v>
      </c>
      <c r="BB52" s="226">
        <f>Intern!$AE$23</f>
        <v>0</v>
      </c>
      <c r="BC52" s="226">
        <f>Intern!$AE$24</f>
        <v>1</v>
      </c>
      <c r="BD52" s="226">
        <f>Intern!$AE$25</f>
        <v>0</v>
      </c>
      <c r="BE52" s="226">
        <f ca="1">IF(ISBLANK('TN-Tabelle für Erasmus@ISB'!H64),0,DATEDIF('TN-Tabelle für Erasmus@ISB'!H64,TODAY(),"Y"))</f>
        <v>0</v>
      </c>
      <c r="BF52" s="227">
        <f t="shared" ca="1" si="1"/>
        <v>15</v>
      </c>
      <c r="BG52" s="226">
        <f>COUNTA('TN-Tabelle für Erasmus@ISB'!$I$14:$I$155)</f>
        <v>4</v>
      </c>
      <c r="BH52" s="226">
        <f>Intern!$AE$10</f>
        <v>1897</v>
      </c>
      <c r="BI52" s="226">
        <f>Intern!$AE$11</f>
        <v>413</v>
      </c>
      <c r="BJ52" s="226">
        <f>Intern!$AE$12</f>
        <v>2051</v>
      </c>
      <c r="BK52" s="226">
        <f>Intern!$AE$13</f>
        <v>695</v>
      </c>
      <c r="BL52" s="226">
        <f>Intern!$AE$14</f>
        <v>1897</v>
      </c>
      <c r="BM52" s="226">
        <f>Intern!$AE$15</f>
        <v>413</v>
      </c>
      <c r="BN52" s="226">
        <f>Intern!$AE$16</f>
        <v>726</v>
      </c>
      <c r="BO52" s="226">
        <f>Intern!$AE$17</f>
        <v>309</v>
      </c>
      <c r="BP52" s="226">
        <f>Intern!$AE$18</f>
        <v>0</v>
      </c>
      <c r="BQ52" s="226">
        <f>Intern!$AE$19</f>
        <v>0</v>
      </c>
      <c r="BR52" s="226">
        <f>Intern!$AE$21</f>
        <v>722</v>
      </c>
      <c r="BS52" s="226">
        <f>Intern!$AE$20</f>
        <v>2623</v>
      </c>
      <c r="BT52" s="228">
        <f>SUM(Intern!$AE$20+Intern!$AE$21)</f>
        <v>3345</v>
      </c>
      <c r="BU52" s="174" t="str">
        <f t="shared" si="2"/>
        <v xml:space="preserve">     </v>
      </c>
      <c r="BV52" s="226">
        <f t="shared" si="3"/>
        <v>2</v>
      </c>
      <c r="BW52" s="231">
        <f t="shared" si="4"/>
        <v>-14</v>
      </c>
      <c r="BX52" s="235" t="str">
        <f>SUBSTITUTE('TN-Tabelle für Erasmus@ISB'!K64," ", "")</f>
        <v/>
      </c>
      <c r="BY52" s="226">
        <f>'TN-Tabelle für Erasmus@ISB'!$BL$2</f>
        <v>2024</v>
      </c>
      <c r="BZ52" s="226" t="str">
        <f t="shared" si="5"/>
        <v/>
      </c>
      <c r="CA5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3" spans="1:79" ht="14" customHeight="1">
      <c r="A53" s="27"/>
      <c r="B53" s="28">
        <f>'TN-Tabelle für Erasmus@ISB'!B65</f>
        <v>0</v>
      </c>
      <c r="C53" s="28" t="str">
        <f t="shared" si="0"/>
        <v>0</v>
      </c>
      <c r="D53" s="28">
        <f>'TN-Tabelle für Erasmus@ISB'!C65</f>
        <v>0</v>
      </c>
      <c r="E53" s="28">
        <f>'TN-Tabelle für Erasmus@ISB'!D65</f>
        <v>0</v>
      </c>
      <c r="F53" s="28">
        <f>'TN-Tabelle für Erasmus@ISB'!E65</f>
        <v>0</v>
      </c>
      <c r="G53" s="29">
        <f>'TN-Tabelle für Erasmus@ISB'!F65</f>
        <v>0</v>
      </c>
      <c r="H53" s="28">
        <f>'TN-Tabelle für Erasmus@ISB'!G65</f>
        <v>0</v>
      </c>
      <c r="I53" s="11">
        <f>'TN-Tabelle für Erasmus@ISB'!H65</f>
        <v>0</v>
      </c>
      <c r="J53" s="12">
        <f>'TN-Tabelle für Erasmus@ISB'!I65</f>
        <v>0</v>
      </c>
      <c r="K53" s="12">
        <f>'TN-Tabelle für Erasmus@ISB'!J65</f>
        <v>0</v>
      </c>
      <c r="L53" s="12">
        <f>'TN-Tabelle für Erasmus@ISB'!K65</f>
        <v>0</v>
      </c>
      <c r="M53" s="12">
        <f>'TN-Tabelle für Erasmus@ISB'!L65</f>
        <v>0</v>
      </c>
      <c r="N53" s="12">
        <f>'TN-Tabelle für Erasmus@ISB'!M65</f>
        <v>0</v>
      </c>
      <c r="O53" s="10">
        <f>'TN-Tabelle für Erasmus@ISB'!N65</f>
        <v>0</v>
      </c>
      <c r="P53" s="10">
        <f>'TN-Tabelle für Erasmus@ISB'!O65</f>
        <v>0</v>
      </c>
      <c r="Q53" s="10">
        <f>'TN-Tabelle für Erasmus@ISB'!P65</f>
        <v>0</v>
      </c>
      <c r="R53" s="10" t="str">
        <f>'TN-Tabelle für Erasmus@ISB'!Q65</f>
        <v>Kurstitel (nur eintragen bei Auswahl Kurs)</v>
      </c>
      <c r="S53" s="10">
        <f>'TN-Tabelle für Erasmus@ISB'!R65</f>
        <v>0</v>
      </c>
      <c r="T53" s="10">
        <f>'TN-Tabelle für Erasmus@ISB'!S65</f>
        <v>0</v>
      </c>
      <c r="U53" s="10">
        <f>'TN-Tabelle für Erasmus@ISB'!T65</f>
        <v>0</v>
      </c>
      <c r="V53" s="10">
        <f>'TN-Tabelle für Erasmus@ISB'!U65</f>
        <v>0</v>
      </c>
      <c r="W53" s="12">
        <f>'TN-Tabelle für Erasmus@ISB'!V65</f>
        <v>0</v>
      </c>
      <c r="X53" s="10">
        <f>'TN-Tabelle für Erasmus@ISB'!W65</f>
        <v>0</v>
      </c>
      <c r="Y53" s="10">
        <f>'TN-Tabelle für Erasmus@ISB'!X65</f>
        <v>0</v>
      </c>
      <c r="Z53" s="10" t="str">
        <f>'TN-Tabelle für Erasmus@ISB'!Y65</f>
        <v>zu wenig km</v>
      </c>
      <c r="AA53" s="10">
        <f>'TN-Tabelle für Erasmus@ISB'!Z65</f>
        <v>0</v>
      </c>
      <c r="AB53" s="26" t="str">
        <f>'TN-Tabelle für Erasmus@ISB'!AA65</f>
        <v>Ja</v>
      </c>
      <c r="AC53" s="30">
        <f>'TN-Tabelle für Erasmus@ISB'!AB65</f>
        <v>0</v>
      </c>
      <c r="AD53" s="30">
        <f>'TN-Tabelle für Erasmus@ISB'!AC65</f>
        <v>0</v>
      </c>
      <c r="AE53" s="30">
        <f>'TN-Tabelle für Erasmus@ISB'!AD65</f>
        <v>0</v>
      </c>
      <c r="AF53" s="30">
        <f>'TN-Tabelle für Erasmus@ISB'!AE65</f>
        <v>0</v>
      </c>
      <c r="AG53" s="25">
        <f>'TN-Tabelle für Erasmus@ISB'!AF65</f>
        <v>1</v>
      </c>
      <c r="AH53" s="25">
        <f>'TN-Tabelle für Erasmus@ISB'!AG65</f>
        <v>0</v>
      </c>
      <c r="AI53" s="13">
        <f>'TN-Tabelle für Erasmus@ISB'!AH65</f>
        <v>0</v>
      </c>
      <c r="AJ53" s="25">
        <f>'TN-Tabelle für Erasmus@ISB'!AI65</f>
        <v>1</v>
      </c>
      <c r="AK53" s="13"/>
      <c r="AL53" s="13" t="s">
        <v>63</v>
      </c>
      <c r="AM53" s="13"/>
      <c r="AN53" s="13"/>
      <c r="AO53" s="13" t="s">
        <v>63</v>
      </c>
      <c r="AP53" s="13"/>
      <c r="AQ53" s="13" t="s">
        <v>63</v>
      </c>
      <c r="AR53" s="13" t="e">
        <f>'TN-Tabelle für Erasmus@ISB'!BK65</f>
        <v>#N/A</v>
      </c>
      <c r="AS53" s="13" t="e">
        <f>'TN-Tabelle für Erasmus@ISB'!BL65</f>
        <v>#N/A</v>
      </c>
      <c r="AT53" s="13" t="e">
        <f>'TN-Tabelle für Erasmus@ISB'!BN65</f>
        <v>#N/A</v>
      </c>
      <c r="AU53" s="40" t="e">
        <f>'TN-Tabelle für Erasmus@ISB'!BM65</f>
        <v>#N/A</v>
      </c>
      <c r="AV53" s="40" t="str">
        <f>'TN-Tabelle für Erasmus@ISB'!BU65</f>
        <v>zu wenig km</v>
      </c>
      <c r="AW53" s="40">
        <f>'TN-Tabelle für Erasmus@ISB'!BV65</f>
        <v>0</v>
      </c>
      <c r="AX53" s="40" t="e">
        <f>'TN-Tabelle für Erasmus@ISB'!BW65</f>
        <v>#N/A</v>
      </c>
      <c r="AY53" s="226">
        <f>'TN-Tabelle für Erasmus@ISB'!$B$2</f>
        <v>0</v>
      </c>
      <c r="AZ53" s="226">
        <f>Intern!$AE$28</f>
        <v>2</v>
      </c>
      <c r="BA53" s="226">
        <f>Intern!$AE$29</f>
        <v>1</v>
      </c>
      <c r="BB53" s="226">
        <f>Intern!$AE$23</f>
        <v>0</v>
      </c>
      <c r="BC53" s="226">
        <f>Intern!$AE$24</f>
        <v>1</v>
      </c>
      <c r="BD53" s="226">
        <f>Intern!$AE$25</f>
        <v>0</v>
      </c>
      <c r="BE53" s="226">
        <f ca="1">IF(ISBLANK('TN-Tabelle für Erasmus@ISB'!H65),0,DATEDIF('TN-Tabelle für Erasmus@ISB'!H65,TODAY(),"Y"))</f>
        <v>0</v>
      </c>
      <c r="BF53" s="227">
        <f t="shared" ca="1" si="1"/>
        <v>15</v>
      </c>
      <c r="BG53" s="226">
        <f>COUNTA('TN-Tabelle für Erasmus@ISB'!$I$14:$I$155)</f>
        <v>4</v>
      </c>
      <c r="BH53" s="226">
        <f>Intern!$AE$10</f>
        <v>1897</v>
      </c>
      <c r="BI53" s="226">
        <f>Intern!$AE$11</f>
        <v>413</v>
      </c>
      <c r="BJ53" s="226">
        <f>Intern!$AE$12</f>
        <v>2051</v>
      </c>
      <c r="BK53" s="226">
        <f>Intern!$AE$13</f>
        <v>695</v>
      </c>
      <c r="BL53" s="226">
        <f>Intern!$AE$14</f>
        <v>1897</v>
      </c>
      <c r="BM53" s="226">
        <f>Intern!$AE$15</f>
        <v>413</v>
      </c>
      <c r="BN53" s="226">
        <f>Intern!$AE$16</f>
        <v>726</v>
      </c>
      <c r="BO53" s="226">
        <f>Intern!$AE$17</f>
        <v>309</v>
      </c>
      <c r="BP53" s="226">
        <f>Intern!$AE$18</f>
        <v>0</v>
      </c>
      <c r="BQ53" s="226">
        <f>Intern!$AE$19</f>
        <v>0</v>
      </c>
      <c r="BR53" s="226">
        <f>Intern!$AE$21</f>
        <v>722</v>
      </c>
      <c r="BS53" s="226">
        <f>Intern!$AE$20</f>
        <v>2623</v>
      </c>
      <c r="BT53" s="228">
        <f>SUM(Intern!$AE$20+Intern!$AE$21)</f>
        <v>3345</v>
      </c>
      <c r="BU53" s="174" t="str">
        <f t="shared" si="2"/>
        <v xml:space="preserve">     </v>
      </c>
      <c r="BV53" s="226">
        <f t="shared" si="3"/>
        <v>2</v>
      </c>
      <c r="BW53" s="231">
        <f t="shared" si="4"/>
        <v>-14</v>
      </c>
      <c r="BX53" s="235" t="str">
        <f>SUBSTITUTE('TN-Tabelle für Erasmus@ISB'!K65," ", "")</f>
        <v/>
      </c>
      <c r="BY53" s="226">
        <f>'TN-Tabelle für Erasmus@ISB'!$BL$2</f>
        <v>2024</v>
      </c>
      <c r="BZ53" s="226" t="str">
        <f t="shared" si="5"/>
        <v/>
      </c>
      <c r="CA5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4" spans="1:79" ht="14" customHeight="1">
      <c r="A54" s="27"/>
      <c r="B54" s="28">
        <f>'TN-Tabelle für Erasmus@ISB'!B66</f>
        <v>0</v>
      </c>
      <c r="C54" s="28" t="str">
        <f t="shared" si="0"/>
        <v>0</v>
      </c>
      <c r="D54" s="28">
        <f>'TN-Tabelle für Erasmus@ISB'!C66</f>
        <v>0</v>
      </c>
      <c r="E54" s="28">
        <f>'TN-Tabelle für Erasmus@ISB'!D66</f>
        <v>0</v>
      </c>
      <c r="F54" s="28">
        <f>'TN-Tabelle für Erasmus@ISB'!E66</f>
        <v>0</v>
      </c>
      <c r="G54" s="29">
        <f>'TN-Tabelle für Erasmus@ISB'!F66</f>
        <v>0</v>
      </c>
      <c r="H54" s="28">
        <f>'TN-Tabelle für Erasmus@ISB'!G66</f>
        <v>0</v>
      </c>
      <c r="I54" s="11">
        <f>'TN-Tabelle für Erasmus@ISB'!H66</f>
        <v>0</v>
      </c>
      <c r="J54" s="12">
        <f>'TN-Tabelle für Erasmus@ISB'!I66</f>
        <v>0</v>
      </c>
      <c r="K54" s="12">
        <f>'TN-Tabelle für Erasmus@ISB'!J66</f>
        <v>0</v>
      </c>
      <c r="L54" s="12">
        <f>'TN-Tabelle für Erasmus@ISB'!K66</f>
        <v>0</v>
      </c>
      <c r="M54" s="12">
        <f>'TN-Tabelle für Erasmus@ISB'!L66</f>
        <v>0</v>
      </c>
      <c r="N54" s="12">
        <f>'TN-Tabelle für Erasmus@ISB'!M66</f>
        <v>0</v>
      </c>
      <c r="O54" s="10">
        <f>'TN-Tabelle für Erasmus@ISB'!N66</f>
        <v>0</v>
      </c>
      <c r="P54" s="10">
        <f>'TN-Tabelle für Erasmus@ISB'!O66</f>
        <v>0</v>
      </c>
      <c r="Q54" s="10">
        <f>'TN-Tabelle für Erasmus@ISB'!P66</f>
        <v>0</v>
      </c>
      <c r="R54" s="10" t="str">
        <f>'TN-Tabelle für Erasmus@ISB'!Q66</f>
        <v>Kurstitel (nur eintragen bei Auswahl Kurs)</v>
      </c>
      <c r="S54" s="10">
        <f>'TN-Tabelle für Erasmus@ISB'!R66</f>
        <v>0</v>
      </c>
      <c r="T54" s="10">
        <f>'TN-Tabelle für Erasmus@ISB'!S66</f>
        <v>0</v>
      </c>
      <c r="U54" s="10">
        <f>'TN-Tabelle für Erasmus@ISB'!T66</f>
        <v>0</v>
      </c>
      <c r="V54" s="10">
        <f>'TN-Tabelle für Erasmus@ISB'!U66</f>
        <v>0</v>
      </c>
      <c r="W54" s="12">
        <f>'TN-Tabelle für Erasmus@ISB'!V66</f>
        <v>0</v>
      </c>
      <c r="X54" s="10">
        <f>'TN-Tabelle für Erasmus@ISB'!W66</f>
        <v>0</v>
      </c>
      <c r="Y54" s="10">
        <f>'TN-Tabelle für Erasmus@ISB'!X66</f>
        <v>0</v>
      </c>
      <c r="Z54" s="10" t="str">
        <f>'TN-Tabelle für Erasmus@ISB'!Y66</f>
        <v>zu wenig km</v>
      </c>
      <c r="AA54" s="10">
        <f>'TN-Tabelle für Erasmus@ISB'!Z66</f>
        <v>0</v>
      </c>
      <c r="AB54" s="26" t="str">
        <f>'TN-Tabelle für Erasmus@ISB'!AA66</f>
        <v>Ja</v>
      </c>
      <c r="AC54" s="30">
        <f>'TN-Tabelle für Erasmus@ISB'!AB66</f>
        <v>0</v>
      </c>
      <c r="AD54" s="30">
        <f>'TN-Tabelle für Erasmus@ISB'!AC66</f>
        <v>0</v>
      </c>
      <c r="AE54" s="30">
        <f>'TN-Tabelle für Erasmus@ISB'!AD66</f>
        <v>0</v>
      </c>
      <c r="AF54" s="30">
        <f>'TN-Tabelle für Erasmus@ISB'!AE66</f>
        <v>0</v>
      </c>
      <c r="AG54" s="25">
        <f>'TN-Tabelle für Erasmus@ISB'!AF66</f>
        <v>1</v>
      </c>
      <c r="AH54" s="25">
        <f>'TN-Tabelle für Erasmus@ISB'!AG66</f>
        <v>0</v>
      </c>
      <c r="AI54" s="13">
        <f>'TN-Tabelle für Erasmus@ISB'!AH66</f>
        <v>0</v>
      </c>
      <c r="AJ54" s="25">
        <f>'TN-Tabelle für Erasmus@ISB'!AI66</f>
        <v>1</v>
      </c>
      <c r="AK54" s="13"/>
      <c r="AL54" s="13" t="s">
        <v>63</v>
      </c>
      <c r="AM54" s="13"/>
      <c r="AN54" s="13"/>
      <c r="AO54" s="13" t="s">
        <v>63</v>
      </c>
      <c r="AP54" s="13"/>
      <c r="AQ54" s="13" t="s">
        <v>63</v>
      </c>
      <c r="AR54" s="13" t="e">
        <f>'TN-Tabelle für Erasmus@ISB'!BK66</f>
        <v>#N/A</v>
      </c>
      <c r="AS54" s="13" t="e">
        <f>'TN-Tabelle für Erasmus@ISB'!BL66</f>
        <v>#N/A</v>
      </c>
      <c r="AT54" s="13" t="e">
        <f>'TN-Tabelle für Erasmus@ISB'!BN66</f>
        <v>#N/A</v>
      </c>
      <c r="AU54" s="40" t="e">
        <f>'TN-Tabelle für Erasmus@ISB'!BM66</f>
        <v>#N/A</v>
      </c>
      <c r="AV54" s="40" t="str">
        <f>'TN-Tabelle für Erasmus@ISB'!BU66</f>
        <v>zu wenig km</v>
      </c>
      <c r="AW54" s="40">
        <f>'TN-Tabelle für Erasmus@ISB'!BV66</f>
        <v>0</v>
      </c>
      <c r="AX54" s="40" t="e">
        <f>'TN-Tabelle für Erasmus@ISB'!BW66</f>
        <v>#N/A</v>
      </c>
      <c r="AY54" s="226">
        <f>'TN-Tabelle für Erasmus@ISB'!$B$2</f>
        <v>0</v>
      </c>
      <c r="AZ54" s="226">
        <f>Intern!$AE$28</f>
        <v>2</v>
      </c>
      <c r="BA54" s="226">
        <f>Intern!$AE$29</f>
        <v>1</v>
      </c>
      <c r="BB54" s="226">
        <f>Intern!$AE$23</f>
        <v>0</v>
      </c>
      <c r="BC54" s="226">
        <f>Intern!$AE$24</f>
        <v>1</v>
      </c>
      <c r="BD54" s="226">
        <f>Intern!$AE$25</f>
        <v>0</v>
      </c>
      <c r="BE54" s="226">
        <f ca="1">IF(ISBLANK('TN-Tabelle für Erasmus@ISB'!H66),0,DATEDIF('TN-Tabelle für Erasmus@ISB'!H66,TODAY(),"Y"))</f>
        <v>0</v>
      </c>
      <c r="BF54" s="227">
        <f t="shared" ca="1" si="1"/>
        <v>15</v>
      </c>
      <c r="BG54" s="226">
        <f>COUNTA('TN-Tabelle für Erasmus@ISB'!$I$14:$I$155)</f>
        <v>4</v>
      </c>
      <c r="BH54" s="226">
        <f>Intern!$AE$10</f>
        <v>1897</v>
      </c>
      <c r="BI54" s="226">
        <f>Intern!$AE$11</f>
        <v>413</v>
      </c>
      <c r="BJ54" s="226">
        <f>Intern!$AE$12</f>
        <v>2051</v>
      </c>
      <c r="BK54" s="226">
        <f>Intern!$AE$13</f>
        <v>695</v>
      </c>
      <c r="BL54" s="226">
        <f>Intern!$AE$14</f>
        <v>1897</v>
      </c>
      <c r="BM54" s="226">
        <f>Intern!$AE$15</f>
        <v>413</v>
      </c>
      <c r="BN54" s="226">
        <f>Intern!$AE$16</f>
        <v>726</v>
      </c>
      <c r="BO54" s="226">
        <f>Intern!$AE$17</f>
        <v>309</v>
      </c>
      <c r="BP54" s="226">
        <f>Intern!$AE$18</f>
        <v>0</v>
      </c>
      <c r="BQ54" s="226">
        <f>Intern!$AE$19</f>
        <v>0</v>
      </c>
      <c r="BR54" s="226">
        <f>Intern!$AE$21</f>
        <v>722</v>
      </c>
      <c r="BS54" s="226">
        <f>Intern!$AE$20</f>
        <v>2623</v>
      </c>
      <c r="BT54" s="228">
        <f>SUM(Intern!$AE$20+Intern!$AE$21)</f>
        <v>3345</v>
      </c>
      <c r="BU54" s="174" t="str">
        <f t="shared" si="2"/>
        <v xml:space="preserve">     </v>
      </c>
      <c r="BV54" s="226">
        <f t="shared" si="3"/>
        <v>2</v>
      </c>
      <c r="BW54" s="231">
        <f t="shared" si="4"/>
        <v>-14</v>
      </c>
      <c r="BX54" s="235" t="str">
        <f>SUBSTITUTE('TN-Tabelle für Erasmus@ISB'!K66," ", "")</f>
        <v/>
      </c>
      <c r="BY54" s="226">
        <f>'TN-Tabelle für Erasmus@ISB'!$BL$2</f>
        <v>2024</v>
      </c>
      <c r="BZ54" s="226" t="str">
        <f t="shared" si="5"/>
        <v/>
      </c>
      <c r="CA5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5" spans="1:79" ht="14" customHeight="1">
      <c r="A55" s="27"/>
      <c r="B55" s="28">
        <f>'TN-Tabelle für Erasmus@ISB'!B67</f>
        <v>0</v>
      </c>
      <c r="C55" s="28" t="str">
        <f t="shared" si="0"/>
        <v>0</v>
      </c>
      <c r="D55" s="28">
        <f>'TN-Tabelle für Erasmus@ISB'!C67</f>
        <v>0</v>
      </c>
      <c r="E55" s="28">
        <f>'TN-Tabelle für Erasmus@ISB'!D67</f>
        <v>0</v>
      </c>
      <c r="F55" s="28">
        <f>'TN-Tabelle für Erasmus@ISB'!E67</f>
        <v>0</v>
      </c>
      <c r="G55" s="29">
        <f>'TN-Tabelle für Erasmus@ISB'!F67</f>
        <v>0</v>
      </c>
      <c r="H55" s="28">
        <f>'TN-Tabelle für Erasmus@ISB'!G67</f>
        <v>0</v>
      </c>
      <c r="I55" s="11">
        <f>'TN-Tabelle für Erasmus@ISB'!H67</f>
        <v>0</v>
      </c>
      <c r="J55" s="12">
        <f>'TN-Tabelle für Erasmus@ISB'!I67</f>
        <v>0</v>
      </c>
      <c r="K55" s="12">
        <f>'TN-Tabelle für Erasmus@ISB'!J67</f>
        <v>0</v>
      </c>
      <c r="L55" s="12">
        <f>'TN-Tabelle für Erasmus@ISB'!K67</f>
        <v>0</v>
      </c>
      <c r="M55" s="12">
        <f>'TN-Tabelle für Erasmus@ISB'!L67</f>
        <v>0</v>
      </c>
      <c r="N55" s="12">
        <f>'TN-Tabelle für Erasmus@ISB'!M67</f>
        <v>0</v>
      </c>
      <c r="O55" s="10">
        <f>'TN-Tabelle für Erasmus@ISB'!N67</f>
        <v>0</v>
      </c>
      <c r="P55" s="10">
        <f>'TN-Tabelle für Erasmus@ISB'!O67</f>
        <v>0</v>
      </c>
      <c r="Q55" s="10">
        <f>'TN-Tabelle für Erasmus@ISB'!P67</f>
        <v>0</v>
      </c>
      <c r="R55" s="10" t="str">
        <f>'TN-Tabelle für Erasmus@ISB'!Q67</f>
        <v>Kurstitel (nur eintragen bei Auswahl Kurs)</v>
      </c>
      <c r="S55" s="10">
        <f>'TN-Tabelle für Erasmus@ISB'!R67</f>
        <v>0</v>
      </c>
      <c r="T55" s="10">
        <f>'TN-Tabelle für Erasmus@ISB'!S67</f>
        <v>0</v>
      </c>
      <c r="U55" s="10">
        <f>'TN-Tabelle für Erasmus@ISB'!T67</f>
        <v>0</v>
      </c>
      <c r="V55" s="10">
        <f>'TN-Tabelle für Erasmus@ISB'!U67</f>
        <v>0</v>
      </c>
      <c r="W55" s="12">
        <f>'TN-Tabelle für Erasmus@ISB'!V67</f>
        <v>0</v>
      </c>
      <c r="X55" s="10">
        <f>'TN-Tabelle für Erasmus@ISB'!W67</f>
        <v>0</v>
      </c>
      <c r="Y55" s="10">
        <f>'TN-Tabelle für Erasmus@ISB'!X67</f>
        <v>0</v>
      </c>
      <c r="Z55" s="10" t="str">
        <f>'TN-Tabelle für Erasmus@ISB'!Y67</f>
        <v>zu wenig km</v>
      </c>
      <c r="AA55" s="10">
        <f>'TN-Tabelle für Erasmus@ISB'!Z67</f>
        <v>0</v>
      </c>
      <c r="AB55" s="26" t="str">
        <f>'TN-Tabelle für Erasmus@ISB'!AA67</f>
        <v>Ja</v>
      </c>
      <c r="AC55" s="30">
        <f>'TN-Tabelle für Erasmus@ISB'!AB67</f>
        <v>0</v>
      </c>
      <c r="AD55" s="30">
        <f>'TN-Tabelle für Erasmus@ISB'!AC67</f>
        <v>0</v>
      </c>
      <c r="AE55" s="30">
        <f>'TN-Tabelle für Erasmus@ISB'!AD67</f>
        <v>0</v>
      </c>
      <c r="AF55" s="30">
        <f>'TN-Tabelle für Erasmus@ISB'!AE67</f>
        <v>0</v>
      </c>
      <c r="AG55" s="25">
        <f>'TN-Tabelle für Erasmus@ISB'!AF67</f>
        <v>1</v>
      </c>
      <c r="AH55" s="25">
        <f>'TN-Tabelle für Erasmus@ISB'!AG67</f>
        <v>0</v>
      </c>
      <c r="AI55" s="13">
        <f>'TN-Tabelle für Erasmus@ISB'!AH67</f>
        <v>0</v>
      </c>
      <c r="AJ55" s="25">
        <f>'TN-Tabelle für Erasmus@ISB'!AI67</f>
        <v>1</v>
      </c>
      <c r="AK55" s="13"/>
      <c r="AL55" s="13" t="s">
        <v>63</v>
      </c>
      <c r="AM55" s="13"/>
      <c r="AN55" s="13"/>
      <c r="AO55" s="13" t="s">
        <v>63</v>
      </c>
      <c r="AP55" s="13"/>
      <c r="AQ55" s="13" t="s">
        <v>63</v>
      </c>
      <c r="AR55" s="13" t="e">
        <f>'TN-Tabelle für Erasmus@ISB'!BK67</f>
        <v>#N/A</v>
      </c>
      <c r="AS55" s="13" t="e">
        <f>'TN-Tabelle für Erasmus@ISB'!BL67</f>
        <v>#N/A</v>
      </c>
      <c r="AT55" s="13" t="e">
        <f>'TN-Tabelle für Erasmus@ISB'!BN67</f>
        <v>#N/A</v>
      </c>
      <c r="AU55" s="40" t="e">
        <f>'TN-Tabelle für Erasmus@ISB'!BM67</f>
        <v>#N/A</v>
      </c>
      <c r="AV55" s="40" t="str">
        <f>'TN-Tabelle für Erasmus@ISB'!BU67</f>
        <v>zu wenig km</v>
      </c>
      <c r="AW55" s="40">
        <f>'TN-Tabelle für Erasmus@ISB'!BV67</f>
        <v>0</v>
      </c>
      <c r="AX55" s="40" t="e">
        <f>'TN-Tabelle für Erasmus@ISB'!BW67</f>
        <v>#N/A</v>
      </c>
      <c r="AY55" s="226">
        <f>'TN-Tabelle für Erasmus@ISB'!$B$2</f>
        <v>0</v>
      </c>
      <c r="AZ55" s="226">
        <f>Intern!$AE$28</f>
        <v>2</v>
      </c>
      <c r="BA55" s="226">
        <f>Intern!$AE$29</f>
        <v>1</v>
      </c>
      <c r="BB55" s="226">
        <f>Intern!$AE$23</f>
        <v>0</v>
      </c>
      <c r="BC55" s="226">
        <f>Intern!$AE$24</f>
        <v>1</v>
      </c>
      <c r="BD55" s="226">
        <f>Intern!$AE$25</f>
        <v>0</v>
      </c>
      <c r="BE55" s="226">
        <f ca="1">IF(ISBLANK('TN-Tabelle für Erasmus@ISB'!H67),0,DATEDIF('TN-Tabelle für Erasmus@ISB'!H67,TODAY(),"Y"))</f>
        <v>0</v>
      </c>
      <c r="BF55" s="227">
        <f t="shared" ca="1" si="1"/>
        <v>15</v>
      </c>
      <c r="BG55" s="226">
        <f>COUNTA('TN-Tabelle für Erasmus@ISB'!$I$14:$I$155)</f>
        <v>4</v>
      </c>
      <c r="BH55" s="226">
        <f>Intern!$AE$10</f>
        <v>1897</v>
      </c>
      <c r="BI55" s="226">
        <f>Intern!$AE$11</f>
        <v>413</v>
      </c>
      <c r="BJ55" s="226">
        <f>Intern!$AE$12</f>
        <v>2051</v>
      </c>
      <c r="BK55" s="226">
        <f>Intern!$AE$13</f>
        <v>695</v>
      </c>
      <c r="BL55" s="226">
        <f>Intern!$AE$14</f>
        <v>1897</v>
      </c>
      <c r="BM55" s="226">
        <f>Intern!$AE$15</f>
        <v>413</v>
      </c>
      <c r="BN55" s="226">
        <f>Intern!$AE$16</f>
        <v>726</v>
      </c>
      <c r="BO55" s="226">
        <f>Intern!$AE$17</f>
        <v>309</v>
      </c>
      <c r="BP55" s="226">
        <f>Intern!$AE$18</f>
        <v>0</v>
      </c>
      <c r="BQ55" s="226">
        <f>Intern!$AE$19</f>
        <v>0</v>
      </c>
      <c r="BR55" s="226">
        <f>Intern!$AE$21</f>
        <v>722</v>
      </c>
      <c r="BS55" s="226">
        <f>Intern!$AE$20</f>
        <v>2623</v>
      </c>
      <c r="BT55" s="228">
        <f>SUM(Intern!$AE$20+Intern!$AE$21)</f>
        <v>3345</v>
      </c>
      <c r="BU55" s="174" t="str">
        <f t="shared" si="2"/>
        <v xml:space="preserve">     </v>
      </c>
      <c r="BV55" s="226">
        <f t="shared" si="3"/>
        <v>2</v>
      </c>
      <c r="BW55" s="231">
        <f t="shared" si="4"/>
        <v>-14</v>
      </c>
      <c r="BX55" s="235" t="str">
        <f>SUBSTITUTE('TN-Tabelle für Erasmus@ISB'!K67," ", "")</f>
        <v/>
      </c>
      <c r="BY55" s="226">
        <f>'TN-Tabelle für Erasmus@ISB'!$BL$2</f>
        <v>2024</v>
      </c>
      <c r="BZ55" s="226" t="str">
        <f t="shared" si="5"/>
        <v/>
      </c>
      <c r="CA5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6" spans="1:79" ht="14" customHeight="1">
      <c r="A56" s="27"/>
      <c r="B56" s="28">
        <f>'TN-Tabelle für Erasmus@ISB'!B68</f>
        <v>0</v>
      </c>
      <c r="C56" s="28" t="str">
        <f t="shared" si="0"/>
        <v>0</v>
      </c>
      <c r="D56" s="28">
        <f>'TN-Tabelle für Erasmus@ISB'!C68</f>
        <v>0</v>
      </c>
      <c r="E56" s="28">
        <f>'TN-Tabelle für Erasmus@ISB'!D68</f>
        <v>0</v>
      </c>
      <c r="F56" s="28">
        <f>'TN-Tabelle für Erasmus@ISB'!E68</f>
        <v>0</v>
      </c>
      <c r="G56" s="29">
        <f>'TN-Tabelle für Erasmus@ISB'!F68</f>
        <v>0</v>
      </c>
      <c r="H56" s="28">
        <f>'TN-Tabelle für Erasmus@ISB'!G68</f>
        <v>0</v>
      </c>
      <c r="I56" s="11">
        <f>'TN-Tabelle für Erasmus@ISB'!H68</f>
        <v>0</v>
      </c>
      <c r="J56" s="12">
        <f>'TN-Tabelle für Erasmus@ISB'!I68</f>
        <v>0</v>
      </c>
      <c r="K56" s="12">
        <f>'TN-Tabelle für Erasmus@ISB'!J68</f>
        <v>0</v>
      </c>
      <c r="L56" s="12">
        <f>'TN-Tabelle für Erasmus@ISB'!K68</f>
        <v>0</v>
      </c>
      <c r="M56" s="12">
        <f>'TN-Tabelle für Erasmus@ISB'!L68</f>
        <v>0</v>
      </c>
      <c r="N56" s="12">
        <f>'TN-Tabelle für Erasmus@ISB'!M68</f>
        <v>0</v>
      </c>
      <c r="O56" s="10">
        <f>'TN-Tabelle für Erasmus@ISB'!N68</f>
        <v>0</v>
      </c>
      <c r="P56" s="10">
        <f>'TN-Tabelle für Erasmus@ISB'!O68</f>
        <v>0</v>
      </c>
      <c r="Q56" s="10">
        <f>'TN-Tabelle für Erasmus@ISB'!P68</f>
        <v>0</v>
      </c>
      <c r="R56" s="10" t="str">
        <f>'TN-Tabelle für Erasmus@ISB'!Q68</f>
        <v>Kurstitel (nur eintragen bei Auswahl Kurs)</v>
      </c>
      <c r="S56" s="10">
        <f>'TN-Tabelle für Erasmus@ISB'!R68</f>
        <v>0</v>
      </c>
      <c r="T56" s="10">
        <f>'TN-Tabelle für Erasmus@ISB'!S68</f>
        <v>0</v>
      </c>
      <c r="U56" s="10">
        <f>'TN-Tabelle für Erasmus@ISB'!T68</f>
        <v>0</v>
      </c>
      <c r="V56" s="10">
        <f>'TN-Tabelle für Erasmus@ISB'!U68</f>
        <v>0</v>
      </c>
      <c r="W56" s="12">
        <f>'TN-Tabelle für Erasmus@ISB'!V68</f>
        <v>0</v>
      </c>
      <c r="X56" s="10">
        <f>'TN-Tabelle für Erasmus@ISB'!W68</f>
        <v>0</v>
      </c>
      <c r="Y56" s="10">
        <f>'TN-Tabelle für Erasmus@ISB'!X68</f>
        <v>0</v>
      </c>
      <c r="Z56" s="10" t="str">
        <f>'TN-Tabelle für Erasmus@ISB'!Y68</f>
        <v>zu wenig km</v>
      </c>
      <c r="AA56" s="10">
        <f>'TN-Tabelle für Erasmus@ISB'!Z68</f>
        <v>0</v>
      </c>
      <c r="AB56" s="26" t="str">
        <f>'TN-Tabelle für Erasmus@ISB'!AA68</f>
        <v>Ja</v>
      </c>
      <c r="AC56" s="30">
        <f>'TN-Tabelle für Erasmus@ISB'!AB68</f>
        <v>0</v>
      </c>
      <c r="AD56" s="30">
        <f>'TN-Tabelle für Erasmus@ISB'!AC68</f>
        <v>0</v>
      </c>
      <c r="AE56" s="30">
        <f>'TN-Tabelle für Erasmus@ISB'!AD68</f>
        <v>0</v>
      </c>
      <c r="AF56" s="30">
        <f>'TN-Tabelle für Erasmus@ISB'!AE68</f>
        <v>0</v>
      </c>
      <c r="AG56" s="25">
        <f>'TN-Tabelle für Erasmus@ISB'!AF68</f>
        <v>1</v>
      </c>
      <c r="AH56" s="25">
        <f>'TN-Tabelle für Erasmus@ISB'!AG68</f>
        <v>0</v>
      </c>
      <c r="AI56" s="13">
        <f>'TN-Tabelle für Erasmus@ISB'!AH68</f>
        <v>0</v>
      </c>
      <c r="AJ56" s="25">
        <f>'TN-Tabelle für Erasmus@ISB'!AI68</f>
        <v>1</v>
      </c>
      <c r="AK56" s="13"/>
      <c r="AL56" s="13" t="s">
        <v>63</v>
      </c>
      <c r="AM56" s="13"/>
      <c r="AN56" s="13"/>
      <c r="AO56" s="13" t="s">
        <v>63</v>
      </c>
      <c r="AP56" s="13"/>
      <c r="AQ56" s="13" t="s">
        <v>63</v>
      </c>
      <c r="AR56" s="13" t="e">
        <f>'TN-Tabelle für Erasmus@ISB'!BK68</f>
        <v>#N/A</v>
      </c>
      <c r="AS56" s="13" t="e">
        <f>'TN-Tabelle für Erasmus@ISB'!BL68</f>
        <v>#N/A</v>
      </c>
      <c r="AT56" s="13" t="e">
        <f>'TN-Tabelle für Erasmus@ISB'!BN68</f>
        <v>#N/A</v>
      </c>
      <c r="AU56" s="40" t="e">
        <f>'TN-Tabelle für Erasmus@ISB'!BM68</f>
        <v>#N/A</v>
      </c>
      <c r="AV56" s="40" t="str">
        <f>'TN-Tabelle für Erasmus@ISB'!BU68</f>
        <v>zu wenig km</v>
      </c>
      <c r="AW56" s="40">
        <f>'TN-Tabelle für Erasmus@ISB'!BV68</f>
        <v>0</v>
      </c>
      <c r="AX56" s="40" t="e">
        <f>'TN-Tabelle für Erasmus@ISB'!BW68</f>
        <v>#N/A</v>
      </c>
      <c r="AY56" s="226">
        <f>'TN-Tabelle für Erasmus@ISB'!$B$2</f>
        <v>0</v>
      </c>
      <c r="AZ56" s="226">
        <f>Intern!$AE$28</f>
        <v>2</v>
      </c>
      <c r="BA56" s="226">
        <f>Intern!$AE$29</f>
        <v>1</v>
      </c>
      <c r="BB56" s="226">
        <f>Intern!$AE$23</f>
        <v>0</v>
      </c>
      <c r="BC56" s="226">
        <f>Intern!$AE$24</f>
        <v>1</v>
      </c>
      <c r="BD56" s="226">
        <f>Intern!$AE$25</f>
        <v>0</v>
      </c>
      <c r="BE56" s="226">
        <f ca="1">IF(ISBLANK('TN-Tabelle für Erasmus@ISB'!H68),0,DATEDIF('TN-Tabelle für Erasmus@ISB'!H68,TODAY(),"Y"))</f>
        <v>0</v>
      </c>
      <c r="BF56" s="227">
        <f t="shared" ca="1" si="1"/>
        <v>15</v>
      </c>
      <c r="BG56" s="226">
        <f>COUNTA('TN-Tabelle für Erasmus@ISB'!$I$14:$I$155)</f>
        <v>4</v>
      </c>
      <c r="BH56" s="226">
        <f>Intern!$AE$10</f>
        <v>1897</v>
      </c>
      <c r="BI56" s="226">
        <f>Intern!$AE$11</f>
        <v>413</v>
      </c>
      <c r="BJ56" s="226">
        <f>Intern!$AE$12</f>
        <v>2051</v>
      </c>
      <c r="BK56" s="226">
        <f>Intern!$AE$13</f>
        <v>695</v>
      </c>
      <c r="BL56" s="226">
        <f>Intern!$AE$14</f>
        <v>1897</v>
      </c>
      <c r="BM56" s="226">
        <f>Intern!$AE$15</f>
        <v>413</v>
      </c>
      <c r="BN56" s="226">
        <f>Intern!$AE$16</f>
        <v>726</v>
      </c>
      <c r="BO56" s="226">
        <f>Intern!$AE$17</f>
        <v>309</v>
      </c>
      <c r="BP56" s="226">
        <f>Intern!$AE$18</f>
        <v>0</v>
      </c>
      <c r="BQ56" s="226">
        <f>Intern!$AE$19</f>
        <v>0</v>
      </c>
      <c r="BR56" s="226">
        <f>Intern!$AE$21</f>
        <v>722</v>
      </c>
      <c r="BS56" s="226">
        <f>Intern!$AE$20</f>
        <v>2623</v>
      </c>
      <c r="BT56" s="228">
        <f>SUM(Intern!$AE$20+Intern!$AE$21)</f>
        <v>3345</v>
      </c>
      <c r="BU56" s="174" t="str">
        <f t="shared" si="2"/>
        <v xml:space="preserve">     </v>
      </c>
      <c r="BV56" s="226">
        <f t="shared" si="3"/>
        <v>2</v>
      </c>
      <c r="BW56" s="231">
        <f t="shared" si="4"/>
        <v>-14</v>
      </c>
      <c r="BX56" s="235" t="str">
        <f>SUBSTITUTE('TN-Tabelle für Erasmus@ISB'!K68," ", "")</f>
        <v/>
      </c>
      <c r="BY56" s="226">
        <f>'TN-Tabelle für Erasmus@ISB'!$BL$2</f>
        <v>2024</v>
      </c>
      <c r="BZ56" s="226" t="str">
        <f t="shared" si="5"/>
        <v/>
      </c>
      <c r="CA5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7" spans="1:79" ht="14" customHeight="1">
      <c r="A57" s="27"/>
      <c r="B57" s="28">
        <f>'TN-Tabelle für Erasmus@ISB'!B69</f>
        <v>0</v>
      </c>
      <c r="C57" s="28" t="str">
        <f t="shared" si="0"/>
        <v>0</v>
      </c>
      <c r="D57" s="28">
        <f>'TN-Tabelle für Erasmus@ISB'!C69</f>
        <v>0</v>
      </c>
      <c r="E57" s="28">
        <f>'TN-Tabelle für Erasmus@ISB'!D69</f>
        <v>0</v>
      </c>
      <c r="F57" s="28">
        <f>'TN-Tabelle für Erasmus@ISB'!E69</f>
        <v>0</v>
      </c>
      <c r="G57" s="29">
        <f>'TN-Tabelle für Erasmus@ISB'!F69</f>
        <v>0</v>
      </c>
      <c r="H57" s="28">
        <f>'TN-Tabelle für Erasmus@ISB'!G69</f>
        <v>0</v>
      </c>
      <c r="I57" s="11">
        <f>'TN-Tabelle für Erasmus@ISB'!H69</f>
        <v>0</v>
      </c>
      <c r="J57" s="12">
        <f>'TN-Tabelle für Erasmus@ISB'!I69</f>
        <v>0</v>
      </c>
      <c r="K57" s="12">
        <f>'TN-Tabelle für Erasmus@ISB'!J69</f>
        <v>0</v>
      </c>
      <c r="L57" s="12">
        <f>'TN-Tabelle für Erasmus@ISB'!K69</f>
        <v>0</v>
      </c>
      <c r="M57" s="12">
        <f>'TN-Tabelle für Erasmus@ISB'!L69</f>
        <v>0</v>
      </c>
      <c r="N57" s="12">
        <f>'TN-Tabelle für Erasmus@ISB'!M69</f>
        <v>0</v>
      </c>
      <c r="O57" s="10">
        <f>'TN-Tabelle für Erasmus@ISB'!N69</f>
        <v>0</v>
      </c>
      <c r="P57" s="10">
        <f>'TN-Tabelle für Erasmus@ISB'!O69</f>
        <v>0</v>
      </c>
      <c r="Q57" s="10">
        <f>'TN-Tabelle für Erasmus@ISB'!P69</f>
        <v>0</v>
      </c>
      <c r="R57" s="10" t="str">
        <f>'TN-Tabelle für Erasmus@ISB'!Q69</f>
        <v>Kurstitel (nur eintragen bei Auswahl Kurs)</v>
      </c>
      <c r="S57" s="10">
        <f>'TN-Tabelle für Erasmus@ISB'!R69</f>
        <v>0</v>
      </c>
      <c r="T57" s="10">
        <f>'TN-Tabelle für Erasmus@ISB'!S69</f>
        <v>0</v>
      </c>
      <c r="U57" s="10">
        <f>'TN-Tabelle für Erasmus@ISB'!T69</f>
        <v>0</v>
      </c>
      <c r="V57" s="10">
        <f>'TN-Tabelle für Erasmus@ISB'!U69</f>
        <v>0</v>
      </c>
      <c r="W57" s="12">
        <f>'TN-Tabelle für Erasmus@ISB'!V69</f>
        <v>0</v>
      </c>
      <c r="X57" s="10">
        <f>'TN-Tabelle für Erasmus@ISB'!W69</f>
        <v>0</v>
      </c>
      <c r="Y57" s="10">
        <f>'TN-Tabelle für Erasmus@ISB'!X69</f>
        <v>0</v>
      </c>
      <c r="Z57" s="10" t="str">
        <f>'TN-Tabelle für Erasmus@ISB'!Y69</f>
        <v>zu wenig km</v>
      </c>
      <c r="AA57" s="10">
        <f>'TN-Tabelle für Erasmus@ISB'!Z69</f>
        <v>0</v>
      </c>
      <c r="AB57" s="26" t="str">
        <f>'TN-Tabelle für Erasmus@ISB'!AA69</f>
        <v>Ja</v>
      </c>
      <c r="AC57" s="30">
        <f>'TN-Tabelle für Erasmus@ISB'!AB69</f>
        <v>0</v>
      </c>
      <c r="AD57" s="30">
        <f>'TN-Tabelle für Erasmus@ISB'!AC69</f>
        <v>0</v>
      </c>
      <c r="AE57" s="30">
        <f>'TN-Tabelle für Erasmus@ISB'!AD69</f>
        <v>0</v>
      </c>
      <c r="AF57" s="30">
        <f>'TN-Tabelle für Erasmus@ISB'!AE69</f>
        <v>0</v>
      </c>
      <c r="AG57" s="25">
        <f>'TN-Tabelle für Erasmus@ISB'!AF69</f>
        <v>1</v>
      </c>
      <c r="AH57" s="25">
        <f>'TN-Tabelle für Erasmus@ISB'!AG69</f>
        <v>0</v>
      </c>
      <c r="AI57" s="13">
        <f>'TN-Tabelle für Erasmus@ISB'!AH69</f>
        <v>0</v>
      </c>
      <c r="AJ57" s="25">
        <f>'TN-Tabelle für Erasmus@ISB'!AI69</f>
        <v>1</v>
      </c>
      <c r="AK57" s="13"/>
      <c r="AL57" s="13" t="s">
        <v>63</v>
      </c>
      <c r="AM57" s="13"/>
      <c r="AN57" s="13"/>
      <c r="AO57" s="13" t="s">
        <v>63</v>
      </c>
      <c r="AP57" s="13"/>
      <c r="AQ57" s="13" t="s">
        <v>63</v>
      </c>
      <c r="AR57" s="13" t="e">
        <f>'TN-Tabelle für Erasmus@ISB'!BK69</f>
        <v>#N/A</v>
      </c>
      <c r="AS57" s="13" t="e">
        <f>'TN-Tabelle für Erasmus@ISB'!BL69</f>
        <v>#N/A</v>
      </c>
      <c r="AT57" s="13" t="e">
        <f>'TN-Tabelle für Erasmus@ISB'!BN69</f>
        <v>#N/A</v>
      </c>
      <c r="AU57" s="40" t="e">
        <f>'TN-Tabelle für Erasmus@ISB'!BM69</f>
        <v>#N/A</v>
      </c>
      <c r="AV57" s="40" t="str">
        <f>'TN-Tabelle für Erasmus@ISB'!BU69</f>
        <v>zu wenig km</v>
      </c>
      <c r="AW57" s="40">
        <f>'TN-Tabelle für Erasmus@ISB'!BV69</f>
        <v>0</v>
      </c>
      <c r="AX57" s="40" t="e">
        <f>'TN-Tabelle für Erasmus@ISB'!BW69</f>
        <v>#N/A</v>
      </c>
      <c r="AY57" s="226">
        <f>'TN-Tabelle für Erasmus@ISB'!$B$2</f>
        <v>0</v>
      </c>
      <c r="AZ57" s="226">
        <f>Intern!$AE$28</f>
        <v>2</v>
      </c>
      <c r="BA57" s="226">
        <f>Intern!$AE$29</f>
        <v>1</v>
      </c>
      <c r="BB57" s="226">
        <f>Intern!$AE$23</f>
        <v>0</v>
      </c>
      <c r="BC57" s="226">
        <f>Intern!$AE$24</f>
        <v>1</v>
      </c>
      <c r="BD57" s="226">
        <f>Intern!$AE$25</f>
        <v>0</v>
      </c>
      <c r="BE57" s="226">
        <f ca="1">IF(ISBLANK('TN-Tabelle für Erasmus@ISB'!H69),0,DATEDIF('TN-Tabelle für Erasmus@ISB'!H69,TODAY(),"Y"))</f>
        <v>0</v>
      </c>
      <c r="BF57" s="227">
        <f t="shared" ca="1" si="1"/>
        <v>15</v>
      </c>
      <c r="BG57" s="226">
        <f>COUNTA('TN-Tabelle für Erasmus@ISB'!$I$14:$I$155)</f>
        <v>4</v>
      </c>
      <c r="BH57" s="226">
        <f>Intern!$AE$10</f>
        <v>1897</v>
      </c>
      <c r="BI57" s="226">
        <f>Intern!$AE$11</f>
        <v>413</v>
      </c>
      <c r="BJ57" s="226">
        <f>Intern!$AE$12</f>
        <v>2051</v>
      </c>
      <c r="BK57" s="226">
        <f>Intern!$AE$13</f>
        <v>695</v>
      </c>
      <c r="BL57" s="226">
        <f>Intern!$AE$14</f>
        <v>1897</v>
      </c>
      <c r="BM57" s="226">
        <f>Intern!$AE$15</f>
        <v>413</v>
      </c>
      <c r="BN57" s="226">
        <f>Intern!$AE$16</f>
        <v>726</v>
      </c>
      <c r="BO57" s="226">
        <f>Intern!$AE$17</f>
        <v>309</v>
      </c>
      <c r="BP57" s="226">
        <f>Intern!$AE$18</f>
        <v>0</v>
      </c>
      <c r="BQ57" s="226">
        <f>Intern!$AE$19</f>
        <v>0</v>
      </c>
      <c r="BR57" s="226">
        <f>Intern!$AE$21</f>
        <v>722</v>
      </c>
      <c r="BS57" s="226">
        <f>Intern!$AE$20</f>
        <v>2623</v>
      </c>
      <c r="BT57" s="228">
        <f>SUM(Intern!$AE$20+Intern!$AE$21)</f>
        <v>3345</v>
      </c>
      <c r="BU57" s="174" t="str">
        <f t="shared" si="2"/>
        <v xml:space="preserve">     </v>
      </c>
      <c r="BV57" s="226">
        <f t="shared" si="3"/>
        <v>2</v>
      </c>
      <c r="BW57" s="231">
        <f t="shared" si="4"/>
        <v>-14</v>
      </c>
      <c r="BX57" s="235" t="str">
        <f>SUBSTITUTE('TN-Tabelle für Erasmus@ISB'!K69," ", "")</f>
        <v/>
      </c>
      <c r="BY57" s="226">
        <f>'TN-Tabelle für Erasmus@ISB'!$BL$2</f>
        <v>2024</v>
      </c>
      <c r="BZ57" s="226" t="str">
        <f t="shared" si="5"/>
        <v/>
      </c>
      <c r="CA5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8" spans="1:79" ht="14" customHeight="1">
      <c r="A58" s="27"/>
      <c r="B58" s="28">
        <f>'TN-Tabelle für Erasmus@ISB'!B70</f>
        <v>0</v>
      </c>
      <c r="C58" s="28" t="str">
        <f t="shared" ref="C58:C120" si="6">SUBSTITUTE(SUBSTITUTE(B58,"Lernende: ",""),"Lehrkräfte: ","")</f>
        <v>0</v>
      </c>
      <c r="D58" s="28">
        <f>'TN-Tabelle für Erasmus@ISB'!C70</f>
        <v>0</v>
      </c>
      <c r="E58" s="28">
        <f>'TN-Tabelle für Erasmus@ISB'!D70</f>
        <v>0</v>
      </c>
      <c r="F58" s="28">
        <f>'TN-Tabelle für Erasmus@ISB'!E70</f>
        <v>0</v>
      </c>
      <c r="G58" s="29">
        <f>'TN-Tabelle für Erasmus@ISB'!F70</f>
        <v>0</v>
      </c>
      <c r="H58" s="28">
        <f>'TN-Tabelle für Erasmus@ISB'!G70</f>
        <v>0</v>
      </c>
      <c r="I58" s="11">
        <f>'TN-Tabelle für Erasmus@ISB'!H70</f>
        <v>0</v>
      </c>
      <c r="J58" s="12">
        <f>'TN-Tabelle für Erasmus@ISB'!I70</f>
        <v>0</v>
      </c>
      <c r="K58" s="12">
        <f>'TN-Tabelle für Erasmus@ISB'!J70</f>
        <v>0</v>
      </c>
      <c r="L58" s="12">
        <f>'TN-Tabelle für Erasmus@ISB'!K70</f>
        <v>0</v>
      </c>
      <c r="M58" s="12">
        <f>'TN-Tabelle für Erasmus@ISB'!L70</f>
        <v>0</v>
      </c>
      <c r="N58" s="12">
        <f>'TN-Tabelle für Erasmus@ISB'!M70</f>
        <v>0</v>
      </c>
      <c r="O58" s="10">
        <f>'TN-Tabelle für Erasmus@ISB'!N70</f>
        <v>0</v>
      </c>
      <c r="P58" s="10">
        <f>'TN-Tabelle für Erasmus@ISB'!O70</f>
        <v>0</v>
      </c>
      <c r="Q58" s="10">
        <f>'TN-Tabelle für Erasmus@ISB'!P70</f>
        <v>0</v>
      </c>
      <c r="R58" s="10" t="str">
        <f>'TN-Tabelle für Erasmus@ISB'!Q70</f>
        <v>Kurstitel (nur eintragen bei Auswahl Kurs)</v>
      </c>
      <c r="S58" s="10">
        <f>'TN-Tabelle für Erasmus@ISB'!R70</f>
        <v>0</v>
      </c>
      <c r="T58" s="10">
        <f>'TN-Tabelle für Erasmus@ISB'!S70</f>
        <v>0</v>
      </c>
      <c r="U58" s="10">
        <f>'TN-Tabelle für Erasmus@ISB'!T70</f>
        <v>0</v>
      </c>
      <c r="V58" s="10">
        <f>'TN-Tabelle für Erasmus@ISB'!U70</f>
        <v>0</v>
      </c>
      <c r="W58" s="12">
        <f>'TN-Tabelle für Erasmus@ISB'!V70</f>
        <v>0</v>
      </c>
      <c r="X58" s="10">
        <f>'TN-Tabelle für Erasmus@ISB'!W70</f>
        <v>0</v>
      </c>
      <c r="Y58" s="10">
        <f>'TN-Tabelle für Erasmus@ISB'!X70</f>
        <v>0</v>
      </c>
      <c r="Z58" s="10" t="str">
        <f>'TN-Tabelle für Erasmus@ISB'!Y70</f>
        <v>zu wenig km</v>
      </c>
      <c r="AA58" s="10">
        <f>'TN-Tabelle für Erasmus@ISB'!Z70</f>
        <v>0</v>
      </c>
      <c r="AB58" s="26" t="str">
        <f>'TN-Tabelle für Erasmus@ISB'!AA70</f>
        <v>Ja</v>
      </c>
      <c r="AC58" s="30">
        <f>'TN-Tabelle für Erasmus@ISB'!AB70</f>
        <v>0</v>
      </c>
      <c r="AD58" s="30">
        <f>'TN-Tabelle für Erasmus@ISB'!AC70</f>
        <v>0</v>
      </c>
      <c r="AE58" s="30">
        <f>'TN-Tabelle für Erasmus@ISB'!AD70</f>
        <v>0</v>
      </c>
      <c r="AF58" s="30">
        <f>'TN-Tabelle für Erasmus@ISB'!AE70</f>
        <v>0</v>
      </c>
      <c r="AG58" s="25">
        <f>'TN-Tabelle für Erasmus@ISB'!AF70</f>
        <v>1</v>
      </c>
      <c r="AH58" s="25">
        <f>'TN-Tabelle für Erasmus@ISB'!AG70</f>
        <v>0</v>
      </c>
      <c r="AI58" s="13">
        <f>'TN-Tabelle für Erasmus@ISB'!AH70</f>
        <v>0</v>
      </c>
      <c r="AJ58" s="25">
        <f>'TN-Tabelle für Erasmus@ISB'!AI70</f>
        <v>1</v>
      </c>
      <c r="AK58" s="13"/>
      <c r="AL58" s="13" t="s">
        <v>63</v>
      </c>
      <c r="AM58" s="13"/>
      <c r="AN58" s="13"/>
      <c r="AO58" s="13" t="s">
        <v>63</v>
      </c>
      <c r="AP58" s="13"/>
      <c r="AQ58" s="13" t="s">
        <v>63</v>
      </c>
      <c r="AR58" s="13" t="e">
        <f>'TN-Tabelle für Erasmus@ISB'!BK70</f>
        <v>#N/A</v>
      </c>
      <c r="AS58" s="13" t="e">
        <f>'TN-Tabelle für Erasmus@ISB'!BL70</f>
        <v>#N/A</v>
      </c>
      <c r="AT58" s="13" t="e">
        <f>'TN-Tabelle für Erasmus@ISB'!BN70</f>
        <v>#N/A</v>
      </c>
      <c r="AU58" s="40" t="e">
        <f>'TN-Tabelle für Erasmus@ISB'!BM70</f>
        <v>#N/A</v>
      </c>
      <c r="AV58" s="40" t="str">
        <f>'TN-Tabelle für Erasmus@ISB'!BU70</f>
        <v>zu wenig km</v>
      </c>
      <c r="AW58" s="40">
        <f>'TN-Tabelle für Erasmus@ISB'!BV70</f>
        <v>0</v>
      </c>
      <c r="AX58" s="40" t="e">
        <f>'TN-Tabelle für Erasmus@ISB'!BW70</f>
        <v>#N/A</v>
      </c>
      <c r="AY58" s="226">
        <f>'TN-Tabelle für Erasmus@ISB'!$B$2</f>
        <v>0</v>
      </c>
      <c r="AZ58" s="226">
        <f>Intern!$AE$28</f>
        <v>2</v>
      </c>
      <c r="BA58" s="226">
        <f>Intern!$AE$29</f>
        <v>1</v>
      </c>
      <c r="BB58" s="226">
        <f>Intern!$AE$23</f>
        <v>0</v>
      </c>
      <c r="BC58" s="226">
        <f>Intern!$AE$24</f>
        <v>1</v>
      </c>
      <c r="BD58" s="226">
        <f>Intern!$AE$25</f>
        <v>0</v>
      </c>
      <c r="BE58" s="226">
        <f ca="1">IF(ISBLANK('TN-Tabelle für Erasmus@ISB'!H70),0,DATEDIF('TN-Tabelle für Erasmus@ISB'!H70,TODAY(),"Y"))</f>
        <v>0</v>
      </c>
      <c r="BF58" s="227">
        <f t="shared" ca="1" si="1"/>
        <v>15</v>
      </c>
      <c r="BG58" s="226">
        <f>COUNTA('TN-Tabelle für Erasmus@ISB'!$I$14:$I$155)</f>
        <v>4</v>
      </c>
      <c r="BH58" s="226">
        <f>Intern!$AE$10</f>
        <v>1897</v>
      </c>
      <c r="BI58" s="226">
        <f>Intern!$AE$11</f>
        <v>413</v>
      </c>
      <c r="BJ58" s="226">
        <f>Intern!$AE$12</f>
        <v>2051</v>
      </c>
      <c r="BK58" s="226">
        <f>Intern!$AE$13</f>
        <v>695</v>
      </c>
      <c r="BL58" s="226">
        <f>Intern!$AE$14</f>
        <v>1897</v>
      </c>
      <c r="BM58" s="226">
        <f>Intern!$AE$15</f>
        <v>413</v>
      </c>
      <c r="BN58" s="226">
        <f>Intern!$AE$16</f>
        <v>726</v>
      </c>
      <c r="BO58" s="226">
        <f>Intern!$AE$17</f>
        <v>309</v>
      </c>
      <c r="BP58" s="226">
        <f>Intern!$AE$18</f>
        <v>0</v>
      </c>
      <c r="BQ58" s="226">
        <f>Intern!$AE$19</f>
        <v>0</v>
      </c>
      <c r="BR58" s="226">
        <f>Intern!$AE$21</f>
        <v>722</v>
      </c>
      <c r="BS58" s="226">
        <f>Intern!$AE$20</f>
        <v>2623</v>
      </c>
      <c r="BT58" s="228">
        <f>SUM(Intern!$AE$20+Intern!$AE$21)</f>
        <v>3345</v>
      </c>
      <c r="BU58" s="174" t="str">
        <f t="shared" si="2"/>
        <v xml:space="preserve">     </v>
      </c>
      <c r="BV58" s="226">
        <f t="shared" si="3"/>
        <v>2</v>
      </c>
      <c r="BW58" s="231">
        <f t="shared" si="4"/>
        <v>-14</v>
      </c>
      <c r="BX58" s="235" t="str">
        <f>SUBSTITUTE('TN-Tabelle für Erasmus@ISB'!K70," ", "")</f>
        <v/>
      </c>
      <c r="BY58" s="226">
        <f>'TN-Tabelle für Erasmus@ISB'!$BL$2</f>
        <v>2024</v>
      </c>
      <c r="BZ58" s="226" t="str">
        <f t="shared" si="5"/>
        <v/>
      </c>
      <c r="CA5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59" spans="1:79" ht="14" customHeight="1">
      <c r="A59" s="27"/>
      <c r="B59" s="28">
        <f>'TN-Tabelle für Erasmus@ISB'!B71</f>
        <v>0</v>
      </c>
      <c r="C59" s="28" t="str">
        <f t="shared" si="6"/>
        <v>0</v>
      </c>
      <c r="D59" s="28">
        <f>'TN-Tabelle für Erasmus@ISB'!C71</f>
        <v>0</v>
      </c>
      <c r="E59" s="28">
        <f>'TN-Tabelle für Erasmus@ISB'!D71</f>
        <v>0</v>
      </c>
      <c r="F59" s="28">
        <f>'TN-Tabelle für Erasmus@ISB'!E71</f>
        <v>0</v>
      </c>
      <c r="G59" s="29">
        <f>'TN-Tabelle für Erasmus@ISB'!F71</f>
        <v>0</v>
      </c>
      <c r="H59" s="28">
        <f>'TN-Tabelle für Erasmus@ISB'!G71</f>
        <v>0</v>
      </c>
      <c r="I59" s="11">
        <f>'TN-Tabelle für Erasmus@ISB'!H71</f>
        <v>0</v>
      </c>
      <c r="J59" s="12">
        <f>'TN-Tabelle für Erasmus@ISB'!I71</f>
        <v>0</v>
      </c>
      <c r="K59" s="12">
        <f>'TN-Tabelle für Erasmus@ISB'!J71</f>
        <v>0</v>
      </c>
      <c r="L59" s="12">
        <f>'TN-Tabelle für Erasmus@ISB'!K71</f>
        <v>0</v>
      </c>
      <c r="M59" s="12">
        <f>'TN-Tabelle für Erasmus@ISB'!L71</f>
        <v>0</v>
      </c>
      <c r="N59" s="12">
        <f>'TN-Tabelle für Erasmus@ISB'!M71</f>
        <v>0</v>
      </c>
      <c r="O59" s="10">
        <f>'TN-Tabelle für Erasmus@ISB'!N71</f>
        <v>0</v>
      </c>
      <c r="P59" s="10">
        <f>'TN-Tabelle für Erasmus@ISB'!O71</f>
        <v>0</v>
      </c>
      <c r="Q59" s="10">
        <f>'TN-Tabelle für Erasmus@ISB'!P71</f>
        <v>0</v>
      </c>
      <c r="R59" s="10" t="str">
        <f>'TN-Tabelle für Erasmus@ISB'!Q71</f>
        <v>Kurstitel (nur eintragen bei Auswahl Kurs)</v>
      </c>
      <c r="S59" s="10">
        <f>'TN-Tabelle für Erasmus@ISB'!R71</f>
        <v>0</v>
      </c>
      <c r="T59" s="10">
        <f>'TN-Tabelle für Erasmus@ISB'!S71</f>
        <v>0</v>
      </c>
      <c r="U59" s="10">
        <f>'TN-Tabelle für Erasmus@ISB'!T71</f>
        <v>0</v>
      </c>
      <c r="V59" s="10">
        <f>'TN-Tabelle für Erasmus@ISB'!U71</f>
        <v>0</v>
      </c>
      <c r="W59" s="12">
        <f>'TN-Tabelle für Erasmus@ISB'!V71</f>
        <v>0</v>
      </c>
      <c r="X59" s="10">
        <f>'TN-Tabelle für Erasmus@ISB'!W71</f>
        <v>0</v>
      </c>
      <c r="Y59" s="10">
        <f>'TN-Tabelle für Erasmus@ISB'!X71</f>
        <v>0</v>
      </c>
      <c r="Z59" s="10" t="str">
        <f>'TN-Tabelle für Erasmus@ISB'!Y71</f>
        <v>zu wenig km</v>
      </c>
      <c r="AA59" s="10">
        <f>'TN-Tabelle für Erasmus@ISB'!Z71</f>
        <v>0</v>
      </c>
      <c r="AB59" s="26" t="str">
        <f>'TN-Tabelle für Erasmus@ISB'!AA71</f>
        <v>Ja</v>
      </c>
      <c r="AC59" s="30">
        <f>'TN-Tabelle für Erasmus@ISB'!AB71</f>
        <v>0</v>
      </c>
      <c r="AD59" s="30">
        <f>'TN-Tabelle für Erasmus@ISB'!AC71</f>
        <v>0</v>
      </c>
      <c r="AE59" s="30">
        <f>'TN-Tabelle für Erasmus@ISB'!AD71</f>
        <v>0</v>
      </c>
      <c r="AF59" s="30">
        <f>'TN-Tabelle für Erasmus@ISB'!AE71</f>
        <v>0</v>
      </c>
      <c r="AG59" s="25">
        <f>'TN-Tabelle für Erasmus@ISB'!AF71</f>
        <v>1</v>
      </c>
      <c r="AH59" s="25">
        <f>'TN-Tabelle für Erasmus@ISB'!AG71</f>
        <v>0</v>
      </c>
      <c r="AI59" s="13">
        <f>'TN-Tabelle für Erasmus@ISB'!AH71</f>
        <v>0</v>
      </c>
      <c r="AJ59" s="25">
        <f>'TN-Tabelle für Erasmus@ISB'!AI71</f>
        <v>1</v>
      </c>
      <c r="AK59" s="13"/>
      <c r="AL59" s="13" t="s">
        <v>63</v>
      </c>
      <c r="AM59" s="13"/>
      <c r="AN59" s="13"/>
      <c r="AO59" s="13" t="s">
        <v>63</v>
      </c>
      <c r="AP59" s="13"/>
      <c r="AQ59" s="13" t="s">
        <v>63</v>
      </c>
      <c r="AR59" s="13" t="e">
        <f>'TN-Tabelle für Erasmus@ISB'!BK71</f>
        <v>#N/A</v>
      </c>
      <c r="AS59" s="13" t="e">
        <f>'TN-Tabelle für Erasmus@ISB'!BL71</f>
        <v>#N/A</v>
      </c>
      <c r="AT59" s="13" t="e">
        <f>'TN-Tabelle für Erasmus@ISB'!BN71</f>
        <v>#N/A</v>
      </c>
      <c r="AU59" s="40" t="e">
        <f>'TN-Tabelle für Erasmus@ISB'!BM71</f>
        <v>#N/A</v>
      </c>
      <c r="AV59" s="40" t="str">
        <f>'TN-Tabelle für Erasmus@ISB'!BU71</f>
        <v>zu wenig km</v>
      </c>
      <c r="AW59" s="40">
        <f>'TN-Tabelle für Erasmus@ISB'!BV71</f>
        <v>0</v>
      </c>
      <c r="AX59" s="40" t="e">
        <f>'TN-Tabelle für Erasmus@ISB'!BW71</f>
        <v>#N/A</v>
      </c>
      <c r="AY59" s="226">
        <f>'TN-Tabelle für Erasmus@ISB'!$B$2</f>
        <v>0</v>
      </c>
      <c r="AZ59" s="226">
        <f>Intern!$AE$28</f>
        <v>2</v>
      </c>
      <c r="BA59" s="226">
        <f>Intern!$AE$29</f>
        <v>1</v>
      </c>
      <c r="BB59" s="226">
        <f>Intern!$AE$23</f>
        <v>0</v>
      </c>
      <c r="BC59" s="226">
        <f>Intern!$AE$24</f>
        <v>1</v>
      </c>
      <c r="BD59" s="226">
        <f>Intern!$AE$25</f>
        <v>0</v>
      </c>
      <c r="BE59" s="226">
        <f ca="1">IF(ISBLANK('TN-Tabelle für Erasmus@ISB'!H71),0,DATEDIF('TN-Tabelle für Erasmus@ISB'!H71,TODAY(),"Y"))</f>
        <v>0</v>
      </c>
      <c r="BF59" s="227">
        <f t="shared" ca="1" si="1"/>
        <v>15</v>
      </c>
      <c r="BG59" s="226">
        <f>COUNTA('TN-Tabelle für Erasmus@ISB'!$I$14:$I$155)</f>
        <v>4</v>
      </c>
      <c r="BH59" s="226">
        <f>Intern!$AE$10</f>
        <v>1897</v>
      </c>
      <c r="BI59" s="226">
        <f>Intern!$AE$11</f>
        <v>413</v>
      </c>
      <c r="BJ59" s="226">
        <f>Intern!$AE$12</f>
        <v>2051</v>
      </c>
      <c r="BK59" s="226">
        <f>Intern!$AE$13</f>
        <v>695</v>
      </c>
      <c r="BL59" s="226">
        <f>Intern!$AE$14</f>
        <v>1897</v>
      </c>
      <c r="BM59" s="226">
        <f>Intern!$AE$15</f>
        <v>413</v>
      </c>
      <c r="BN59" s="226">
        <f>Intern!$AE$16</f>
        <v>726</v>
      </c>
      <c r="BO59" s="226">
        <f>Intern!$AE$17</f>
        <v>309</v>
      </c>
      <c r="BP59" s="226">
        <f>Intern!$AE$18</f>
        <v>0</v>
      </c>
      <c r="BQ59" s="226">
        <f>Intern!$AE$19</f>
        <v>0</v>
      </c>
      <c r="BR59" s="226">
        <f>Intern!$AE$21</f>
        <v>722</v>
      </c>
      <c r="BS59" s="226">
        <f>Intern!$AE$20</f>
        <v>2623</v>
      </c>
      <c r="BT59" s="228">
        <f>SUM(Intern!$AE$20+Intern!$AE$21)</f>
        <v>3345</v>
      </c>
      <c r="BU59" s="174" t="str">
        <f t="shared" si="2"/>
        <v xml:space="preserve">     </v>
      </c>
      <c r="BV59" s="226">
        <f t="shared" si="3"/>
        <v>2</v>
      </c>
      <c r="BW59" s="231">
        <f t="shared" si="4"/>
        <v>-14</v>
      </c>
      <c r="BX59" s="235" t="str">
        <f>SUBSTITUTE('TN-Tabelle für Erasmus@ISB'!K71," ", "")</f>
        <v/>
      </c>
      <c r="BY59" s="226">
        <f>'TN-Tabelle für Erasmus@ISB'!$BL$2</f>
        <v>2024</v>
      </c>
      <c r="BZ59" s="226" t="str">
        <f t="shared" si="5"/>
        <v/>
      </c>
      <c r="CA5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0" spans="1:79" ht="14" customHeight="1">
      <c r="A60" s="27"/>
      <c r="B60" s="28">
        <f>'TN-Tabelle für Erasmus@ISB'!B72</f>
        <v>0</v>
      </c>
      <c r="C60" s="28" t="str">
        <f t="shared" si="6"/>
        <v>0</v>
      </c>
      <c r="D60" s="28">
        <f>'TN-Tabelle für Erasmus@ISB'!C72</f>
        <v>0</v>
      </c>
      <c r="E60" s="28">
        <f>'TN-Tabelle für Erasmus@ISB'!D72</f>
        <v>0</v>
      </c>
      <c r="F60" s="28">
        <f>'TN-Tabelle für Erasmus@ISB'!E72</f>
        <v>0</v>
      </c>
      <c r="G60" s="29">
        <f>'TN-Tabelle für Erasmus@ISB'!F72</f>
        <v>0</v>
      </c>
      <c r="H60" s="28">
        <f>'TN-Tabelle für Erasmus@ISB'!G72</f>
        <v>0</v>
      </c>
      <c r="I60" s="11">
        <f>'TN-Tabelle für Erasmus@ISB'!H72</f>
        <v>0</v>
      </c>
      <c r="J60" s="12">
        <f>'TN-Tabelle für Erasmus@ISB'!I72</f>
        <v>0</v>
      </c>
      <c r="K60" s="12">
        <f>'TN-Tabelle für Erasmus@ISB'!J72</f>
        <v>0</v>
      </c>
      <c r="L60" s="12">
        <f>'TN-Tabelle für Erasmus@ISB'!K72</f>
        <v>0</v>
      </c>
      <c r="M60" s="12">
        <f>'TN-Tabelle für Erasmus@ISB'!L72</f>
        <v>0</v>
      </c>
      <c r="N60" s="12">
        <f>'TN-Tabelle für Erasmus@ISB'!M72</f>
        <v>0</v>
      </c>
      <c r="O60" s="10">
        <f>'TN-Tabelle für Erasmus@ISB'!N72</f>
        <v>0</v>
      </c>
      <c r="P60" s="10">
        <f>'TN-Tabelle für Erasmus@ISB'!O72</f>
        <v>0</v>
      </c>
      <c r="Q60" s="10">
        <f>'TN-Tabelle für Erasmus@ISB'!P72</f>
        <v>0</v>
      </c>
      <c r="R60" s="10" t="str">
        <f>'TN-Tabelle für Erasmus@ISB'!Q72</f>
        <v>Kurstitel (nur eintragen bei Auswahl Kurs)</v>
      </c>
      <c r="S60" s="10">
        <f>'TN-Tabelle für Erasmus@ISB'!R72</f>
        <v>0</v>
      </c>
      <c r="T60" s="10">
        <f>'TN-Tabelle für Erasmus@ISB'!S72</f>
        <v>0</v>
      </c>
      <c r="U60" s="10">
        <f>'TN-Tabelle für Erasmus@ISB'!T72</f>
        <v>0</v>
      </c>
      <c r="V60" s="10">
        <f>'TN-Tabelle für Erasmus@ISB'!U72</f>
        <v>0</v>
      </c>
      <c r="W60" s="12">
        <f>'TN-Tabelle für Erasmus@ISB'!V72</f>
        <v>0</v>
      </c>
      <c r="X60" s="10">
        <f>'TN-Tabelle für Erasmus@ISB'!W72</f>
        <v>0</v>
      </c>
      <c r="Y60" s="10">
        <f>'TN-Tabelle für Erasmus@ISB'!X72</f>
        <v>0</v>
      </c>
      <c r="Z60" s="10" t="str">
        <f>'TN-Tabelle für Erasmus@ISB'!Y72</f>
        <v>zu wenig km</v>
      </c>
      <c r="AA60" s="10">
        <f>'TN-Tabelle für Erasmus@ISB'!Z72</f>
        <v>0</v>
      </c>
      <c r="AB60" s="26" t="str">
        <f>'TN-Tabelle für Erasmus@ISB'!AA72</f>
        <v>Ja</v>
      </c>
      <c r="AC60" s="30">
        <f>'TN-Tabelle für Erasmus@ISB'!AB72</f>
        <v>0</v>
      </c>
      <c r="AD60" s="30">
        <f>'TN-Tabelle für Erasmus@ISB'!AC72</f>
        <v>0</v>
      </c>
      <c r="AE60" s="30">
        <f>'TN-Tabelle für Erasmus@ISB'!AD72</f>
        <v>0</v>
      </c>
      <c r="AF60" s="30">
        <f>'TN-Tabelle für Erasmus@ISB'!AE72</f>
        <v>0</v>
      </c>
      <c r="AG60" s="25">
        <f>'TN-Tabelle für Erasmus@ISB'!AF72</f>
        <v>1</v>
      </c>
      <c r="AH60" s="25">
        <f>'TN-Tabelle für Erasmus@ISB'!AG72</f>
        <v>0</v>
      </c>
      <c r="AI60" s="13">
        <f>'TN-Tabelle für Erasmus@ISB'!AH72</f>
        <v>0</v>
      </c>
      <c r="AJ60" s="25">
        <f>'TN-Tabelle für Erasmus@ISB'!AI72</f>
        <v>1</v>
      </c>
      <c r="AK60" s="13"/>
      <c r="AL60" s="13" t="s">
        <v>63</v>
      </c>
      <c r="AM60" s="13"/>
      <c r="AN60" s="13"/>
      <c r="AO60" s="13" t="s">
        <v>63</v>
      </c>
      <c r="AP60" s="13"/>
      <c r="AQ60" s="13" t="s">
        <v>63</v>
      </c>
      <c r="AR60" s="13" t="e">
        <f>'TN-Tabelle für Erasmus@ISB'!BK72</f>
        <v>#N/A</v>
      </c>
      <c r="AS60" s="13" t="e">
        <f>'TN-Tabelle für Erasmus@ISB'!BL72</f>
        <v>#N/A</v>
      </c>
      <c r="AT60" s="13" t="e">
        <f>'TN-Tabelle für Erasmus@ISB'!BN72</f>
        <v>#N/A</v>
      </c>
      <c r="AU60" s="40" t="e">
        <f>'TN-Tabelle für Erasmus@ISB'!BM72</f>
        <v>#N/A</v>
      </c>
      <c r="AV60" s="40" t="str">
        <f>'TN-Tabelle für Erasmus@ISB'!BU72</f>
        <v>zu wenig km</v>
      </c>
      <c r="AW60" s="40">
        <f>'TN-Tabelle für Erasmus@ISB'!BV72</f>
        <v>0</v>
      </c>
      <c r="AX60" s="40" t="e">
        <f>'TN-Tabelle für Erasmus@ISB'!BW72</f>
        <v>#N/A</v>
      </c>
      <c r="AY60" s="226">
        <f>'TN-Tabelle für Erasmus@ISB'!$B$2</f>
        <v>0</v>
      </c>
      <c r="AZ60" s="226">
        <f>Intern!$AE$28</f>
        <v>2</v>
      </c>
      <c r="BA60" s="226">
        <f>Intern!$AE$29</f>
        <v>1</v>
      </c>
      <c r="BB60" s="226">
        <f>Intern!$AE$23</f>
        <v>0</v>
      </c>
      <c r="BC60" s="226">
        <f>Intern!$AE$24</f>
        <v>1</v>
      </c>
      <c r="BD60" s="226">
        <f>Intern!$AE$25</f>
        <v>0</v>
      </c>
      <c r="BE60" s="226">
        <f ca="1">IF(ISBLANK('TN-Tabelle für Erasmus@ISB'!H72),0,DATEDIF('TN-Tabelle für Erasmus@ISB'!H72,TODAY(),"Y"))</f>
        <v>0</v>
      </c>
      <c r="BF60" s="227">
        <f t="shared" ca="1" si="1"/>
        <v>15</v>
      </c>
      <c r="BG60" s="226">
        <f>COUNTA('TN-Tabelle für Erasmus@ISB'!$I$14:$I$155)</f>
        <v>4</v>
      </c>
      <c r="BH60" s="226">
        <f>Intern!$AE$10</f>
        <v>1897</v>
      </c>
      <c r="BI60" s="226">
        <f>Intern!$AE$11</f>
        <v>413</v>
      </c>
      <c r="BJ60" s="226">
        <f>Intern!$AE$12</f>
        <v>2051</v>
      </c>
      <c r="BK60" s="226">
        <f>Intern!$AE$13</f>
        <v>695</v>
      </c>
      <c r="BL60" s="226">
        <f>Intern!$AE$14</f>
        <v>1897</v>
      </c>
      <c r="BM60" s="226">
        <f>Intern!$AE$15</f>
        <v>413</v>
      </c>
      <c r="BN60" s="226">
        <f>Intern!$AE$16</f>
        <v>726</v>
      </c>
      <c r="BO60" s="226">
        <f>Intern!$AE$17</f>
        <v>309</v>
      </c>
      <c r="BP60" s="226">
        <f>Intern!$AE$18</f>
        <v>0</v>
      </c>
      <c r="BQ60" s="226">
        <f>Intern!$AE$19</f>
        <v>0</v>
      </c>
      <c r="BR60" s="226">
        <f>Intern!$AE$21</f>
        <v>722</v>
      </c>
      <c r="BS60" s="226">
        <f>Intern!$AE$20</f>
        <v>2623</v>
      </c>
      <c r="BT60" s="228">
        <f>SUM(Intern!$AE$20+Intern!$AE$21)</f>
        <v>3345</v>
      </c>
      <c r="BU60" s="174" t="str">
        <f t="shared" si="2"/>
        <v xml:space="preserve">     </v>
      </c>
      <c r="BV60" s="226">
        <f t="shared" si="3"/>
        <v>2</v>
      </c>
      <c r="BW60" s="231">
        <f t="shared" si="4"/>
        <v>-14</v>
      </c>
      <c r="BX60" s="235" t="str">
        <f>SUBSTITUTE('TN-Tabelle für Erasmus@ISB'!K72," ", "")</f>
        <v/>
      </c>
      <c r="BY60" s="226">
        <f>'TN-Tabelle für Erasmus@ISB'!$BL$2</f>
        <v>2024</v>
      </c>
      <c r="BZ60" s="226" t="str">
        <f t="shared" si="5"/>
        <v/>
      </c>
      <c r="CA6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1" spans="1:79" ht="14" customHeight="1">
      <c r="A61" s="27"/>
      <c r="B61" s="28">
        <f>'TN-Tabelle für Erasmus@ISB'!B73</f>
        <v>0</v>
      </c>
      <c r="C61" s="28" t="str">
        <f t="shared" si="6"/>
        <v>0</v>
      </c>
      <c r="D61" s="28">
        <f>'TN-Tabelle für Erasmus@ISB'!C73</f>
        <v>0</v>
      </c>
      <c r="E61" s="28">
        <f>'TN-Tabelle für Erasmus@ISB'!D73</f>
        <v>0</v>
      </c>
      <c r="F61" s="28">
        <f>'TN-Tabelle für Erasmus@ISB'!E73</f>
        <v>0</v>
      </c>
      <c r="G61" s="29">
        <f>'TN-Tabelle für Erasmus@ISB'!F73</f>
        <v>0</v>
      </c>
      <c r="H61" s="28">
        <f>'TN-Tabelle für Erasmus@ISB'!G73</f>
        <v>0</v>
      </c>
      <c r="I61" s="11">
        <f>'TN-Tabelle für Erasmus@ISB'!H73</f>
        <v>0</v>
      </c>
      <c r="J61" s="12">
        <f>'TN-Tabelle für Erasmus@ISB'!I73</f>
        <v>0</v>
      </c>
      <c r="K61" s="12">
        <f>'TN-Tabelle für Erasmus@ISB'!J73</f>
        <v>0</v>
      </c>
      <c r="L61" s="12">
        <f>'TN-Tabelle für Erasmus@ISB'!K73</f>
        <v>0</v>
      </c>
      <c r="M61" s="12">
        <f>'TN-Tabelle für Erasmus@ISB'!L73</f>
        <v>0</v>
      </c>
      <c r="N61" s="12">
        <f>'TN-Tabelle für Erasmus@ISB'!M73</f>
        <v>0</v>
      </c>
      <c r="O61" s="10">
        <f>'TN-Tabelle für Erasmus@ISB'!N73</f>
        <v>0</v>
      </c>
      <c r="P61" s="10">
        <f>'TN-Tabelle für Erasmus@ISB'!O73</f>
        <v>0</v>
      </c>
      <c r="Q61" s="10">
        <f>'TN-Tabelle für Erasmus@ISB'!P73</f>
        <v>0</v>
      </c>
      <c r="R61" s="10" t="str">
        <f>'TN-Tabelle für Erasmus@ISB'!Q73</f>
        <v>Kurstitel (nur eintragen bei Auswahl Kurs)</v>
      </c>
      <c r="S61" s="10">
        <f>'TN-Tabelle für Erasmus@ISB'!R73</f>
        <v>0</v>
      </c>
      <c r="T61" s="10">
        <f>'TN-Tabelle für Erasmus@ISB'!S73</f>
        <v>0</v>
      </c>
      <c r="U61" s="10">
        <f>'TN-Tabelle für Erasmus@ISB'!T73</f>
        <v>0</v>
      </c>
      <c r="V61" s="10">
        <f>'TN-Tabelle für Erasmus@ISB'!U73</f>
        <v>0</v>
      </c>
      <c r="W61" s="12">
        <f>'TN-Tabelle für Erasmus@ISB'!V73</f>
        <v>0</v>
      </c>
      <c r="X61" s="10">
        <f>'TN-Tabelle für Erasmus@ISB'!W73</f>
        <v>0</v>
      </c>
      <c r="Y61" s="10">
        <f>'TN-Tabelle für Erasmus@ISB'!X73</f>
        <v>0</v>
      </c>
      <c r="Z61" s="10" t="str">
        <f>'TN-Tabelle für Erasmus@ISB'!Y73</f>
        <v>zu wenig km</v>
      </c>
      <c r="AA61" s="10">
        <f>'TN-Tabelle für Erasmus@ISB'!Z73</f>
        <v>0</v>
      </c>
      <c r="AB61" s="26" t="str">
        <f>'TN-Tabelle für Erasmus@ISB'!AA73</f>
        <v>Ja</v>
      </c>
      <c r="AC61" s="30">
        <f>'TN-Tabelle für Erasmus@ISB'!AB73</f>
        <v>0</v>
      </c>
      <c r="AD61" s="30">
        <f>'TN-Tabelle für Erasmus@ISB'!AC73</f>
        <v>0</v>
      </c>
      <c r="AE61" s="30">
        <f>'TN-Tabelle für Erasmus@ISB'!AD73</f>
        <v>0</v>
      </c>
      <c r="AF61" s="30">
        <f>'TN-Tabelle für Erasmus@ISB'!AE73</f>
        <v>0</v>
      </c>
      <c r="AG61" s="25">
        <f>'TN-Tabelle für Erasmus@ISB'!AF73</f>
        <v>1</v>
      </c>
      <c r="AH61" s="25">
        <f>'TN-Tabelle für Erasmus@ISB'!AG73</f>
        <v>0</v>
      </c>
      <c r="AI61" s="13">
        <f>'TN-Tabelle für Erasmus@ISB'!AH73</f>
        <v>0</v>
      </c>
      <c r="AJ61" s="25">
        <f>'TN-Tabelle für Erasmus@ISB'!AI73</f>
        <v>1</v>
      </c>
      <c r="AK61" s="13"/>
      <c r="AL61" s="13" t="s">
        <v>63</v>
      </c>
      <c r="AM61" s="13"/>
      <c r="AN61" s="13"/>
      <c r="AO61" s="13" t="s">
        <v>63</v>
      </c>
      <c r="AP61" s="13"/>
      <c r="AQ61" s="13" t="s">
        <v>63</v>
      </c>
      <c r="AR61" s="13" t="e">
        <f>'TN-Tabelle für Erasmus@ISB'!BK73</f>
        <v>#N/A</v>
      </c>
      <c r="AS61" s="13" t="e">
        <f>'TN-Tabelle für Erasmus@ISB'!BL73</f>
        <v>#N/A</v>
      </c>
      <c r="AT61" s="13" t="e">
        <f>'TN-Tabelle für Erasmus@ISB'!BN73</f>
        <v>#N/A</v>
      </c>
      <c r="AU61" s="40" t="e">
        <f>'TN-Tabelle für Erasmus@ISB'!BM73</f>
        <v>#N/A</v>
      </c>
      <c r="AV61" s="40" t="str">
        <f>'TN-Tabelle für Erasmus@ISB'!BU73</f>
        <v>zu wenig km</v>
      </c>
      <c r="AW61" s="40">
        <f>'TN-Tabelle für Erasmus@ISB'!BV73</f>
        <v>0</v>
      </c>
      <c r="AX61" s="40" t="e">
        <f>'TN-Tabelle für Erasmus@ISB'!BW73</f>
        <v>#N/A</v>
      </c>
      <c r="AY61" s="226">
        <f>'TN-Tabelle für Erasmus@ISB'!$B$2</f>
        <v>0</v>
      </c>
      <c r="AZ61" s="226">
        <f>Intern!$AE$28</f>
        <v>2</v>
      </c>
      <c r="BA61" s="226">
        <f>Intern!$AE$29</f>
        <v>1</v>
      </c>
      <c r="BB61" s="226">
        <f>Intern!$AE$23</f>
        <v>0</v>
      </c>
      <c r="BC61" s="226">
        <f>Intern!$AE$24</f>
        <v>1</v>
      </c>
      <c r="BD61" s="226">
        <f>Intern!$AE$25</f>
        <v>0</v>
      </c>
      <c r="BE61" s="226">
        <f ca="1">IF(ISBLANK('TN-Tabelle für Erasmus@ISB'!H73),0,DATEDIF('TN-Tabelle für Erasmus@ISB'!H73,TODAY(),"Y"))</f>
        <v>0</v>
      </c>
      <c r="BF61" s="227">
        <f t="shared" ca="1" si="1"/>
        <v>15</v>
      </c>
      <c r="BG61" s="226">
        <f>COUNTA('TN-Tabelle für Erasmus@ISB'!$I$14:$I$155)</f>
        <v>4</v>
      </c>
      <c r="BH61" s="226">
        <f>Intern!$AE$10</f>
        <v>1897</v>
      </c>
      <c r="BI61" s="226">
        <f>Intern!$AE$11</f>
        <v>413</v>
      </c>
      <c r="BJ61" s="226">
        <f>Intern!$AE$12</f>
        <v>2051</v>
      </c>
      <c r="BK61" s="226">
        <f>Intern!$AE$13</f>
        <v>695</v>
      </c>
      <c r="BL61" s="226">
        <f>Intern!$AE$14</f>
        <v>1897</v>
      </c>
      <c r="BM61" s="226">
        <f>Intern!$AE$15</f>
        <v>413</v>
      </c>
      <c r="BN61" s="226">
        <f>Intern!$AE$16</f>
        <v>726</v>
      </c>
      <c r="BO61" s="226">
        <f>Intern!$AE$17</f>
        <v>309</v>
      </c>
      <c r="BP61" s="226">
        <f>Intern!$AE$18</f>
        <v>0</v>
      </c>
      <c r="BQ61" s="226">
        <f>Intern!$AE$19</f>
        <v>0</v>
      </c>
      <c r="BR61" s="226">
        <f>Intern!$AE$21</f>
        <v>722</v>
      </c>
      <c r="BS61" s="226">
        <f>Intern!$AE$20</f>
        <v>2623</v>
      </c>
      <c r="BT61" s="228">
        <f>SUM(Intern!$AE$20+Intern!$AE$21)</f>
        <v>3345</v>
      </c>
      <c r="BU61" s="174" t="str">
        <f t="shared" si="2"/>
        <v xml:space="preserve">     </v>
      </c>
      <c r="BV61" s="226">
        <f t="shared" si="3"/>
        <v>2</v>
      </c>
      <c r="BW61" s="231">
        <f t="shared" si="4"/>
        <v>-14</v>
      </c>
      <c r="BX61" s="235" t="str">
        <f>SUBSTITUTE('TN-Tabelle für Erasmus@ISB'!K73," ", "")</f>
        <v/>
      </c>
      <c r="BY61" s="226">
        <f>'TN-Tabelle für Erasmus@ISB'!$BL$2</f>
        <v>2024</v>
      </c>
      <c r="BZ61" s="226" t="str">
        <f t="shared" si="5"/>
        <v/>
      </c>
      <c r="CA6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2" spans="1:79" ht="14" customHeight="1">
      <c r="A62" s="27"/>
      <c r="B62" s="28">
        <f>'TN-Tabelle für Erasmus@ISB'!B74</f>
        <v>0</v>
      </c>
      <c r="C62" s="28" t="str">
        <f t="shared" si="6"/>
        <v>0</v>
      </c>
      <c r="D62" s="28">
        <f>'TN-Tabelle für Erasmus@ISB'!C74</f>
        <v>0</v>
      </c>
      <c r="E62" s="28">
        <f>'TN-Tabelle für Erasmus@ISB'!D74</f>
        <v>0</v>
      </c>
      <c r="F62" s="28">
        <f>'TN-Tabelle für Erasmus@ISB'!E74</f>
        <v>0</v>
      </c>
      <c r="G62" s="29">
        <f>'TN-Tabelle für Erasmus@ISB'!F74</f>
        <v>0</v>
      </c>
      <c r="H62" s="28">
        <f>'TN-Tabelle für Erasmus@ISB'!G74</f>
        <v>0</v>
      </c>
      <c r="I62" s="11">
        <f>'TN-Tabelle für Erasmus@ISB'!H74</f>
        <v>0</v>
      </c>
      <c r="J62" s="12">
        <f>'TN-Tabelle für Erasmus@ISB'!I74</f>
        <v>0</v>
      </c>
      <c r="K62" s="12">
        <f>'TN-Tabelle für Erasmus@ISB'!J74</f>
        <v>0</v>
      </c>
      <c r="L62" s="12">
        <f>'TN-Tabelle für Erasmus@ISB'!K74</f>
        <v>0</v>
      </c>
      <c r="M62" s="12">
        <f>'TN-Tabelle für Erasmus@ISB'!L74</f>
        <v>0</v>
      </c>
      <c r="N62" s="12">
        <f>'TN-Tabelle für Erasmus@ISB'!M74</f>
        <v>0</v>
      </c>
      <c r="O62" s="10">
        <f>'TN-Tabelle für Erasmus@ISB'!N74</f>
        <v>0</v>
      </c>
      <c r="P62" s="10">
        <f>'TN-Tabelle für Erasmus@ISB'!O74</f>
        <v>0</v>
      </c>
      <c r="Q62" s="10">
        <f>'TN-Tabelle für Erasmus@ISB'!P74</f>
        <v>0</v>
      </c>
      <c r="R62" s="10" t="str">
        <f>'TN-Tabelle für Erasmus@ISB'!Q74</f>
        <v>Kurstitel (nur eintragen bei Auswahl Kurs)</v>
      </c>
      <c r="S62" s="10">
        <f>'TN-Tabelle für Erasmus@ISB'!R74</f>
        <v>0</v>
      </c>
      <c r="T62" s="10">
        <f>'TN-Tabelle für Erasmus@ISB'!S74</f>
        <v>0</v>
      </c>
      <c r="U62" s="10">
        <f>'TN-Tabelle für Erasmus@ISB'!T74</f>
        <v>0</v>
      </c>
      <c r="V62" s="10">
        <f>'TN-Tabelle für Erasmus@ISB'!U74</f>
        <v>0</v>
      </c>
      <c r="W62" s="12">
        <f>'TN-Tabelle für Erasmus@ISB'!V74</f>
        <v>0</v>
      </c>
      <c r="X62" s="10">
        <f>'TN-Tabelle für Erasmus@ISB'!W74</f>
        <v>0</v>
      </c>
      <c r="Y62" s="10">
        <f>'TN-Tabelle für Erasmus@ISB'!X74</f>
        <v>0</v>
      </c>
      <c r="Z62" s="10" t="str">
        <f>'TN-Tabelle für Erasmus@ISB'!Y74</f>
        <v>zu wenig km</v>
      </c>
      <c r="AA62" s="10">
        <f>'TN-Tabelle für Erasmus@ISB'!Z74</f>
        <v>0</v>
      </c>
      <c r="AB62" s="26" t="str">
        <f>'TN-Tabelle für Erasmus@ISB'!AA74</f>
        <v>Ja</v>
      </c>
      <c r="AC62" s="30">
        <f>'TN-Tabelle für Erasmus@ISB'!AB74</f>
        <v>0</v>
      </c>
      <c r="AD62" s="30">
        <f>'TN-Tabelle für Erasmus@ISB'!AC74</f>
        <v>0</v>
      </c>
      <c r="AE62" s="30">
        <f>'TN-Tabelle für Erasmus@ISB'!AD74</f>
        <v>0</v>
      </c>
      <c r="AF62" s="30">
        <f>'TN-Tabelle für Erasmus@ISB'!AE74</f>
        <v>0</v>
      </c>
      <c r="AG62" s="25">
        <f>'TN-Tabelle für Erasmus@ISB'!AF74</f>
        <v>1</v>
      </c>
      <c r="AH62" s="25">
        <f>'TN-Tabelle für Erasmus@ISB'!AG74</f>
        <v>0</v>
      </c>
      <c r="AI62" s="13">
        <f>'TN-Tabelle für Erasmus@ISB'!AH74</f>
        <v>0</v>
      </c>
      <c r="AJ62" s="25">
        <f>'TN-Tabelle für Erasmus@ISB'!AI74</f>
        <v>1</v>
      </c>
      <c r="AK62" s="13"/>
      <c r="AL62" s="13" t="s">
        <v>63</v>
      </c>
      <c r="AM62" s="13"/>
      <c r="AN62" s="13"/>
      <c r="AO62" s="13" t="s">
        <v>63</v>
      </c>
      <c r="AP62" s="13"/>
      <c r="AQ62" s="13" t="s">
        <v>63</v>
      </c>
      <c r="AR62" s="13" t="e">
        <f>'TN-Tabelle für Erasmus@ISB'!BK74</f>
        <v>#N/A</v>
      </c>
      <c r="AS62" s="13" t="e">
        <f>'TN-Tabelle für Erasmus@ISB'!BL74</f>
        <v>#N/A</v>
      </c>
      <c r="AT62" s="13" t="e">
        <f>'TN-Tabelle für Erasmus@ISB'!BN74</f>
        <v>#N/A</v>
      </c>
      <c r="AU62" s="40" t="e">
        <f>'TN-Tabelle für Erasmus@ISB'!BM74</f>
        <v>#N/A</v>
      </c>
      <c r="AV62" s="40" t="str">
        <f>'TN-Tabelle für Erasmus@ISB'!BU74</f>
        <v>zu wenig km</v>
      </c>
      <c r="AW62" s="40">
        <f>'TN-Tabelle für Erasmus@ISB'!BV74</f>
        <v>0</v>
      </c>
      <c r="AX62" s="40" t="e">
        <f>'TN-Tabelle für Erasmus@ISB'!BW74</f>
        <v>#N/A</v>
      </c>
      <c r="AY62" s="226">
        <f>'TN-Tabelle für Erasmus@ISB'!$B$2</f>
        <v>0</v>
      </c>
      <c r="AZ62" s="226">
        <f>Intern!$AE$28</f>
        <v>2</v>
      </c>
      <c r="BA62" s="226">
        <f>Intern!$AE$29</f>
        <v>1</v>
      </c>
      <c r="BB62" s="226">
        <f>Intern!$AE$23</f>
        <v>0</v>
      </c>
      <c r="BC62" s="226">
        <f>Intern!$AE$24</f>
        <v>1</v>
      </c>
      <c r="BD62" s="226">
        <f>Intern!$AE$25</f>
        <v>0</v>
      </c>
      <c r="BE62" s="226">
        <f ca="1">IF(ISBLANK('TN-Tabelle für Erasmus@ISB'!H74),0,DATEDIF('TN-Tabelle für Erasmus@ISB'!H74,TODAY(),"Y"))</f>
        <v>0</v>
      </c>
      <c r="BF62" s="227">
        <f t="shared" ca="1" si="1"/>
        <v>15</v>
      </c>
      <c r="BG62" s="226">
        <f>COUNTA('TN-Tabelle für Erasmus@ISB'!$I$14:$I$155)</f>
        <v>4</v>
      </c>
      <c r="BH62" s="226">
        <f>Intern!$AE$10</f>
        <v>1897</v>
      </c>
      <c r="BI62" s="226">
        <f>Intern!$AE$11</f>
        <v>413</v>
      </c>
      <c r="BJ62" s="226">
        <f>Intern!$AE$12</f>
        <v>2051</v>
      </c>
      <c r="BK62" s="226">
        <f>Intern!$AE$13</f>
        <v>695</v>
      </c>
      <c r="BL62" s="226">
        <f>Intern!$AE$14</f>
        <v>1897</v>
      </c>
      <c r="BM62" s="226">
        <f>Intern!$AE$15</f>
        <v>413</v>
      </c>
      <c r="BN62" s="226">
        <f>Intern!$AE$16</f>
        <v>726</v>
      </c>
      <c r="BO62" s="226">
        <f>Intern!$AE$17</f>
        <v>309</v>
      </c>
      <c r="BP62" s="226">
        <f>Intern!$AE$18</f>
        <v>0</v>
      </c>
      <c r="BQ62" s="226">
        <f>Intern!$AE$19</f>
        <v>0</v>
      </c>
      <c r="BR62" s="226">
        <f>Intern!$AE$21</f>
        <v>722</v>
      </c>
      <c r="BS62" s="226">
        <f>Intern!$AE$20</f>
        <v>2623</v>
      </c>
      <c r="BT62" s="228">
        <f>SUM(Intern!$AE$20+Intern!$AE$21)</f>
        <v>3345</v>
      </c>
      <c r="BU62" s="174" t="str">
        <f t="shared" si="2"/>
        <v xml:space="preserve">     </v>
      </c>
      <c r="BV62" s="226">
        <f t="shared" si="3"/>
        <v>2</v>
      </c>
      <c r="BW62" s="231">
        <f t="shared" si="4"/>
        <v>-14</v>
      </c>
      <c r="BX62" s="235" t="str">
        <f>SUBSTITUTE('TN-Tabelle für Erasmus@ISB'!K74," ", "")</f>
        <v/>
      </c>
      <c r="BY62" s="226">
        <f>'TN-Tabelle für Erasmus@ISB'!$BL$2</f>
        <v>2024</v>
      </c>
      <c r="BZ62" s="226" t="str">
        <f t="shared" si="5"/>
        <v/>
      </c>
      <c r="CA6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3" spans="1:79" ht="14" customHeight="1">
      <c r="A63" s="27"/>
      <c r="B63" s="28">
        <f>'TN-Tabelle für Erasmus@ISB'!B75</f>
        <v>0</v>
      </c>
      <c r="C63" s="28" t="str">
        <f t="shared" si="6"/>
        <v>0</v>
      </c>
      <c r="D63" s="28">
        <f>'TN-Tabelle für Erasmus@ISB'!C75</f>
        <v>0</v>
      </c>
      <c r="E63" s="28">
        <f>'TN-Tabelle für Erasmus@ISB'!D75</f>
        <v>0</v>
      </c>
      <c r="F63" s="28">
        <f>'TN-Tabelle für Erasmus@ISB'!E75</f>
        <v>0</v>
      </c>
      <c r="G63" s="29">
        <f>'TN-Tabelle für Erasmus@ISB'!F75</f>
        <v>0</v>
      </c>
      <c r="H63" s="28">
        <f>'TN-Tabelle für Erasmus@ISB'!G75</f>
        <v>0</v>
      </c>
      <c r="I63" s="11">
        <f>'TN-Tabelle für Erasmus@ISB'!H75</f>
        <v>0</v>
      </c>
      <c r="J63" s="12">
        <f>'TN-Tabelle für Erasmus@ISB'!I75</f>
        <v>0</v>
      </c>
      <c r="K63" s="12">
        <f>'TN-Tabelle für Erasmus@ISB'!J75</f>
        <v>0</v>
      </c>
      <c r="L63" s="12">
        <f>'TN-Tabelle für Erasmus@ISB'!K75</f>
        <v>0</v>
      </c>
      <c r="M63" s="12">
        <f>'TN-Tabelle für Erasmus@ISB'!L75</f>
        <v>0</v>
      </c>
      <c r="N63" s="12">
        <f>'TN-Tabelle für Erasmus@ISB'!M75</f>
        <v>0</v>
      </c>
      <c r="O63" s="10">
        <f>'TN-Tabelle für Erasmus@ISB'!N75</f>
        <v>0</v>
      </c>
      <c r="P63" s="10">
        <f>'TN-Tabelle für Erasmus@ISB'!O75</f>
        <v>0</v>
      </c>
      <c r="Q63" s="10">
        <f>'TN-Tabelle für Erasmus@ISB'!P75</f>
        <v>0</v>
      </c>
      <c r="R63" s="10" t="str">
        <f>'TN-Tabelle für Erasmus@ISB'!Q75</f>
        <v>Kurstitel (nur eintragen bei Auswahl Kurs)</v>
      </c>
      <c r="S63" s="10">
        <f>'TN-Tabelle für Erasmus@ISB'!R75</f>
        <v>0</v>
      </c>
      <c r="T63" s="10">
        <f>'TN-Tabelle für Erasmus@ISB'!S75</f>
        <v>0</v>
      </c>
      <c r="U63" s="10">
        <f>'TN-Tabelle für Erasmus@ISB'!T75</f>
        <v>0</v>
      </c>
      <c r="V63" s="10">
        <f>'TN-Tabelle für Erasmus@ISB'!U75</f>
        <v>0</v>
      </c>
      <c r="W63" s="12">
        <f>'TN-Tabelle für Erasmus@ISB'!V75</f>
        <v>0</v>
      </c>
      <c r="X63" s="10">
        <f>'TN-Tabelle für Erasmus@ISB'!W75</f>
        <v>0</v>
      </c>
      <c r="Y63" s="10">
        <f>'TN-Tabelle für Erasmus@ISB'!X75</f>
        <v>0</v>
      </c>
      <c r="Z63" s="10" t="str">
        <f>'TN-Tabelle für Erasmus@ISB'!Y75</f>
        <v>zu wenig km</v>
      </c>
      <c r="AA63" s="10">
        <f>'TN-Tabelle für Erasmus@ISB'!Z75</f>
        <v>0</v>
      </c>
      <c r="AB63" s="26" t="str">
        <f>'TN-Tabelle für Erasmus@ISB'!AA75</f>
        <v>Ja</v>
      </c>
      <c r="AC63" s="30">
        <f>'TN-Tabelle für Erasmus@ISB'!AB75</f>
        <v>0</v>
      </c>
      <c r="AD63" s="30">
        <f>'TN-Tabelle für Erasmus@ISB'!AC75</f>
        <v>0</v>
      </c>
      <c r="AE63" s="30">
        <f>'TN-Tabelle für Erasmus@ISB'!AD75</f>
        <v>0</v>
      </c>
      <c r="AF63" s="30">
        <f>'TN-Tabelle für Erasmus@ISB'!AE75</f>
        <v>0</v>
      </c>
      <c r="AG63" s="25">
        <f>'TN-Tabelle für Erasmus@ISB'!AF75</f>
        <v>1</v>
      </c>
      <c r="AH63" s="25">
        <f>'TN-Tabelle für Erasmus@ISB'!AG75</f>
        <v>0</v>
      </c>
      <c r="AI63" s="13">
        <f>'TN-Tabelle für Erasmus@ISB'!AH75</f>
        <v>0</v>
      </c>
      <c r="AJ63" s="25">
        <f>'TN-Tabelle für Erasmus@ISB'!AI75</f>
        <v>1</v>
      </c>
      <c r="AK63" s="13"/>
      <c r="AL63" s="13" t="s">
        <v>63</v>
      </c>
      <c r="AM63" s="13"/>
      <c r="AN63" s="13"/>
      <c r="AO63" s="13" t="s">
        <v>63</v>
      </c>
      <c r="AP63" s="13"/>
      <c r="AQ63" s="13" t="s">
        <v>63</v>
      </c>
      <c r="AR63" s="13" t="e">
        <f>'TN-Tabelle für Erasmus@ISB'!BK75</f>
        <v>#N/A</v>
      </c>
      <c r="AS63" s="13" t="e">
        <f>'TN-Tabelle für Erasmus@ISB'!BL75</f>
        <v>#N/A</v>
      </c>
      <c r="AT63" s="13" t="e">
        <f>'TN-Tabelle für Erasmus@ISB'!BN75</f>
        <v>#N/A</v>
      </c>
      <c r="AU63" s="40" t="e">
        <f>'TN-Tabelle für Erasmus@ISB'!BM75</f>
        <v>#N/A</v>
      </c>
      <c r="AV63" s="40" t="str">
        <f>'TN-Tabelle für Erasmus@ISB'!BU75</f>
        <v>zu wenig km</v>
      </c>
      <c r="AW63" s="40">
        <f>'TN-Tabelle für Erasmus@ISB'!BV75</f>
        <v>0</v>
      </c>
      <c r="AX63" s="40" t="e">
        <f>'TN-Tabelle für Erasmus@ISB'!BW75</f>
        <v>#N/A</v>
      </c>
      <c r="AY63" s="226">
        <f>'TN-Tabelle für Erasmus@ISB'!$B$2</f>
        <v>0</v>
      </c>
      <c r="AZ63" s="226">
        <f>Intern!$AE$28</f>
        <v>2</v>
      </c>
      <c r="BA63" s="226">
        <f>Intern!$AE$29</f>
        <v>1</v>
      </c>
      <c r="BB63" s="226">
        <f>Intern!$AE$23</f>
        <v>0</v>
      </c>
      <c r="BC63" s="226">
        <f>Intern!$AE$24</f>
        <v>1</v>
      </c>
      <c r="BD63" s="226">
        <f>Intern!$AE$25</f>
        <v>0</v>
      </c>
      <c r="BE63" s="226">
        <f ca="1">IF(ISBLANK('TN-Tabelle für Erasmus@ISB'!H75),0,DATEDIF('TN-Tabelle für Erasmus@ISB'!H75,TODAY(),"Y"))</f>
        <v>0</v>
      </c>
      <c r="BF63" s="227">
        <f t="shared" ca="1" si="1"/>
        <v>15</v>
      </c>
      <c r="BG63" s="226">
        <f>COUNTA('TN-Tabelle für Erasmus@ISB'!$I$14:$I$155)</f>
        <v>4</v>
      </c>
      <c r="BH63" s="226">
        <f>Intern!$AE$10</f>
        <v>1897</v>
      </c>
      <c r="BI63" s="226">
        <f>Intern!$AE$11</f>
        <v>413</v>
      </c>
      <c r="BJ63" s="226">
        <f>Intern!$AE$12</f>
        <v>2051</v>
      </c>
      <c r="BK63" s="226">
        <f>Intern!$AE$13</f>
        <v>695</v>
      </c>
      <c r="BL63" s="226">
        <f>Intern!$AE$14</f>
        <v>1897</v>
      </c>
      <c r="BM63" s="226">
        <f>Intern!$AE$15</f>
        <v>413</v>
      </c>
      <c r="BN63" s="226">
        <f>Intern!$AE$16</f>
        <v>726</v>
      </c>
      <c r="BO63" s="226">
        <f>Intern!$AE$17</f>
        <v>309</v>
      </c>
      <c r="BP63" s="226">
        <f>Intern!$AE$18</f>
        <v>0</v>
      </c>
      <c r="BQ63" s="226">
        <f>Intern!$AE$19</f>
        <v>0</v>
      </c>
      <c r="BR63" s="226">
        <f>Intern!$AE$21</f>
        <v>722</v>
      </c>
      <c r="BS63" s="226">
        <f>Intern!$AE$20</f>
        <v>2623</v>
      </c>
      <c r="BT63" s="228">
        <f>SUM(Intern!$AE$20+Intern!$AE$21)</f>
        <v>3345</v>
      </c>
      <c r="BU63" s="174" t="str">
        <f t="shared" si="2"/>
        <v xml:space="preserve">     </v>
      </c>
      <c r="BV63" s="226">
        <f t="shared" si="3"/>
        <v>2</v>
      </c>
      <c r="BW63" s="231">
        <f t="shared" si="4"/>
        <v>-14</v>
      </c>
      <c r="BX63" s="235" t="str">
        <f>SUBSTITUTE('TN-Tabelle für Erasmus@ISB'!K75," ", "")</f>
        <v/>
      </c>
      <c r="BY63" s="226">
        <f>'TN-Tabelle für Erasmus@ISB'!$BL$2</f>
        <v>2024</v>
      </c>
      <c r="BZ63" s="226" t="str">
        <f t="shared" si="5"/>
        <v/>
      </c>
      <c r="CA6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4" spans="1:79" ht="14" customHeight="1">
      <c r="A64" s="27"/>
      <c r="B64" s="28">
        <f>'TN-Tabelle für Erasmus@ISB'!B76</f>
        <v>0</v>
      </c>
      <c r="C64" s="28" t="str">
        <f t="shared" si="6"/>
        <v>0</v>
      </c>
      <c r="D64" s="28">
        <f>'TN-Tabelle für Erasmus@ISB'!C76</f>
        <v>0</v>
      </c>
      <c r="E64" s="28">
        <f>'TN-Tabelle für Erasmus@ISB'!D76</f>
        <v>0</v>
      </c>
      <c r="F64" s="28">
        <f>'TN-Tabelle für Erasmus@ISB'!E76</f>
        <v>0</v>
      </c>
      <c r="G64" s="29">
        <f>'TN-Tabelle für Erasmus@ISB'!F76</f>
        <v>0</v>
      </c>
      <c r="H64" s="28">
        <f>'TN-Tabelle für Erasmus@ISB'!G76</f>
        <v>0</v>
      </c>
      <c r="I64" s="11">
        <f>'TN-Tabelle für Erasmus@ISB'!H76</f>
        <v>0</v>
      </c>
      <c r="J64" s="12">
        <f>'TN-Tabelle für Erasmus@ISB'!I76</f>
        <v>0</v>
      </c>
      <c r="K64" s="12">
        <f>'TN-Tabelle für Erasmus@ISB'!J76</f>
        <v>0</v>
      </c>
      <c r="L64" s="12">
        <f>'TN-Tabelle für Erasmus@ISB'!K76</f>
        <v>0</v>
      </c>
      <c r="M64" s="12">
        <f>'TN-Tabelle für Erasmus@ISB'!L76</f>
        <v>0</v>
      </c>
      <c r="N64" s="12">
        <f>'TN-Tabelle für Erasmus@ISB'!M76</f>
        <v>0</v>
      </c>
      <c r="O64" s="10">
        <f>'TN-Tabelle für Erasmus@ISB'!N76</f>
        <v>0</v>
      </c>
      <c r="P64" s="10">
        <f>'TN-Tabelle für Erasmus@ISB'!O76</f>
        <v>0</v>
      </c>
      <c r="Q64" s="10">
        <f>'TN-Tabelle für Erasmus@ISB'!P76</f>
        <v>0</v>
      </c>
      <c r="R64" s="10" t="str">
        <f>'TN-Tabelle für Erasmus@ISB'!Q76</f>
        <v>Kurstitel (nur eintragen bei Auswahl Kurs)</v>
      </c>
      <c r="S64" s="10">
        <f>'TN-Tabelle für Erasmus@ISB'!R76</f>
        <v>0</v>
      </c>
      <c r="T64" s="10">
        <f>'TN-Tabelle für Erasmus@ISB'!S76</f>
        <v>0</v>
      </c>
      <c r="U64" s="10">
        <f>'TN-Tabelle für Erasmus@ISB'!T76</f>
        <v>0</v>
      </c>
      <c r="V64" s="10">
        <f>'TN-Tabelle für Erasmus@ISB'!U76</f>
        <v>0</v>
      </c>
      <c r="W64" s="12">
        <f>'TN-Tabelle für Erasmus@ISB'!V76</f>
        <v>0</v>
      </c>
      <c r="X64" s="10">
        <f>'TN-Tabelle für Erasmus@ISB'!W76</f>
        <v>0</v>
      </c>
      <c r="Y64" s="10">
        <f>'TN-Tabelle für Erasmus@ISB'!X76</f>
        <v>0</v>
      </c>
      <c r="Z64" s="10" t="str">
        <f>'TN-Tabelle für Erasmus@ISB'!Y76</f>
        <v>zu wenig km</v>
      </c>
      <c r="AA64" s="10">
        <f>'TN-Tabelle für Erasmus@ISB'!Z76</f>
        <v>0</v>
      </c>
      <c r="AB64" s="26" t="str">
        <f>'TN-Tabelle für Erasmus@ISB'!AA76</f>
        <v>Ja</v>
      </c>
      <c r="AC64" s="30">
        <f>'TN-Tabelle für Erasmus@ISB'!AB76</f>
        <v>0</v>
      </c>
      <c r="AD64" s="30">
        <f>'TN-Tabelle für Erasmus@ISB'!AC76</f>
        <v>0</v>
      </c>
      <c r="AE64" s="30">
        <f>'TN-Tabelle für Erasmus@ISB'!AD76</f>
        <v>0</v>
      </c>
      <c r="AF64" s="30">
        <f>'TN-Tabelle für Erasmus@ISB'!AE76</f>
        <v>0</v>
      </c>
      <c r="AG64" s="25">
        <f>'TN-Tabelle für Erasmus@ISB'!AF76</f>
        <v>1</v>
      </c>
      <c r="AH64" s="25">
        <f>'TN-Tabelle für Erasmus@ISB'!AG76</f>
        <v>0</v>
      </c>
      <c r="AI64" s="13">
        <f>'TN-Tabelle für Erasmus@ISB'!AH76</f>
        <v>0</v>
      </c>
      <c r="AJ64" s="25">
        <f>'TN-Tabelle für Erasmus@ISB'!AI76</f>
        <v>1</v>
      </c>
      <c r="AK64" s="13"/>
      <c r="AL64" s="13" t="s">
        <v>63</v>
      </c>
      <c r="AM64" s="13"/>
      <c r="AN64" s="13"/>
      <c r="AO64" s="13" t="s">
        <v>63</v>
      </c>
      <c r="AP64" s="13"/>
      <c r="AQ64" s="13" t="s">
        <v>63</v>
      </c>
      <c r="AR64" s="13" t="e">
        <f>'TN-Tabelle für Erasmus@ISB'!BK76</f>
        <v>#N/A</v>
      </c>
      <c r="AS64" s="13" t="e">
        <f>'TN-Tabelle für Erasmus@ISB'!BL76</f>
        <v>#N/A</v>
      </c>
      <c r="AT64" s="13" t="e">
        <f>'TN-Tabelle für Erasmus@ISB'!BN76</f>
        <v>#N/A</v>
      </c>
      <c r="AU64" s="40" t="e">
        <f>'TN-Tabelle für Erasmus@ISB'!BM76</f>
        <v>#N/A</v>
      </c>
      <c r="AV64" s="40" t="str">
        <f>'TN-Tabelle für Erasmus@ISB'!BU76</f>
        <v>zu wenig km</v>
      </c>
      <c r="AW64" s="40">
        <f>'TN-Tabelle für Erasmus@ISB'!BV76</f>
        <v>0</v>
      </c>
      <c r="AX64" s="40" t="e">
        <f>'TN-Tabelle für Erasmus@ISB'!BW76</f>
        <v>#N/A</v>
      </c>
      <c r="AY64" s="226">
        <f>'TN-Tabelle für Erasmus@ISB'!$B$2</f>
        <v>0</v>
      </c>
      <c r="AZ64" s="226">
        <f>Intern!$AE$28</f>
        <v>2</v>
      </c>
      <c r="BA64" s="226">
        <f>Intern!$AE$29</f>
        <v>1</v>
      </c>
      <c r="BB64" s="226">
        <f>Intern!$AE$23</f>
        <v>0</v>
      </c>
      <c r="BC64" s="226">
        <f>Intern!$AE$24</f>
        <v>1</v>
      </c>
      <c r="BD64" s="226">
        <f>Intern!$AE$25</f>
        <v>0</v>
      </c>
      <c r="BE64" s="226">
        <f ca="1">IF(ISBLANK('TN-Tabelle für Erasmus@ISB'!H76),0,DATEDIF('TN-Tabelle für Erasmus@ISB'!H76,TODAY(),"Y"))</f>
        <v>0</v>
      </c>
      <c r="BF64" s="227">
        <f t="shared" ca="1" si="1"/>
        <v>15</v>
      </c>
      <c r="BG64" s="226">
        <f>COUNTA('TN-Tabelle für Erasmus@ISB'!$I$14:$I$155)</f>
        <v>4</v>
      </c>
      <c r="BH64" s="226">
        <f>Intern!$AE$10</f>
        <v>1897</v>
      </c>
      <c r="BI64" s="226">
        <f>Intern!$AE$11</f>
        <v>413</v>
      </c>
      <c r="BJ64" s="226">
        <f>Intern!$AE$12</f>
        <v>2051</v>
      </c>
      <c r="BK64" s="226">
        <f>Intern!$AE$13</f>
        <v>695</v>
      </c>
      <c r="BL64" s="226">
        <f>Intern!$AE$14</f>
        <v>1897</v>
      </c>
      <c r="BM64" s="226">
        <f>Intern!$AE$15</f>
        <v>413</v>
      </c>
      <c r="BN64" s="226">
        <f>Intern!$AE$16</f>
        <v>726</v>
      </c>
      <c r="BO64" s="226">
        <f>Intern!$AE$17</f>
        <v>309</v>
      </c>
      <c r="BP64" s="226">
        <f>Intern!$AE$18</f>
        <v>0</v>
      </c>
      <c r="BQ64" s="226">
        <f>Intern!$AE$19</f>
        <v>0</v>
      </c>
      <c r="BR64" s="226">
        <f>Intern!$AE$21</f>
        <v>722</v>
      </c>
      <c r="BS64" s="226">
        <f>Intern!$AE$20</f>
        <v>2623</v>
      </c>
      <c r="BT64" s="228">
        <f>SUM(Intern!$AE$20+Intern!$AE$21)</f>
        <v>3345</v>
      </c>
      <c r="BU64" s="174" t="str">
        <f t="shared" si="2"/>
        <v xml:space="preserve">     </v>
      </c>
      <c r="BV64" s="226">
        <f t="shared" si="3"/>
        <v>2</v>
      </c>
      <c r="BW64" s="231">
        <f t="shared" si="4"/>
        <v>-14</v>
      </c>
      <c r="BX64" s="235" t="str">
        <f>SUBSTITUTE('TN-Tabelle für Erasmus@ISB'!K76," ", "")</f>
        <v/>
      </c>
      <c r="BY64" s="226">
        <f>'TN-Tabelle für Erasmus@ISB'!$BL$2</f>
        <v>2024</v>
      </c>
      <c r="BZ64" s="226" t="str">
        <f t="shared" si="5"/>
        <v/>
      </c>
      <c r="CA6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5" spans="1:79" ht="14" customHeight="1">
      <c r="A65" s="27"/>
      <c r="B65" s="28">
        <f>'TN-Tabelle für Erasmus@ISB'!B77</f>
        <v>0</v>
      </c>
      <c r="C65" s="28" t="str">
        <f t="shared" si="6"/>
        <v>0</v>
      </c>
      <c r="D65" s="28">
        <f>'TN-Tabelle für Erasmus@ISB'!C77</f>
        <v>0</v>
      </c>
      <c r="E65" s="28">
        <f>'TN-Tabelle für Erasmus@ISB'!D77</f>
        <v>0</v>
      </c>
      <c r="F65" s="28">
        <f>'TN-Tabelle für Erasmus@ISB'!E77</f>
        <v>0</v>
      </c>
      <c r="G65" s="29">
        <f>'TN-Tabelle für Erasmus@ISB'!F77</f>
        <v>0</v>
      </c>
      <c r="H65" s="28">
        <f>'TN-Tabelle für Erasmus@ISB'!G77</f>
        <v>0</v>
      </c>
      <c r="I65" s="11">
        <f>'TN-Tabelle für Erasmus@ISB'!H77</f>
        <v>0</v>
      </c>
      <c r="J65" s="12">
        <f>'TN-Tabelle für Erasmus@ISB'!I77</f>
        <v>0</v>
      </c>
      <c r="K65" s="12">
        <f>'TN-Tabelle für Erasmus@ISB'!J77</f>
        <v>0</v>
      </c>
      <c r="L65" s="12">
        <f>'TN-Tabelle für Erasmus@ISB'!K77</f>
        <v>0</v>
      </c>
      <c r="M65" s="12">
        <f>'TN-Tabelle für Erasmus@ISB'!L77</f>
        <v>0</v>
      </c>
      <c r="N65" s="12">
        <f>'TN-Tabelle für Erasmus@ISB'!M77</f>
        <v>0</v>
      </c>
      <c r="O65" s="10">
        <f>'TN-Tabelle für Erasmus@ISB'!N77</f>
        <v>0</v>
      </c>
      <c r="P65" s="10">
        <f>'TN-Tabelle für Erasmus@ISB'!O77</f>
        <v>0</v>
      </c>
      <c r="Q65" s="10">
        <f>'TN-Tabelle für Erasmus@ISB'!P77</f>
        <v>0</v>
      </c>
      <c r="R65" s="10" t="str">
        <f>'TN-Tabelle für Erasmus@ISB'!Q77</f>
        <v>Kurstitel (nur eintragen bei Auswahl Kurs)</v>
      </c>
      <c r="S65" s="10">
        <f>'TN-Tabelle für Erasmus@ISB'!R77</f>
        <v>0</v>
      </c>
      <c r="T65" s="10">
        <f>'TN-Tabelle für Erasmus@ISB'!S77</f>
        <v>0</v>
      </c>
      <c r="U65" s="10">
        <f>'TN-Tabelle für Erasmus@ISB'!T77</f>
        <v>0</v>
      </c>
      <c r="V65" s="10">
        <f>'TN-Tabelle für Erasmus@ISB'!U77</f>
        <v>0</v>
      </c>
      <c r="W65" s="12">
        <f>'TN-Tabelle für Erasmus@ISB'!V77</f>
        <v>0</v>
      </c>
      <c r="X65" s="10">
        <f>'TN-Tabelle für Erasmus@ISB'!W77</f>
        <v>0</v>
      </c>
      <c r="Y65" s="10">
        <f>'TN-Tabelle für Erasmus@ISB'!X77</f>
        <v>0</v>
      </c>
      <c r="Z65" s="10" t="str">
        <f>'TN-Tabelle für Erasmus@ISB'!Y77</f>
        <v>zu wenig km</v>
      </c>
      <c r="AA65" s="10">
        <f>'TN-Tabelle für Erasmus@ISB'!Z77</f>
        <v>0</v>
      </c>
      <c r="AB65" s="26" t="str">
        <f>'TN-Tabelle für Erasmus@ISB'!AA77</f>
        <v>Ja</v>
      </c>
      <c r="AC65" s="30">
        <f>'TN-Tabelle für Erasmus@ISB'!AB77</f>
        <v>0</v>
      </c>
      <c r="AD65" s="30">
        <f>'TN-Tabelle für Erasmus@ISB'!AC77</f>
        <v>0</v>
      </c>
      <c r="AE65" s="30">
        <f>'TN-Tabelle für Erasmus@ISB'!AD77</f>
        <v>0</v>
      </c>
      <c r="AF65" s="30">
        <f>'TN-Tabelle für Erasmus@ISB'!AE77</f>
        <v>0</v>
      </c>
      <c r="AG65" s="25">
        <f>'TN-Tabelle für Erasmus@ISB'!AF77</f>
        <v>1</v>
      </c>
      <c r="AH65" s="25">
        <f>'TN-Tabelle für Erasmus@ISB'!AG77</f>
        <v>0</v>
      </c>
      <c r="AI65" s="13">
        <f>'TN-Tabelle für Erasmus@ISB'!AH77</f>
        <v>0</v>
      </c>
      <c r="AJ65" s="25">
        <f>'TN-Tabelle für Erasmus@ISB'!AI77</f>
        <v>1</v>
      </c>
      <c r="AK65" s="13"/>
      <c r="AL65" s="13" t="s">
        <v>63</v>
      </c>
      <c r="AM65" s="13"/>
      <c r="AN65" s="13"/>
      <c r="AO65" s="13" t="s">
        <v>63</v>
      </c>
      <c r="AP65" s="13"/>
      <c r="AQ65" s="13" t="s">
        <v>63</v>
      </c>
      <c r="AR65" s="13" t="e">
        <f>'TN-Tabelle für Erasmus@ISB'!BK77</f>
        <v>#N/A</v>
      </c>
      <c r="AS65" s="13" t="e">
        <f>'TN-Tabelle für Erasmus@ISB'!BL77</f>
        <v>#N/A</v>
      </c>
      <c r="AT65" s="13" t="e">
        <f>'TN-Tabelle für Erasmus@ISB'!BN77</f>
        <v>#N/A</v>
      </c>
      <c r="AU65" s="40" t="e">
        <f>'TN-Tabelle für Erasmus@ISB'!BM77</f>
        <v>#N/A</v>
      </c>
      <c r="AV65" s="40" t="str">
        <f>'TN-Tabelle für Erasmus@ISB'!BU77</f>
        <v>zu wenig km</v>
      </c>
      <c r="AW65" s="40">
        <f>'TN-Tabelle für Erasmus@ISB'!BV77</f>
        <v>0</v>
      </c>
      <c r="AX65" s="40" t="e">
        <f>'TN-Tabelle für Erasmus@ISB'!BW77</f>
        <v>#N/A</v>
      </c>
      <c r="AY65" s="226">
        <f>'TN-Tabelle für Erasmus@ISB'!$B$2</f>
        <v>0</v>
      </c>
      <c r="AZ65" s="226">
        <f>Intern!$AE$28</f>
        <v>2</v>
      </c>
      <c r="BA65" s="226">
        <f>Intern!$AE$29</f>
        <v>1</v>
      </c>
      <c r="BB65" s="226">
        <f>Intern!$AE$23</f>
        <v>0</v>
      </c>
      <c r="BC65" s="226">
        <f>Intern!$AE$24</f>
        <v>1</v>
      </c>
      <c r="BD65" s="226">
        <f>Intern!$AE$25</f>
        <v>0</v>
      </c>
      <c r="BE65" s="226">
        <f ca="1">IF(ISBLANK('TN-Tabelle für Erasmus@ISB'!H77),0,DATEDIF('TN-Tabelle für Erasmus@ISB'!H77,TODAY(),"Y"))</f>
        <v>0</v>
      </c>
      <c r="BF65" s="227">
        <f t="shared" ca="1" si="1"/>
        <v>15</v>
      </c>
      <c r="BG65" s="226">
        <f>COUNTA('TN-Tabelle für Erasmus@ISB'!$I$14:$I$155)</f>
        <v>4</v>
      </c>
      <c r="BH65" s="226">
        <f>Intern!$AE$10</f>
        <v>1897</v>
      </c>
      <c r="BI65" s="226">
        <f>Intern!$AE$11</f>
        <v>413</v>
      </c>
      <c r="BJ65" s="226">
        <f>Intern!$AE$12</f>
        <v>2051</v>
      </c>
      <c r="BK65" s="226">
        <f>Intern!$AE$13</f>
        <v>695</v>
      </c>
      <c r="BL65" s="226">
        <f>Intern!$AE$14</f>
        <v>1897</v>
      </c>
      <c r="BM65" s="226">
        <f>Intern!$AE$15</f>
        <v>413</v>
      </c>
      <c r="BN65" s="226">
        <f>Intern!$AE$16</f>
        <v>726</v>
      </c>
      <c r="BO65" s="226">
        <f>Intern!$AE$17</f>
        <v>309</v>
      </c>
      <c r="BP65" s="226">
        <f>Intern!$AE$18</f>
        <v>0</v>
      </c>
      <c r="BQ65" s="226">
        <f>Intern!$AE$19</f>
        <v>0</v>
      </c>
      <c r="BR65" s="226">
        <f>Intern!$AE$21</f>
        <v>722</v>
      </c>
      <c r="BS65" s="226">
        <f>Intern!$AE$20</f>
        <v>2623</v>
      </c>
      <c r="BT65" s="228">
        <f>SUM(Intern!$AE$20+Intern!$AE$21)</f>
        <v>3345</v>
      </c>
      <c r="BU65" s="174" t="str">
        <f t="shared" si="2"/>
        <v xml:space="preserve">     </v>
      </c>
      <c r="BV65" s="226">
        <f t="shared" si="3"/>
        <v>2</v>
      </c>
      <c r="BW65" s="231">
        <f t="shared" si="4"/>
        <v>-14</v>
      </c>
      <c r="BX65" s="235" t="str">
        <f>SUBSTITUTE('TN-Tabelle für Erasmus@ISB'!K77," ", "")</f>
        <v/>
      </c>
      <c r="BY65" s="226">
        <f>'TN-Tabelle für Erasmus@ISB'!$BL$2</f>
        <v>2024</v>
      </c>
      <c r="BZ65" s="226" t="str">
        <f t="shared" si="5"/>
        <v/>
      </c>
      <c r="CA6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6" spans="1:79" ht="14" customHeight="1">
      <c r="A66" s="27"/>
      <c r="B66" s="28">
        <f>'TN-Tabelle für Erasmus@ISB'!B78</f>
        <v>0</v>
      </c>
      <c r="C66" s="28" t="str">
        <f t="shared" si="6"/>
        <v>0</v>
      </c>
      <c r="D66" s="28">
        <f>'TN-Tabelle für Erasmus@ISB'!C78</f>
        <v>0</v>
      </c>
      <c r="E66" s="28">
        <f>'TN-Tabelle für Erasmus@ISB'!D78</f>
        <v>0</v>
      </c>
      <c r="F66" s="28">
        <f>'TN-Tabelle für Erasmus@ISB'!E78</f>
        <v>0</v>
      </c>
      <c r="G66" s="29">
        <f>'TN-Tabelle für Erasmus@ISB'!F78</f>
        <v>0</v>
      </c>
      <c r="H66" s="28">
        <f>'TN-Tabelle für Erasmus@ISB'!G78</f>
        <v>0</v>
      </c>
      <c r="I66" s="11">
        <f>'TN-Tabelle für Erasmus@ISB'!H78</f>
        <v>0</v>
      </c>
      <c r="J66" s="12">
        <f>'TN-Tabelle für Erasmus@ISB'!I78</f>
        <v>0</v>
      </c>
      <c r="K66" s="12">
        <f>'TN-Tabelle für Erasmus@ISB'!J78</f>
        <v>0</v>
      </c>
      <c r="L66" s="12">
        <f>'TN-Tabelle für Erasmus@ISB'!K78</f>
        <v>0</v>
      </c>
      <c r="M66" s="12">
        <f>'TN-Tabelle für Erasmus@ISB'!L78</f>
        <v>0</v>
      </c>
      <c r="N66" s="12">
        <f>'TN-Tabelle für Erasmus@ISB'!M78</f>
        <v>0</v>
      </c>
      <c r="O66" s="10">
        <f>'TN-Tabelle für Erasmus@ISB'!N78</f>
        <v>0</v>
      </c>
      <c r="P66" s="10">
        <f>'TN-Tabelle für Erasmus@ISB'!O78</f>
        <v>0</v>
      </c>
      <c r="Q66" s="10">
        <f>'TN-Tabelle für Erasmus@ISB'!P78</f>
        <v>0</v>
      </c>
      <c r="R66" s="10" t="str">
        <f>'TN-Tabelle für Erasmus@ISB'!Q78</f>
        <v>Kurstitel (nur eintragen bei Auswahl Kurs)</v>
      </c>
      <c r="S66" s="10">
        <f>'TN-Tabelle für Erasmus@ISB'!R78</f>
        <v>0</v>
      </c>
      <c r="T66" s="10">
        <f>'TN-Tabelle für Erasmus@ISB'!S78</f>
        <v>0</v>
      </c>
      <c r="U66" s="10">
        <f>'TN-Tabelle für Erasmus@ISB'!T78</f>
        <v>0</v>
      </c>
      <c r="V66" s="10">
        <f>'TN-Tabelle für Erasmus@ISB'!U78</f>
        <v>0</v>
      </c>
      <c r="W66" s="12">
        <f>'TN-Tabelle für Erasmus@ISB'!V78</f>
        <v>0</v>
      </c>
      <c r="X66" s="10">
        <f>'TN-Tabelle für Erasmus@ISB'!W78</f>
        <v>0</v>
      </c>
      <c r="Y66" s="10">
        <f>'TN-Tabelle für Erasmus@ISB'!X78</f>
        <v>0</v>
      </c>
      <c r="Z66" s="10" t="str">
        <f>'TN-Tabelle für Erasmus@ISB'!Y78</f>
        <v>zu wenig km</v>
      </c>
      <c r="AA66" s="10">
        <f>'TN-Tabelle für Erasmus@ISB'!Z78</f>
        <v>0</v>
      </c>
      <c r="AB66" s="26" t="str">
        <f>'TN-Tabelle für Erasmus@ISB'!AA78</f>
        <v>Ja</v>
      </c>
      <c r="AC66" s="30">
        <f>'TN-Tabelle für Erasmus@ISB'!AB78</f>
        <v>0</v>
      </c>
      <c r="AD66" s="30">
        <f>'TN-Tabelle für Erasmus@ISB'!AC78</f>
        <v>0</v>
      </c>
      <c r="AE66" s="30">
        <f>'TN-Tabelle für Erasmus@ISB'!AD78</f>
        <v>0</v>
      </c>
      <c r="AF66" s="30">
        <f>'TN-Tabelle für Erasmus@ISB'!AE78</f>
        <v>0</v>
      </c>
      <c r="AG66" s="25">
        <f>'TN-Tabelle für Erasmus@ISB'!AF78</f>
        <v>1</v>
      </c>
      <c r="AH66" s="25">
        <f>'TN-Tabelle für Erasmus@ISB'!AG78</f>
        <v>0</v>
      </c>
      <c r="AI66" s="13">
        <f>'TN-Tabelle für Erasmus@ISB'!AH78</f>
        <v>0</v>
      </c>
      <c r="AJ66" s="25">
        <f>'TN-Tabelle für Erasmus@ISB'!AI78</f>
        <v>1</v>
      </c>
      <c r="AK66" s="13"/>
      <c r="AL66" s="13" t="s">
        <v>63</v>
      </c>
      <c r="AM66" s="13"/>
      <c r="AN66" s="13"/>
      <c r="AO66" s="13" t="s">
        <v>63</v>
      </c>
      <c r="AP66" s="13"/>
      <c r="AQ66" s="13" t="s">
        <v>63</v>
      </c>
      <c r="AR66" s="13" t="e">
        <f>'TN-Tabelle für Erasmus@ISB'!BK78</f>
        <v>#N/A</v>
      </c>
      <c r="AS66" s="13" t="e">
        <f>'TN-Tabelle für Erasmus@ISB'!BL78</f>
        <v>#N/A</v>
      </c>
      <c r="AT66" s="13" t="e">
        <f>'TN-Tabelle für Erasmus@ISB'!BN78</f>
        <v>#N/A</v>
      </c>
      <c r="AU66" s="40" t="e">
        <f>'TN-Tabelle für Erasmus@ISB'!BM78</f>
        <v>#N/A</v>
      </c>
      <c r="AV66" s="40" t="str">
        <f>'TN-Tabelle für Erasmus@ISB'!BU78</f>
        <v>zu wenig km</v>
      </c>
      <c r="AW66" s="40">
        <f>'TN-Tabelle für Erasmus@ISB'!BV78</f>
        <v>0</v>
      </c>
      <c r="AX66" s="40" t="e">
        <f>'TN-Tabelle für Erasmus@ISB'!BW78</f>
        <v>#N/A</v>
      </c>
      <c r="AY66" s="226">
        <f>'TN-Tabelle für Erasmus@ISB'!$B$2</f>
        <v>0</v>
      </c>
      <c r="AZ66" s="226">
        <f>Intern!$AE$28</f>
        <v>2</v>
      </c>
      <c r="BA66" s="226">
        <f>Intern!$AE$29</f>
        <v>1</v>
      </c>
      <c r="BB66" s="226">
        <f>Intern!$AE$23</f>
        <v>0</v>
      </c>
      <c r="BC66" s="226">
        <f>Intern!$AE$24</f>
        <v>1</v>
      </c>
      <c r="BD66" s="226">
        <f>Intern!$AE$25</f>
        <v>0</v>
      </c>
      <c r="BE66" s="226">
        <f ca="1">IF(ISBLANK('TN-Tabelle für Erasmus@ISB'!H78),0,DATEDIF('TN-Tabelle für Erasmus@ISB'!H78,TODAY(),"Y"))</f>
        <v>0</v>
      </c>
      <c r="BF66" s="227">
        <f t="shared" ca="1" si="1"/>
        <v>15</v>
      </c>
      <c r="BG66" s="226">
        <f>COUNTA('TN-Tabelle für Erasmus@ISB'!$I$14:$I$155)</f>
        <v>4</v>
      </c>
      <c r="BH66" s="226">
        <f>Intern!$AE$10</f>
        <v>1897</v>
      </c>
      <c r="BI66" s="226">
        <f>Intern!$AE$11</f>
        <v>413</v>
      </c>
      <c r="BJ66" s="226">
        <f>Intern!$AE$12</f>
        <v>2051</v>
      </c>
      <c r="BK66" s="226">
        <f>Intern!$AE$13</f>
        <v>695</v>
      </c>
      <c r="BL66" s="226">
        <f>Intern!$AE$14</f>
        <v>1897</v>
      </c>
      <c r="BM66" s="226">
        <f>Intern!$AE$15</f>
        <v>413</v>
      </c>
      <c r="BN66" s="226">
        <f>Intern!$AE$16</f>
        <v>726</v>
      </c>
      <c r="BO66" s="226">
        <f>Intern!$AE$17</f>
        <v>309</v>
      </c>
      <c r="BP66" s="226">
        <f>Intern!$AE$18</f>
        <v>0</v>
      </c>
      <c r="BQ66" s="226">
        <f>Intern!$AE$19</f>
        <v>0</v>
      </c>
      <c r="BR66" s="226">
        <f>Intern!$AE$21</f>
        <v>722</v>
      </c>
      <c r="BS66" s="226">
        <f>Intern!$AE$20</f>
        <v>2623</v>
      </c>
      <c r="BT66" s="228">
        <f>SUM(Intern!$AE$20+Intern!$AE$21)</f>
        <v>3345</v>
      </c>
      <c r="BU66" s="174" t="str">
        <f t="shared" si="2"/>
        <v xml:space="preserve">     </v>
      </c>
      <c r="BV66" s="226">
        <f t="shared" si="3"/>
        <v>2</v>
      </c>
      <c r="BW66" s="231">
        <f t="shared" si="4"/>
        <v>-14</v>
      </c>
      <c r="BX66" s="235" t="str">
        <f>SUBSTITUTE('TN-Tabelle für Erasmus@ISB'!K78," ", "")</f>
        <v/>
      </c>
      <c r="BY66" s="226">
        <f>'TN-Tabelle für Erasmus@ISB'!$BL$2</f>
        <v>2024</v>
      </c>
      <c r="BZ66" s="226" t="str">
        <f t="shared" si="5"/>
        <v/>
      </c>
      <c r="CA6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7" spans="1:79" ht="14" customHeight="1">
      <c r="A67" s="27"/>
      <c r="B67" s="28">
        <f>'TN-Tabelle für Erasmus@ISB'!B79</f>
        <v>0</v>
      </c>
      <c r="C67" s="28" t="str">
        <f t="shared" si="6"/>
        <v>0</v>
      </c>
      <c r="D67" s="28">
        <f>'TN-Tabelle für Erasmus@ISB'!C79</f>
        <v>0</v>
      </c>
      <c r="E67" s="28">
        <f>'TN-Tabelle für Erasmus@ISB'!D79</f>
        <v>0</v>
      </c>
      <c r="F67" s="28">
        <f>'TN-Tabelle für Erasmus@ISB'!E79</f>
        <v>0</v>
      </c>
      <c r="G67" s="29">
        <f>'TN-Tabelle für Erasmus@ISB'!F79</f>
        <v>0</v>
      </c>
      <c r="H67" s="28">
        <f>'TN-Tabelle für Erasmus@ISB'!G79</f>
        <v>0</v>
      </c>
      <c r="I67" s="11">
        <f>'TN-Tabelle für Erasmus@ISB'!H79</f>
        <v>0</v>
      </c>
      <c r="J67" s="12">
        <f>'TN-Tabelle für Erasmus@ISB'!I79</f>
        <v>0</v>
      </c>
      <c r="K67" s="12">
        <f>'TN-Tabelle für Erasmus@ISB'!J79</f>
        <v>0</v>
      </c>
      <c r="L67" s="12">
        <f>'TN-Tabelle für Erasmus@ISB'!K79</f>
        <v>0</v>
      </c>
      <c r="M67" s="12">
        <f>'TN-Tabelle für Erasmus@ISB'!L79</f>
        <v>0</v>
      </c>
      <c r="N67" s="12">
        <f>'TN-Tabelle für Erasmus@ISB'!M79</f>
        <v>0</v>
      </c>
      <c r="O67" s="10">
        <f>'TN-Tabelle für Erasmus@ISB'!N79</f>
        <v>0</v>
      </c>
      <c r="P67" s="10">
        <f>'TN-Tabelle für Erasmus@ISB'!O79</f>
        <v>0</v>
      </c>
      <c r="Q67" s="10">
        <f>'TN-Tabelle für Erasmus@ISB'!P79</f>
        <v>0</v>
      </c>
      <c r="R67" s="10" t="str">
        <f>'TN-Tabelle für Erasmus@ISB'!Q79</f>
        <v>Kurstitel (nur eintragen bei Auswahl Kurs)</v>
      </c>
      <c r="S67" s="10">
        <f>'TN-Tabelle für Erasmus@ISB'!R79</f>
        <v>0</v>
      </c>
      <c r="T67" s="10">
        <f>'TN-Tabelle für Erasmus@ISB'!S79</f>
        <v>0</v>
      </c>
      <c r="U67" s="10">
        <f>'TN-Tabelle für Erasmus@ISB'!T79</f>
        <v>0</v>
      </c>
      <c r="V67" s="10">
        <f>'TN-Tabelle für Erasmus@ISB'!U79</f>
        <v>0</v>
      </c>
      <c r="W67" s="12">
        <f>'TN-Tabelle für Erasmus@ISB'!V79</f>
        <v>0</v>
      </c>
      <c r="X67" s="10">
        <f>'TN-Tabelle für Erasmus@ISB'!W79</f>
        <v>0</v>
      </c>
      <c r="Y67" s="10">
        <f>'TN-Tabelle für Erasmus@ISB'!X79</f>
        <v>0</v>
      </c>
      <c r="Z67" s="10" t="str">
        <f>'TN-Tabelle für Erasmus@ISB'!Y79</f>
        <v>zu wenig km</v>
      </c>
      <c r="AA67" s="10">
        <f>'TN-Tabelle für Erasmus@ISB'!Z79</f>
        <v>0</v>
      </c>
      <c r="AB67" s="26" t="str">
        <f>'TN-Tabelle für Erasmus@ISB'!AA79</f>
        <v>Ja</v>
      </c>
      <c r="AC67" s="30">
        <f>'TN-Tabelle für Erasmus@ISB'!AB79</f>
        <v>0</v>
      </c>
      <c r="AD67" s="30">
        <f>'TN-Tabelle für Erasmus@ISB'!AC79</f>
        <v>0</v>
      </c>
      <c r="AE67" s="30">
        <f>'TN-Tabelle für Erasmus@ISB'!AD79</f>
        <v>0</v>
      </c>
      <c r="AF67" s="30">
        <f>'TN-Tabelle für Erasmus@ISB'!AE79</f>
        <v>0</v>
      </c>
      <c r="AG67" s="25">
        <f>'TN-Tabelle für Erasmus@ISB'!AF79</f>
        <v>1</v>
      </c>
      <c r="AH67" s="25">
        <f>'TN-Tabelle für Erasmus@ISB'!AG79</f>
        <v>0</v>
      </c>
      <c r="AI67" s="13">
        <f>'TN-Tabelle für Erasmus@ISB'!AH79</f>
        <v>0</v>
      </c>
      <c r="AJ67" s="25">
        <f>'TN-Tabelle für Erasmus@ISB'!AI79</f>
        <v>1</v>
      </c>
      <c r="AK67" s="13"/>
      <c r="AL67" s="13" t="s">
        <v>63</v>
      </c>
      <c r="AM67" s="13"/>
      <c r="AN67" s="13"/>
      <c r="AO67" s="13" t="s">
        <v>63</v>
      </c>
      <c r="AP67" s="13"/>
      <c r="AQ67" s="13" t="s">
        <v>63</v>
      </c>
      <c r="AR67" s="13" t="e">
        <f>'TN-Tabelle für Erasmus@ISB'!BK79</f>
        <v>#N/A</v>
      </c>
      <c r="AS67" s="13" t="e">
        <f>'TN-Tabelle für Erasmus@ISB'!BL79</f>
        <v>#N/A</v>
      </c>
      <c r="AT67" s="13" t="e">
        <f>'TN-Tabelle für Erasmus@ISB'!BN79</f>
        <v>#N/A</v>
      </c>
      <c r="AU67" s="40" t="e">
        <f>'TN-Tabelle für Erasmus@ISB'!BM79</f>
        <v>#N/A</v>
      </c>
      <c r="AV67" s="40" t="str">
        <f>'TN-Tabelle für Erasmus@ISB'!BU79</f>
        <v>zu wenig km</v>
      </c>
      <c r="AW67" s="40">
        <f>'TN-Tabelle für Erasmus@ISB'!BV79</f>
        <v>0</v>
      </c>
      <c r="AX67" s="40" t="e">
        <f>'TN-Tabelle für Erasmus@ISB'!BW79</f>
        <v>#N/A</v>
      </c>
      <c r="AY67" s="226">
        <f>'TN-Tabelle für Erasmus@ISB'!$B$2</f>
        <v>0</v>
      </c>
      <c r="AZ67" s="226">
        <f>Intern!$AE$28</f>
        <v>2</v>
      </c>
      <c r="BA67" s="226">
        <f>Intern!$AE$29</f>
        <v>1</v>
      </c>
      <c r="BB67" s="226">
        <f>Intern!$AE$23</f>
        <v>0</v>
      </c>
      <c r="BC67" s="226">
        <f>Intern!$AE$24</f>
        <v>1</v>
      </c>
      <c r="BD67" s="226">
        <f>Intern!$AE$25</f>
        <v>0</v>
      </c>
      <c r="BE67" s="226">
        <f ca="1">IF(ISBLANK('TN-Tabelle für Erasmus@ISB'!H79),0,DATEDIF('TN-Tabelle für Erasmus@ISB'!H79,TODAY(),"Y"))</f>
        <v>0</v>
      </c>
      <c r="BF67" s="227">
        <f t="shared" ref="BF67:BF130" ca="1" si="7">SUMIFS($BE$2:$BE$143,$B$2:$B$143,"Lernende: Gruppenmobilität",$BE$2:$BE$143,"&gt;0") / COUNTIFS($B$2:$B$143, "Lernende: Gruppenmobilität", $BE$2:$BE$143, "&gt;"&amp;0)</f>
        <v>15</v>
      </c>
      <c r="BG67" s="226">
        <f>COUNTA('TN-Tabelle für Erasmus@ISB'!$I$14:$I$155)</f>
        <v>4</v>
      </c>
      <c r="BH67" s="226">
        <f>Intern!$AE$10</f>
        <v>1897</v>
      </c>
      <c r="BI67" s="226">
        <f>Intern!$AE$11</f>
        <v>413</v>
      </c>
      <c r="BJ67" s="226">
        <f>Intern!$AE$12</f>
        <v>2051</v>
      </c>
      <c r="BK67" s="226">
        <f>Intern!$AE$13</f>
        <v>695</v>
      </c>
      <c r="BL67" s="226">
        <f>Intern!$AE$14</f>
        <v>1897</v>
      </c>
      <c r="BM67" s="226">
        <f>Intern!$AE$15</f>
        <v>413</v>
      </c>
      <c r="BN67" s="226">
        <f>Intern!$AE$16</f>
        <v>726</v>
      </c>
      <c r="BO67" s="226">
        <f>Intern!$AE$17</f>
        <v>309</v>
      </c>
      <c r="BP67" s="226">
        <f>Intern!$AE$18</f>
        <v>0</v>
      </c>
      <c r="BQ67" s="226">
        <f>Intern!$AE$19</f>
        <v>0</v>
      </c>
      <c r="BR67" s="226">
        <f>Intern!$AE$21</f>
        <v>722</v>
      </c>
      <c r="BS67" s="226">
        <f>Intern!$AE$20</f>
        <v>2623</v>
      </c>
      <c r="BT67" s="228">
        <f>SUM(Intern!$AE$20+Intern!$AE$21)</f>
        <v>3345</v>
      </c>
      <c r="BU67" s="174" t="str">
        <f t="shared" ref="BU67:BU130" si="8">LEFT(BX67,4)&amp;" "&amp;MID(BX67,5,4)&amp;" "&amp;MID(BX67,9,4)&amp;" "&amp;MID(BX67,13,4)&amp;" "&amp;MID(BX67,17,4)&amp;" "&amp;MID(BX67,21,4)</f>
        <v xml:space="preserve">     </v>
      </c>
      <c r="BV67" s="226">
        <f t="shared" ref="BV67:BV130" si="9">COUNTIF($P$2:$P$143, "Ja")</f>
        <v>2</v>
      </c>
      <c r="BW67" s="231">
        <f t="shared" ref="BW67:BW130" si="10">$AC67-14</f>
        <v>-14</v>
      </c>
      <c r="BX67" s="235" t="str">
        <f>SUBSTITUTE('TN-Tabelle für Erasmus@ISB'!K79," ", "")</f>
        <v/>
      </c>
      <c r="BY67" s="226">
        <f>'TN-Tabelle für Erasmus@ISB'!$BL$2</f>
        <v>2024</v>
      </c>
      <c r="BZ67" s="226" t="str">
        <f t="shared" ref="BZ67:BZ130" si="11">IF($B67="Lehrkräfte: Job Shadowing", "JobS", IF($B67="Lehrkräfte: Kurse und Schulungen", "Kurs", IF($B67="Lehrkräfte: Begleitperson", "GM", IF($B67="Lernende: Gruppenmobilität", "GM", IF($B67="Lernende: Kurzfristige Mobilität", "LKurz", IF($B67="Lernende: Langfristige Mobilität", "LLang", IF($B67="Lehrkräfte: vorbereitender Besuch", "VorB", IF($B67="Lehrkräfte: Lehrtätigkeit", "LehrT", IF($B67="Lehrkräfte: Experteneinladung", "EXP", "")))))))))</f>
        <v/>
      </c>
      <c r="CA6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8" spans="1:79" ht="14" customHeight="1">
      <c r="A68" s="27"/>
      <c r="B68" s="28">
        <f>'TN-Tabelle für Erasmus@ISB'!B80</f>
        <v>0</v>
      </c>
      <c r="C68" s="28" t="str">
        <f t="shared" si="6"/>
        <v>0</v>
      </c>
      <c r="D68" s="28">
        <f>'TN-Tabelle für Erasmus@ISB'!C80</f>
        <v>0</v>
      </c>
      <c r="E68" s="28">
        <f>'TN-Tabelle für Erasmus@ISB'!D80</f>
        <v>0</v>
      </c>
      <c r="F68" s="28">
        <f>'TN-Tabelle für Erasmus@ISB'!E80</f>
        <v>0</v>
      </c>
      <c r="G68" s="29">
        <f>'TN-Tabelle für Erasmus@ISB'!F80</f>
        <v>0</v>
      </c>
      <c r="H68" s="28">
        <f>'TN-Tabelle für Erasmus@ISB'!G80</f>
        <v>0</v>
      </c>
      <c r="I68" s="11">
        <f>'TN-Tabelle für Erasmus@ISB'!H80</f>
        <v>0</v>
      </c>
      <c r="J68" s="12">
        <f>'TN-Tabelle für Erasmus@ISB'!I80</f>
        <v>0</v>
      </c>
      <c r="K68" s="12">
        <f>'TN-Tabelle für Erasmus@ISB'!J80</f>
        <v>0</v>
      </c>
      <c r="L68" s="12">
        <f>'TN-Tabelle für Erasmus@ISB'!K80</f>
        <v>0</v>
      </c>
      <c r="M68" s="12">
        <f>'TN-Tabelle für Erasmus@ISB'!L80</f>
        <v>0</v>
      </c>
      <c r="N68" s="12">
        <f>'TN-Tabelle für Erasmus@ISB'!M80</f>
        <v>0</v>
      </c>
      <c r="O68" s="10">
        <f>'TN-Tabelle für Erasmus@ISB'!N80</f>
        <v>0</v>
      </c>
      <c r="P68" s="10">
        <f>'TN-Tabelle für Erasmus@ISB'!O80</f>
        <v>0</v>
      </c>
      <c r="Q68" s="10">
        <f>'TN-Tabelle für Erasmus@ISB'!P80</f>
        <v>0</v>
      </c>
      <c r="R68" s="10" t="str">
        <f>'TN-Tabelle für Erasmus@ISB'!Q80</f>
        <v>Kurstitel (nur eintragen bei Auswahl Kurs)</v>
      </c>
      <c r="S68" s="10">
        <f>'TN-Tabelle für Erasmus@ISB'!R80</f>
        <v>0</v>
      </c>
      <c r="T68" s="10">
        <f>'TN-Tabelle für Erasmus@ISB'!S80</f>
        <v>0</v>
      </c>
      <c r="U68" s="10">
        <f>'TN-Tabelle für Erasmus@ISB'!T80</f>
        <v>0</v>
      </c>
      <c r="V68" s="10">
        <f>'TN-Tabelle für Erasmus@ISB'!U80</f>
        <v>0</v>
      </c>
      <c r="W68" s="12">
        <f>'TN-Tabelle für Erasmus@ISB'!V80</f>
        <v>0</v>
      </c>
      <c r="X68" s="10">
        <f>'TN-Tabelle für Erasmus@ISB'!W80</f>
        <v>0</v>
      </c>
      <c r="Y68" s="10">
        <f>'TN-Tabelle für Erasmus@ISB'!X80</f>
        <v>0</v>
      </c>
      <c r="Z68" s="10" t="str">
        <f>'TN-Tabelle für Erasmus@ISB'!Y80</f>
        <v>zu wenig km</v>
      </c>
      <c r="AA68" s="10">
        <f>'TN-Tabelle für Erasmus@ISB'!Z80</f>
        <v>0</v>
      </c>
      <c r="AB68" s="26" t="str">
        <f>'TN-Tabelle für Erasmus@ISB'!AA80</f>
        <v>Ja</v>
      </c>
      <c r="AC68" s="30">
        <f>'TN-Tabelle für Erasmus@ISB'!AB80</f>
        <v>0</v>
      </c>
      <c r="AD68" s="30">
        <f>'TN-Tabelle für Erasmus@ISB'!AC80</f>
        <v>0</v>
      </c>
      <c r="AE68" s="30">
        <f>'TN-Tabelle für Erasmus@ISB'!AD80</f>
        <v>0</v>
      </c>
      <c r="AF68" s="30">
        <f>'TN-Tabelle für Erasmus@ISB'!AE80</f>
        <v>0</v>
      </c>
      <c r="AG68" s="25">
        <f>'TN-Tabelle für Erasmus@ISB'!AF80</f>
        <v>1</v>
      </c>
      <c r="AH68" s="25">
        <f>'TN-Tabelle für Erasmus@ISB'!AG80</f>
        <v>0</v>
      </c>
      <c r="AI68" s="13">
        <f>'TN-Tabelle für Erasmus@ISB'!AH80</f>
        <v>0</v>
      </c>
      <c r="AJ68" s="25">
        <f>'TN-Tabelle für Erasmus@ISB'!AI80</f>
        <v>1</v>
      </c>
      <c r="AK68" s="13"/>
      <c r="AL68" s="13" t="s">
        <v>63</v>
      </c>
      <c r="AM68" s="13"/>
      <c r="AN68" s="13"/>
      <c r="AO68" s="13" t="s">
        <v>63</v>
      </c>
      <c r="AP68" s="13"/>
      <c r="AQ68" s="13" t="s">
        <v>63</v>
      </c>
      <c r="AR68" s="13" t="e">
        <f>'TN-Tabelle für Erasmus@ISB'!BK80</f>
        <v>#N/A</v>
      </c>
      <c r="AS68" s="13" t="e">
        <f>'TN-Tabelle für Erasmus@ISB'!BL80</f>
        <v>#N/A</v>
      </c>
      <c r="AT68" s="13" t="e">
        <f>'TN-Tabelle für Erasmus@ISB'!BN80</f>
        <v>#N/A</v>
      </c>
      <c r="AU68" s="40" t="e">
        <f>'TN-Tabelle für Erasmus@ISB'!BM80</f>
        <v>#N/A</v>
      </c>
      <c r="AV68" s="40" t="str">
        <f>'TN-Tabelle für Erasmus@ISB'!BU80</f>
        <v>zu wenig km</v>
      </c>
      <c r="AW68" s="40">
        <f>'TN-Tabelle für Erasmus@ISB'!BV80</f>
        <v>0</v>
      </c>
      <c r="AX68" s="40" t="e">
        <f>'TN-Tabelle für Erasmus@ISB'!BW80</f>
        <v>#N/A</v>
      </c>
      <c r="AY68" s="226">
        <f>'TN-Tabelle für Erasmus@ISB'!$B$2</f>
        <v>0</v>
      </c>
      <c r="AZ68" s="226">
        <f>Intern!$AE$28</f>
        <v>2</v>
      </c>
      <c r="BA68" s="226">
        <f>Intern!$AE$29</f>
        <v>1</v>
      </c>
      <c r="BB68" s="226">
        <f>Intern!$AE$23</f>
        <v>0</v>
      </c>
      <c r="BC68" s="226">
        <f>Intern!$AE$24</f>
        <v>1</v>
      </c>
      <c r="BD68" s="226">
        <f>Intern!$AE$25</f>
        <v>0</v>
      </c>
      <c r="BE68" s="226">
        <f ca="1">IF(ISBLANK('TN-Tabelle für Erasmus@ISB'!H80),0,DATEDIF('TN-Tabelle für Erasmus@ISB'!H80,TODAY(),"Y"))</f>
        <v>0</v>
      </c>
      <c r="BF68" s="227">
        <f t="shared" ca="1" si="7"/>
        <v>15</v>
      </c>
      <c r="BG68" s="226">
        <f>COUNTA('TN-Tabelle für Erasmus@ISB'!$I$14:$I$155)</f>
        <v>4</v>
      </c>
      <c r="BH68" s="226">
        <f>Intern!$AE$10</f>
        <v>1897</v>
      </c>
      <c r="BI68" s="226">
        <f>Intern!$AE$11</f>
        <v>413</v>
      </c>
      <c r="BJ68" s="226">
        <f>Intern!$AE$12</f>
        <v>2051</v>
      </c>
      <c r="BK68" s="226">
        <f>Intern!$AE$13</f>
        <v>695</v>
      </c>
      <c r="BL68" s="226">
        <f>Intern!$AE$14</f>
        <v>1897</v>
      </c>
      <c r="BM68" s="226">
        <f>Intern!$AE$15</f>
        <v>413</v>
      </c>
      <c r="BN68" s="226">
        <f>Intern!$AE$16</f>
        <v>726</v>
      </c>
      <c r="BO68" s="226">
        <f>Intern!$AE$17</f>
        <v>309</v>
      </c>
      <c r="BP68" s="226">
        <f>Intern!$AE$18</f>
        <v>0</v>
      </c>
      <c r="BQ68" s="226">
        <f>Intern!$AE$19</f>
        <v>0</v>
      </c>
      <c r="BR68" s="226">
        <f>Intern!$AE$21</f>
        <v>722</v>
      </c>
      <c r="BS68" s="226">
        <f>Intern!$AE$20</f>
        <v>2623</v>
      </c>
      <c r="BT68" s="228">
        <f>SUM(Intern!$AE$20+Intern!$AE$21)</f>
        <v>3345</v>
      </c>
      <c r="BU68" s="174" t="str">
        <f t="shared" si="8"/>
        <v xml:space="preserve">     </v>
      </c>
      <c r="BV68" s="226">
        <f t="shared" si="9"/>
        <v>2</v>
      </c>
      <c r="BW68" s="231">
        <f t="shared" si="10"/>
        <v>-14</v>
      </c>
      <c r="BX68" s="235" t="str">
        <f>SUBSTITUTE('TN-Tabelle für Erasmus@ISB'!K80," ", "")</f>
        <v/>
      </c>
      <c r="BY68" s="226">
        <f>'TN-Tabelle für Erasmus@ISB'!$BL$2</f>
        <v>2024</v>
      </c>
      <c r="BZ68" s="226" t="str">
        <f t="shared" si="11"/>
        <v/>
      </c>
      <c r="CA6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69" spans="1:79" ht="14" customHeight="1">
      <c r="A69" s="27"/>
      <c r="B69" s="28">
        <f>'TN-Tabelle für Erasmus@ISB'!B81</f>
        <v>0</v>
      </c>
      <c r="C69" s="28" t="str">
        <f t="shared" si="6"/>
        <v>0</v>
      </c>
      <c r="D69" s="28">
        <f>'TN-Tabelle für Erasmus@ISB'!C81</f>
        <v>0</v>
      </c>
      <c r="E69" s="28">
        <f>'TN-Tabelle für Erasmus@ISB'!D81</f>
        <v>0</v>
      </c>
      <c r="F69" s="28">
        <f>'TN-Tabelle für Erasmus@ISB'!E81</f>
        <v>0</v>
      </c>
      <c r="G69" s="29">
        <f>'TN-Tabelle für Erasmus@ISB'!F81</f>
        <v>0</v>
      </c>
      <c r="H69" s="28">
        <f>'TN-Tabelle für Erasmus@ISB'!G81</f>
        <v>0</v>
      </c>
      <c r="I69" s="11">
        <f>'TN-Tabelle für Erasmus@ISB'!H81</f>
        <v>0</v>
      </c>
      <c r="J69" s="12">
        <f>'TN-Tabelle für Erasmus@ISB'!I81</f>
        <v>0</v>
      </c>
      <c r="K69" s="12">
        <f>'TN-Tabelle für Erasmus@ISB'!J81</f>
        <v>0</v>
      </c>
      <c r="L69" s="12">
        <f>'TN-Tabelle für Erasmus@ISB'!K81</f>
        <v>0</v>
      </c>
      <c r="M69" s="12">
        <f>'TN-Tabelle für Erasmus@ISB'!L81</f>
        <v>0</v>
      </c>
      <c r="N69" s="12">
        <f>'TN-Tabelle für Erasmus@ISB'!M81</f>
        <v>0</v>
      </c>
      <c r="O69" s="10">
        <f>'TN-Tabelle für Erasmus@ISB'!N81</f>
        <v>0</v>
      </c>
      <c r="P69" s="10">
        <f>'TN-Tabelle für Erasmus@ISB'!O81</f>
        <v>0</v>
      </c>
      <c r="Q69" s="10">
        <f>'TN-Tabelle für Erasmus@ISB'!P81</f>
        <v>0</v>
      </c>
      <c r="R69" s="10" t="str">
        <f>'TN-Tabelle für Erasmus@ISB'!Q81</f>
        <v>Kurstitel (nur eintragen bei Auswahl Kurs)</v>
      </c>
      <c r="S69" s="10">
        <f>'TN-Tabelle für Erasmus@ISB'!R81</f>
        <v>0</v>
      </c>
      <c r="T69" s="10">
        <f>'TN-Tabelle für Erasmus@ISB'!S81</f>
        <v>0</v>
      </c>
      <c r="U69" s="10">
        <f>'TN-Tabelle für Erasmus@ISB'!T81</f>
        <v>0</v>
      </c>
      <c r="V69" s="10">
        <f>'TN-Tabelle für Erasmus@ISB'!U81</f>
        <v>0</v>
      </c>
      <c r="W69" s="12">
        <f>'TN-Tabelle für Erasmus@ISB'!V81</f>
        <v>0</v>
      </c>
      <c r="X69" s="10">
        <f>'TN-Tabelle für Erasmus@ISB'!W81</f>
        <v>0</v>
      </c>
      <c r="Y69" s="10">
        <f>'TN-Tabelle für Erasmus@ISB'!X81</f>
        <v>0</v>
      </c>
      <c r="Z69" s="10" t="str">
        <f>'TN-Tabelle für Erasmus@ISB'!Y81</f>
        <v>zu wenig km</v>
      </c>
      <c r="AA69" s="10">
        <f>'TN-Tabelle für Erasmus@ISB'!Z81</f>
        <v>0</v>
      </c>
      <c r="AB69" s="26" t="str">
        <f>'TN-Tabelle für Erasmus@ISB'!AA81</f>
        <v>Ja</v>
      </c>
      <c r="AC69" s="30">
        <f>'TN-Tabelle für Erasmus@ISB'!AB81</f>
        <v>0</v>
      </c>
      <c r="AD69" s="30">
        <f>'TN-Tabelle für Erasmus@ISB'!AC81</f>
        <v>0</v>
      </c>
      <c r="AE69" s="30">
        <f>'TN-Tabelle für Erasmus@ISB'!AD81</f>
        <v>0</v>
      </c>
      <c r="AF69" s="30">
        <f>'TN-Tabelle für Erasmus@ISB'!AE81</f>
        <v>0</v>
      </c>
      <c r="AG69" s="25">
        <f>'TN-Tabelle für Erasmus@ISB'!AF81</f>
        <v>1</v>
      </c>
      <c r="AH69" s="25">
        <f>'TN-Tabelle für Erasmus@ISB'!AG81</f>
        <v>0</v>
      </c>
      <c r="AI69" s="13">
        <f>'TN-Tabelle für Erasmus@ISB'!AH81</f>
        <v>0</v>
      </c>
      <c r="AJ69" s="25">
        <f>'TN-Tabelle für Erasmus@ISB'!AI81</f>
        <v>1</v>
      </c>
      <c r="AK69" s="13"/>
      <c r="AL69" s="13" t="s">
        <v>63</v>
      </c>
      <c r="AM69" s="13"/>
      <c r="AN69" s="13"/>
      <c r="AO69" s="13" t="s">
        <v>63</v>
      </c>
      <c r="AP69" s="13"/>
      <c r="AQ69" s="13" t="s">
        <v>63</v>
      </c>
      <c r="AR69" s="13" t="e">
        <f>'TN-Tabelle für Erasmus@ISB'!BK81</f>
        <v>#N/A</v>
      </c>
      <c r="AS69" s="13" t="e">
        <f>'TN-Tabelle für Erasmus@ISB'!BL81</f>
        <v>#N/A</v>
      </c>
      <c r="AT69" s="13" t="e">
        <f>'TN-Tabelle für Erasmus@ISB'!BN81</f>
        <v>#N/A</v>
      </c>
      <c r="AU69" s="40" t="e">
        <f>'TN-Tabelle für Erasmus@ISB'!BM81</f>
        <v>#N/A</v>
      </c>
      <c r="AV69" s="40" t="str">
        <f>'TN-Tabelle für Erasmus@ISB'!BU81</f>
        <v>zu wenig km</v>
      </c>
      <c r="AW69" s="40">
        <f>'TN-Tabelle für Erasmus@ISB'!BV81</f>
        <v>0</v>
      </c>
      <c r="AX69" s="40" t="e">
        <f>'TN-Tabelle für Erasmus@ISB'!BW81</f>
        <v>#N/A</v>
      </c>
      <c r="AY69" s="226">
        <f>'TN-Tabelle für Erasmus@ISB'!$B$2</f>
        <v>0</v>
      </c>
      <c r="AZ69" s="226">
        <f>Intern!$AE$28</f>
        <v>2</v>
      </c>
      <c r="BA69" s="226">
        <f>Intern!$AE$29</f>
        <v>1</v>
      </c>
      <c r="BB69" s="226">
        <f>Intern!$AE$23</f>
        <v>0</v>
      </c>
      <c r="BC69" s="226">
        <f>Intern!$AE$24</f>
        <v>1</v>
      </c>
      <c r="BD69" s="226">
        <f>Intern!$AE$25</f>
        <v>0</v>
      </c>
      <c r="BE69" s="226">
        <f ca="1">IF(ISBLANK('TN-Tabelle für Erasmus@ISB'!H81),0,DATEDIF('TN-Tabelle für Erasmus@ISB'!H81,TODAY(),"Y"))</f>
        <v>0</v>
      </c>
      <c r="BF69" s="227">
        <f t="shared" ca="1" si="7"/>
        <v>15</v>
      </c>
      <c r="BG69" s="226">
        <f>COUNTA('TN-Tabelle für Erasmus@ISB'!$I$14:$I$155)</f>
        <v>4</v>
      </c>
      <c r="BH69" s="226">
        <f>Intern!$AE$10</f>
        <v>1897</v>
      </c>
      <c r="BI69" s="226">
        <f>Intern!$AE$11</f>
        <v>413</v>
      </c>
      <c r="BJ69" s="226">
        <f>Intern!$AE$12</f>
        <v>2051</v>
      </c>
      <c r="BK69" s="226">
        <f>Intern!$AE$13</f>
        <v>695</v>
      </c>
      <c r="BL69" s="226">
        <f>Intern!$AE$14</f>
        <v>1897</v>
      </c>
      <c r="BM69" s="226">
        <f>Intern!$AE$15</f>
        <v>413</v>
      </c>
      <c r="BN69" s="226">
        <f>Intern!$AE$16</f>
        <v>726</v>
      </c>
      <c r="BO69" s="226">
        <f>Intern!$AE$17</f>
        <v>309</v>
      </c>
      <c r="BP69" s="226">
        <f>Intern!$AE$18</f>
        <v>0</v>
      </c>
      <c r="BQ69" s="226">
        <f>Intern!$AE$19</f>
        <v>0</v>
      </c>
      <c r="BR69" s="226">
        <f>Intern!$AE$21</f>
        <v>722</v>
      </c>
      <c r="BS69" s="226">
        <f>Intern!$AE$20</f>
        <v>2623</v>
      </c>
      <c r="BT69" s="228">
        <f>SUM(Intern!$AE$20+Intern!$AE$21)</f>
        <v>3345</v>
      </c>
      <c r="BU69" s="174" t="str">
        <f t="shared" si="8"/>
        <v xml:space="preserve">     </v>
      </c>
      <c r="BV69" s="226">
        <f t="shared" si="9"/>
        <v>2</v>
      </c>
      <c r="BW69" s="231">
        <f t="shared" si="10"/>
        <v>-14</v>
      </c>
      <c r="BX69" s="235" t="str">
        <f>SUBSTITUTE('TN-Tabelle für Erasmus@ISB'!K81," ", "")</f>
        <v/>
      </c>
      <c r="BY69" s="226">
        <f>'TN-Tabelle für Erasmus@ISB'!$BL$2</f>
        <v>2024</v>
      </c>
      <c r="BZ69" s="226" t="str">
        <f t="shared" si="11"/>
        <v/>
      </c>
      <c r="CA6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0" spans="1:79" ht="14" customHeight="1">
      <c r="A70" s="27"/>
      <c r="B70" s="28">
        <f>'TN-Tabelle für Erasmus@ISB'!B82</f>
        <v>0</v>
      </c>
      <c r="C70" s="28" t="str">
        <f t="shared" si="6"/>
        <v>0</v>
      </c>
      <c r="D70" s="28">
        <f>'TN-Tabelle für Erasmus@ISB'!C82</f>
        <v>0</v>
      </c>
      <c r="E70" s="28">
        <f>'TN-Tabelle für Erasmus@ISB'!D82</f>
        <v>0</v>
      </c>
      <c r="F70" s="28">
        <f>'TN-Tabelle für Erasmus@ISB'!E82</f>
        <v>0</v>
      </c>
      <c r="G70" s="29">
        <f>'TN-Tabelle für Erasmus@ISB'!F82</f>
        <v>0</v>
      </c>
      <c r="H70" s="28">
        <f>'TN-Tabelle für Erasmus@ISB'!G82</f>
        <v>0</v>
      </c>
      <c r="I70" s="11">
        <f>'TN-Tabelle für Erasmus@ISB'!H82</f>
        <v>0</v>
      </c>
      <c r="J70" s="12">
        <f>'TN-Tabelle für Erasmus@ISB'!I82</f>
        <v>0</v>
      </c>
      <c r="K70" s="12">
        <f>'TN-Tabelle für Erasmus@ISB'!J82</f>
        <v>0</v>
      </c>
      <c r="L70" s="12">
        <f>'TN-Tabelle für Erasmus@ISB'!K82</f>
        <v>0</v>
      </c>
      <c r="M70" s="12">
        <f>'TN-Tabelle für Erasmus@ISB'!L82</f>
        <v>0</v>
      </c>
      <c r="N70" s="12">
        <f>'TN-Tabelle für Erasmus@ISB'!M82</f>
        <v>0</v>
      </c>
      <c r="O70" s="10">
        <f>'TN-Tabelle für Erasmus@ISB'!N82</f>
        <v>0</v>
      </c>
      <c r="P70" s="10">
        <f>'TN-Tabelle für Erasmus@ISB'!O82</f>
        <v>0</v>
      </c>
      <c r="Q70" s="10">
        <f>'TN-Tabelle für Erasmus@ISB'!P82</f>
        <v>0</v>
      </c>
      <c r="R70" s="10" t="str">
        <f>'TN-Tabelle für Erasmus@ISB'!Q82</f>
        <v>Kurstitel (nur eintragen bei Auswahl Kurs)</v>
      </c>
      <c r="S70" s="10">
        <f>'TN-Tabelle für Erasmus@ISB'!R82</f>
        <v>0</v>
      </c>
      <c r="T70" s="10">
        <f>'TN-Tabelle für Erasmus@ISB'!S82</f>
        <v>0</v>
      </c>
      <c r="U70" s="10">
        <f>'TN-Tabelle für Erasmus@ISB'!T82</f>
        <v>0</v>
      </c>
      <c r="V70" s="10">
        <f>'TN-Tabelle für Erasmus@ISB'!U82</f>
        <v>0</v>
      </c>
      <c r="W70" s="12">
        <f>'TN-Tabelle für Erasmus@ISB'!V82</f>
        <v>0</v>
      </c>
      <c r="X70" s="10">
        <f>'TN-Tabelle für Erasmus@ISB'!W82</f>
        <v>0</v>
      </c>
      <c r="Y70" s="10">
        <f>'TN-Tabelle für Erasmus@ISB'!X82</f>
        <v>0</v>
      </c>
      <c r="Z70" s="10" t="str">
        <f>'TN-Tabelle für Erasmus@ISB'!Y82</f>
        <v>zu wenig km</v>
      </c>
      <c r="AA70" s="10">
        <f>'TN-Tabelle für Erasmus@ISB'!Z82</f>
        <v>0</v>
      </c>
      <c r="AB70" s="26" t="str">
        <f>'TN-Tabelle für Erasmus@ISB'!AA82</f>
        <v>Ja</v>
      </c>
      <c r="AC70" s="30">
        <f>'TN-Tabelle für Erasmus@ISB'!AB82</f>
        <v>0</v>
      </c>
      <c r="AD70" s="30">
        <f>'TN-Tabelle für Erasmus@ISB'!AC82</f>
        <v>0</v>
      </c>
      <c r="AE70" s="30">
        <f>'TN-Tabelle für Erasmus@ISB'!AD82</f>
        <v>0</v>
      </c>
      <c r="AF70" s="30">
        <f>'TN-Tabelle für Erasmus@ISB'!AE82</f>
        <v>0</v>
      </c>
      <c r="AG70" s="25">
        <f>'TN-Tabelle für Erasmus@ISB'!AF82</f>
        <v>1</v>
      </c>
      <c r="AH70" s="25">
        <f>'TN-Tabelle für Erasmus@ISB'!AG82</f>
        <v>0</v>
      </c>
      <c r="AI70" s="13">
        <f>'TN-Tabelle für Erasmus@ISB'!AH82</f>
        <v>0</v>
      </c>
      <c r="AJ70" s="25">
        <f>'TN-Tabelle für Erasmus@ISB'!AI82</f>
        <v>1</v>
      </c>
      <c r="AK70" s="13"/>
      <c r="AL70" s="13" t="s">
        <v>63</v>
      </c>
      <c r="AM70" s="13"/>
      <c r="AN70" s="13"/>
      <c r="AO70" s="13" t="s">
        <v>63</v>
      </c>
      <c r="AP70" s="13"/>
      <c r="AQ70" s="13" t="s">
        <v>63</v>
      </c>
      <c r="AR70" s="13" t="e">
        <f>'TN-Tabelle für Erasmus@ISB'!BK82</f>
        <v>#N/A</v>
      </c>
      <c r="AS70" s="13" t="e">
        <f>'TN-Tabelle für Erasmus@ISB'!BL82</f>
        <v>#N/A</v>
      </c>
      <c r="AT70" s="13" t="e">
        <f>'TN-Tabelle für Erasmus@ISB'!BN82</f>
        <v>#N/A</v>
      </c>
      <c r="AU70" s="40" t="e">
        <f>'TN-Tabelle für Erasmus@ISB'!BM82</f>
        <v>#N/A</v>
      </c>
      <c r="AV70" s="40" t="str">
        <f>'TN-Tabelle für Erasmus@ISB'!BU82</f>
        <v>zu wenig km</v>
      </c>
      <c r="AW70" s="40">
        <f>'TN-Tabelle für Erasmus@ISB'!BV82</f>
        <v>0</v>
      </c>
      <c r="AX70" s="40" t="e">
        <f>'TN-Tabelle für Erasmus@ISB'!BW82</f>
        <v>#N/A</v>
      </c>
      <c r="AY70" s="226">
        <f>'TN-Tabelle für Erasmus@ISB'!$B$2</f>
        <v>0</v>
      </c>
      <c r="AZ70" s="226">
        <f>Intern!$AE$28</f>
        <v>2</v>
      </c>
      <c r="BA70" s="226">
        <f>Intern!$AE$29</f>
        <v>1</v>
      </c>
      <c r="BB70" s="226">
        <f>Intern!$AE$23</f>
        <v>0</v>
      </c>
      <c r="BC70" s="226">
        <f>Intern!$AE$24</f>
        <v>1</v>
      </c>
      <c r="BD70" s="226">
        <f>Intern!$AE$25</f>
        <v>0</v>
      </c>
      <c r="BE70" s="226">
        <f ca="1">IF(ISBLANK('TN-Tabelle für Erasmus@ISB'!H82),0,DATEDIF('TN-Tabelle für Erasmus@ISB'!H82,TODAY(),"Y"))</f>
        <v>0</v>
      </c>
      <c r="BF70" s="227">
        <f t="shared" ca="1" si="7"/>
        <v>15</v>
      </c>
      <c r="BG70" s="226">
        <f>COUNTA('TN-Tabelle für Erasmus@ISB'!$I$14:$I$155)</f>
        <v>4</v>
      </c>
      <c r="BH70" s="226">
        <f>Intern!$AE$10</f>
        <v>1897</v>
      </c>
      <c r="BI70" s="226">
        <f>Intern!$AE$11</f>
        <v>413</v>
      </c>
      <c r="BJ70" s="226">
        <f>Intern!$AE$12</f>
        <v>2051</v>
      </c>
      <c r="BK70" s="226">
        <f>Intern!$AE$13</f>
        <v>695</v>
      </c>
      <c r="BL70" s="226">
        <f>Intern!$AE$14</f>
        <v>1897</v>
      </c>
      <c r="BM70" s="226">
        <f>Intern!$AE$15</f>
        <v>413</v>
      </c>
      <c r="BN70" s="226">
        <f>Intern!$AE$16</f>
        <v>726</v>
      </c>
      <c r="BO70" s="226">
        <f>Intern!$AE$17</f>
        <v>309</v>
      </c>
      <c r="BP70" s="226">
        <f>Intern!$AE$18</f>
        <v>0</v>
      </c>
      <c r="BQ70" s="226">
        <f>Intern!$AE$19</f>
        <v>0</v>
      </c>
      <c r="BR70" s="226">
        <f>Intern!$AE$21</f>
        <v>722</v>
      </c>
      <c r="BS70" s="226">
        <f>Intern!$AE$20</f>
        <v>2623</v>
      </c>
      <c r="BT70" s="228">
        <f>SUM(Intern!$AE$20+Intern!$AE$21)</f>
        <v>3345</v>
      </c>
      <c r="BU70" s="174" t="str">
        <f t="shared" si="8"/>
        <v xml:space="preserve">     </v>
      </c>
      <c r="BV70" s="226">
        <f t="shared" si="9"/>
        <v>2</v>
      </c>
      <c r="BW70" s="231">
        <f t="shared" si="10"/>
        <v>-14</v>
      </c>
      <c r="BX70" s="235" t="str">
        <f>SUBSTITUTE('TN-Tabelle für Erasmus@ISB'!K82," ", "")</f>
        <v/>
      </c>
      <c r="BY70" s="226">
        <f>'TN-Tabelle für Erasmus@ISB'!$BL$2</f>
        <v>2024</v>
      </c>
      <c r="BZ70" s="226" t="str">
        <f t="shared" si="11"/>
        <v/>
      </c>
      <c r="CA7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1" spans="1:79" ht="14" customHeight="1">
      <c r="A71" s="27"/>
      <c r="B71" s="28">
        <f>'TN-Tabelle für Erasmus@ISB'!B83</f>
        <v>0</v>
      </c>
      <c r="C71" s="28" t="str">
        <f t="shared" si="6"/>
        <v>0</v>
      </c>
      <c r="D71" s="28">
        <f>'TN-Tabelle für Erasmus@ISB'!C83</f>
        <v>0</v>
      </c>
      <c r="E71" s="28">
        <f>'TN-Tabelle für Erasmus@ISB'!D83</f>
        <v>0</v>
      </c>
      <c r="F71" s="28">
        <f>'TN-Tabelle für Erasmus@ISB'!E83</f>
        <v>0</v>
      </c>
      <c r="G71" s="29">
        <f>'TN-Tabelle für Erasmus@ISB'!F83</f>
        <v>0</v>
      </c>
      <c r="H71" s="28">
        <f>'TN-Tabelle für Erasmus@ISB'!G83</f>
        <v>0</v>
      </c>
      <c r="I71" s="11">
        <f>'TN-Tabelle für Erasmus@ISB'!H83</f>
        <v>0</v>
      </c>
      <c r="J71" s="12">
        <f>'TN-Tabelle für Erasmus@ISB'!I83</f>
        <v>0</v>
      </c>
      <c r="K71" s="12">
        <f>'TN-Tabelle für Erasmus@ISB'!J83</f>
        <v>0</v>
      </c>
      <c r="L71" s="12">
        <f>'TN-Tabelle für Erasmus@ISB'!K83</f>
        <v>0</v>
      </c>
      <c r="M71" s="12">
        <f>'TN-Tabelle für Erasmus@ISB'!L83</f>
        <v>0</v>
      </c>
      <c r="N71" s="12">
        <f>'TN-Tabelle für Erasmus@ISB'!M83</f>
        <v>0</v>
      </c>
      <c r="O71" s="10">
        <f>'TN-Tabelle für Erasmus@ISB'!N83</f>
        <v>0</v>
      </c>
      <c r="P71" s="10">
        <f>'TN-Tabelle für Erasmus@ISB'!O83</f>
        <v>0</v>
      </c>
      <c r="Q71" s="10">
        <f>'TN-Tabelle für Erasmus@ISB'!P83</f>
        <v>0</v>
      </c>
      <c r="R71" s="10" t="str">
        <f>'TN-Tabelle für Erasmus@ISB'!Q83</f>
        <v>Kurstitel (nur eintragen bei Auswahl Kurs)</v>
      </c>
      <c r="S71" s="10">
        <f>'TN-Tabelle für Erasmus@ISB'!R83</f>
        <v>0</v>
      </c>
      <c r="T71" s="10">
        <f>'TN-Tabelle für Erasmus@ISB'!S83</f>
        <v>0</v>
      </c>
      <c r="U71" s="10">
        <f>'TN-Tabelle für Erasmus@ISB'!T83</f>
        <v>0</v>
      </c>
      <c r="V71" s="10">
        <f>'TN-Tabelle für Erasmus@ISB'!U83</f>
        <v>0</v>
      </c>
      <c r="W71" s="12">
        <f>'TN-Tabelle für Erasmus@ISB'!V83</f>
        <v>0</v>
      </c>
      <c r="X71" s="10">
        <f>'TN-Tabelle für Erasmus@ISB'!W83</f>
        <v>0</v>
      </c>
      <c r="Y71" s="10">
        <f>'TN-Tabelle für Erasmus@ISB'!X83</f>
        <v>0</v>
      </c>
      <c r="Z71" s="10" t="str">
        <f>'TN-Tabelle für Erasmus@ISB'!Y83</f>
        <v>zu wenig km</v>
      </c>
      <c r="AA71" s="10">
        <f>'TN-Tabelle für Erasmus@ISB'!Z83</f>
        <v>0</v>
      </c>
      <c r="AB71" s="26" t="str">
        <f>'TN-Tabelle für Erasmus@ISB'!AA83</f>
        <v>Ja</v>
      </c>
      <c r="AC71" s="30">
        <f>'TN-Tabelle für Erasmus@ISB'!AB83</f>
        <v>0</v>
      </c>
      <c r="AD71" s="30">
        <f>'TN-Tabelle für Erasmus@ISB'!AC83</f>
        <v>0</v>
      </c>
      <c r="AE71" s="30">
        <f>'TN-Tabelle für Erasmus@ISB'!AD83</f>
        <v>0</v>
      </c>
      <c r="AF71" s="30">
        <f>'TN-Tabelle für Erasmus@ISB'!AE83</f>
        <v>0</v>
      </c>
      <c r="AG71" s="25">
        <f>'TN-Tabelle für Erasmus@ISB'!AF83</f>
        <v>1</v>
      </c>
      <c r="AH71" s="25">
        <f>'TN-Tabelle für Erasmus@ISB'!AG83</f>
        <v>0</v>
      </c>
      <c r="AI71" s="13">
        <f>'TN-Tabelle für Erasmus@ISB'!AH83</f>
        <v>0</v>
      </c>
      <c r="AJ71" s="25">
        <f>'TN-Tabelle für Erasmus@ISB'!AI83</f>
        <v>1</v>
      </c>
      <c r="AK71" s="13"/>
      <c r="AL71" s="13" t="s">
        <v>63</v>
      </c>
      <c r="AM71" s="13"/>
      <c r="AN71" s="13"/>
      <c r="AO71" s="13" t="s">
        <v>63</v>
      </c>
      <c r="AP71" s="13"/>
      <c r="AQ71" s="13" t="s">
        <v>63</v>
      </c>
      <c r="AR71" s="13" t="e">
        <f>'TN-Tabelle für Erasmus@ISB'!BK83</f>
        <v>#N/A</v>
      </c>
      <c r="AS71" s="13" t="e">
        <f>'TN-Tabelle für Erasmus@ISB'!BL83</f>
        <v>#N/A</v>
      </c>
      <c r="AT71" s="13" t="e">
        <f>'TN-Tabelle für Erasmus@ISB'!BN83</f>
        <v>#N/A</v>
      </c>
      <c r="AU71" s="40" t="e">
        <f>'TN-Tabelle für Erasmus@ISB'!BM83</f>
        <v>#N/A</v>
      </c>
      <c r="AV71" s="40" t="str">
        <f>'TN-Tabelle für Erasmus@ISB'!BU83</f>
        <v>zu wenig km</v>
      </c>
      <c r="AW71" s="40">
        <f>'TN-Tabelle für Erasmus@ISB'!BV83</f>
        <v>0</v>
      </c>
      <c r="AX71" s="40" t="e">
        <f>'TN-Tabelle für Erasmus@ISB'!BW83</f>
        <v>#N/A</v>
      </c>
      <c r="AY71" s="226">
        <f>'TN-Tabelle für Erasmus@ISB'!$B$2</f>
        <v>0</v>
      </c>
      <c r="AZ71" s="226">
        <f>Intern!$AE$28</f>
        <v>2</v>
      </c>
      <c r="BA71" s="226">
        <f>Intern!$AE$29</f>
        <v>1</v>
      </c>
      <c r="BB71" s="226">
        <f>Intern!$AE$23</f>
        <v>0</v>
      </c>
      <c r="BC71" s="226">
        <f>Intern!$AE$24</f>
        <v>1</v>
      </c>
      <c r="BD71" s="226">
        <f>Intern!$AE$25</f>
        <v>0</v>
      </c>
      <c r="BE71" s="226">
        <f ca="1">IF(ISBLANK('TN-Tabelle für Erasmus@ISB'!H83),0,DATEDIF('TN-Tabelle für Erasmus@ISB'!H83,TODAY(),"Y"))</f>
        <v>0</v>
      </c>
      <c r="BF71" s="227">
        <f t="shared" ca="1" si="7"/>
        <v>15</v>
      </c>
      <c r="BG71" s="226">
        <f>COUNTA('TN-Tabelle für Erasmus@ISB'!$I$14:$I$155)</f>
        <v>4</v>
      </c>
      <c r="BH71" s="226">
        <f>Intern!$AE$10</f>
        <v>1897</v>
      </c>
      <c r="BI71" s="226">
        <f>Intern!$AE$11</f>
        <v>413</v>
      </c>
      <c r="BJ71" s="226">
        <f>Intern!$AE$12</f>
        <v>2051</v>
      </c>
      <c r="BK71" s="226">
        <f>Intern!$AE$13</f>
        <v>695</v>
      </c>
      <c r="BL71" s="226">
        <f>Intern!$AE$14</f>
        <v>1897</v>
      </c>
      <c r="BM71" s="226">
        <f>Intern!$AE$15</f>
        <v>413</v>
      </c>
      <c r="BN71" s="226">
        <f>Intern!$AE$16</f>
        <v>726</v>
      </c>
      <c r="BO71" s="226">
        <f>Intern!$AE$17</f>
        <v>309</v>
      </c>
      <c r="BP71" s="226">
        <f>Intern!$AE$18</f>
        <v>0</v>
      </c>
      <c r="BQ71" s="226">
        <f>Intern!$AE$19</f>
        <v>0</v>
      </c>
      <c r="BR71" s="226">
        <f>Intern!$AE$21</f>
        <v>722</v>
      </c>
      <c r="BS71" s="226">
        <f>Intern!$AE$20</f>
        <v>2623</v>
      </c>
      <c r="BT71" s="228">
        <f>SUM(Intern!$AE$20+Intern!$AE$21)</f>
        <v>3345</v>
      </c>
      <c r="BU71" s="174" t="str">
        <f t="shared" si="8"/>
        <v xml:space="preserve">     </v>
      </c>
      <c r="BV71" s="226">
        <f t="shared" si="9"/>
        <v>2</v>
      </c>
      <c r="BW71" s="231">
        <f t="shared" si="10"/>
        <v>-14</v>
      </c>
      <c r="BX71" s="235" t="str">
        <f>SUBSTITUTE('TN-Tabelle für Erasmus@ISB'!K83," ", "")</f>
        <v/>
      </c>
      <c r="BY71" s="226">
        <f>'TN-Tabelle für Erasmus@ISB'!$BL$2</f>
        <v>2024</v>
      </c>
      <c r="BZ71" s="226" t="str">
        <f t="shared" si="11"/>
        <v/>
      </c>
      <c r="CA7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2" spans="1:79" ht="14" customHeight="1">
      <c r="A72" s="27"/>
      <c r="B72" s="28">
        <f>'TN-Tabelle für Erasmus@ISB'!B84</f>
        <v>0</v>
      </c>
      <c r="C72" s="28" t="str">
        <f t="shared" si="6"/>
        <v>0</v>
      </c>
      <c r="D72" s="28">
        <f>'TN-Tabelle für Erasmus@ISB'!C84</f>
        <v>0</v>
      </c>
      <c r="E72" s="28">
        <f>'TN-Tabelle für Erasmus@ISB'!D84</f>
        <v>0</v>
      </c>
      <c r="F72" s="28">
        <f>'TN-Tabelle für Erasmus@ISB'!E84</f>
        <v>0</v>
      </c>
      <c r="G72" s="29">
        <f>'TN-Tabelle für Erasmus@ISB'!F84</f>
        <v>0</v>
      </c>
      <c r="H72" s="28">
        <f>'TN-Tabelle für Erasmus@ISB'!G84</f>
        <v>0</v>
      </c>
      <c r="I72" s="11">
        <f>'TN-Tabelle für Erasmus@ISB'!H84</f>
        <v>0</v>
      </c>
      <c r="J72" s="12">
        <f>'TN-Tabelle für Erasmus@ISB'!I84</f>
        <v>0</v>
      </c>
      <c r="K72" s="12">
        <f>'TN-Tabelle für Erasmus@ISB'!J84</f>
        <v>0</v>
      </c>
      <c r="L72" s="12">
        <f>'TN-Tabelle für Erasmus@ISB'!K84</f>
        <v>0</v>
      </c>
      <c r="M72" s="12">
        <f>'TN-Tabelle für Erasmus@ISB'!L84</f>
        <v>0</v>
      </c>
      <c r="N72" s="12">
        <f>'TN-Tabelle für Erasmus@ISB'!M84</f>
        <v>0</v>
      </c>
      <c r="O72" s="10">
        <f>'TN-Tabelle für Erasmus@ISB'!N84</f>
        <v>0</v>
      </c>
      <c r="P72" s="10">
        <f>'TN-Tabelle für Erasmus@ISB'!O84</f>
        <v>0</v>
      </c>
      <c r="Q72" s="10">
        <f>'TN-Tabelle für Erasmus@ISB'!P84</f>
        <v>0</v>
      </c>
      <c r="R72" s="10" t="str">
        <f>'TN-Tabelle für Erasmus@ISB'!Q84</f>
        <v>Kurstitel (nur eintragen bei Auswahl Kurs)</v>
      </c>
      <c r="S72" s="10">
        <f>'TN-Tabelle für Erasmus@ISB'!R84</f>
        <v>0</v>
      </c>
      <c r="T72" s="10">
        <f>'TN-Tabelle für Erasmus@ISB'!S84</f>
        <v>0</v>
      </c>
      <c r="U72" s="10">
        <f>'TN-Tabelle für Erasmus@ISB'!T84</f>
        <v>0</v>
      </c>
      <c r="V72" s="10">
        <f>'TN-Tabelle für Erasmus@ISB'!U84</f>
        <v>0</v>
      </c>
      <c r="W72" s="12">
        <f>'TN-Tabelle für Erasmus@ISB'!V84</f>
        <v>0</v>
      </c>
      <c r="X72" s="10">
        <f>'TN-Tabelle für Erasmus@ISB'!W84</f>
        <v>0</v>
      </c>
      <c r="Y72" s="10">
        <f>'TN-Tabelle für Erasmus@ISB'!X84</f>
        <v>0</v>
      </c>
      <c r="Z72" s="10" t="str">
        <f>'TN-Tabelle für Erasmus@ISB'!Y84</f>
        <v>zu wenig km</v>
      </c>
      <c r="AA72" s="10">
        <f>'TN-Tabelle für Erasmus@ISB'!Z84</f>
        <v>0</v>
      </c>
      <c r="AB72" s="26" t="str">
        <f>'TN-Tabelle für Erasmus@ISB'!AA84</f>
        <v>Ja</v>
      </c>
      <c r="AC72" s="30">
        <f>'TN-Tabelle für Erasmus@ISB'!AB84</f>
        <v>0</v>
      </c>
      <c r="AD72" s="30">
        <f>'TN-Tabelle für Erasmus@ISB'!AC84</f>
        <v>0</v>
      </c>
      <c r="AE72" s="30">
        <f>'TN-Tabelle für Erasmus@ISB'!AD84</f>
        <v>0</v>
      </c>
      <c r="AF72" s="30">
        <f>'TN-Tabelle für Erasmus@ISB'!AE84</f>
        <v>0</v>
      </c>
      <c r="AG72" s="25">
        <f>'TN-Tabelle für Erasmus@ISB'!AF84</f>
        <v>1</v>
      </c>
      <c r="AH72" s="25">
        <f>'TN-Tabelle für Erasmus@ISB'!AG84</f>
        <v>0</v>
      </c>
      <c r="AI72" s="13">
        <f>'TN-Tabelle für Erasmus@ISB'!AH84</f>
        <v>0</v>
      </c>
      <c r="AJ72" s="25">
        <f>'TN-Tabelle für Erasmus@ISB'!AI84</f>
        <v>1</v>
      </c>
      <c r="AK72" s="13"/>
      <c r="AL72" s="13" t="s">
        <v>63</v>
      </c>
      <c r="AM72" s="13"/>
      <c r="AN72" s="13"/>
      <c r="AO72" s="13" t="s">
        <v>63</v>
      </c>
      <c r="AP72" s="13"/>
      <c r="AQ72" s="13" t="s">
        <v>63</v>
      </c>
      <c r="AR72" s="13" t="e">
        <f>'TN-Tabelle für Erasmus@ISB'!BK84</f>
        <v>#N/A</v>
      </c>
      <c r="AS72" s="13" t="e">
        <f>'TN-Tabelle für Erasmus@ISB'!BL84</f>
        <v>#N/A</v>
      </c>
      <c r="AT72" s="13" t="e">
        <f>'TN-Tabelle für Erasmus@ISB'!BN84</f>
        <v>#N/A</v>
      </c>
      <c r="AU72" s="40" t="e">
        <f>'TN-Tabelle für Erasmus@ISB'!BM84</f>
        <v>#N/A</v>
      </c>
      <c r="AV72" s="40" t="str">
        <f>'TN-Tabelle für Erasmus@ISB'!BU84</f>
        <v>zu wenig km</v>
      </c>
      <c r="AW72" s="40">
        <f>'TN-Tabelle für Erasmus@ISB'!BV84</f>
        <v>0</v>
      </c>
      <c r="AX72" s="40" t="e">
        <f>'TN-Tabelle für Erasmus@ISB'!BW84</f>
        <v>#N/A</v>
      </c>
      <c r="AY72" s="226">
        <f>'TN-Tabelle für Erasmus@ISB'!$B$2</f>
        <v>0</v>
      </c>
      <c r="AZ72" s="226">
        <f>Intern!$AE$28</f>
        <v>2</v>
      </c>
      <c r="BA72" s="226">
        <f>Intern!$AE$29</f>
        <v>1</v>
      </c>
      <c r="BB72" s="226">
        <f>Intern!$AE$23</f>
        <v>0</v>
      </c>
      <c r="BC72" s="226">
        <f>Intern!$AE$24</f>
        <v>1</v>
      </c>
      <c r="BD72" s="226">
        <f>Intern!$AE$25</f>
        <v>0</v>
      </c>
      <c r="BE72" s="226">
        <f ca="1">IF(ISBLANK('TN-Tabelle für Erasmus@ISB'!H84),0,DATEDIF('TN-Tabelle für Erasmus@ISB'!H84,TODAY(),"Y"))</f>
        <v>0</v>
      </c>
      <c r="BF72" s="227">
        <f t="shared" ca="1" si="7"/>
        <v>15</v>
      </c>
      <c r="BG72" s="226">
        <f>COUNTA('TN-Tabelle für Erasmus@ISB'!$I$14:$I$155)</f>
        <v>4</v>
      </c>
      <c r="BH72" s="226">
        <f>Intern!$AE$10</f>
        <v>1897</v>
      </c>
      <c r="BI72" s="226">
        <f>Intern!$AE$11</f>
        <v>413</v>
      </c>
      <c r="BJ72" s="226">
        <f>Intern!$AE$12</f>
        <v>2051</v>
      </c>
      <c r="BK72" s="226">
        <f>Intern!$AE$13</f>
        <v>695</v>
      </c>
      <c r="BL72" s="226">
        <f>Intern!$AE$14</f>
        <v>1897</v>
      </c>
      <c r="BM72" s="226">
        <f>Intern!$AE$15</f>
        <v>413</v>
      </c>
      <c r="BN72" s="226">
        <f>Intern!$AE$16</f>
        <v>726</v>
      </c>
      <c r="BO72" s="226">
        <f>Intern!$AE$17</f>
        <v>309</v>
      </c>
      <c r="BP72" s="226">
        <f>Intern!$AE$18</f>
        <v>0</v>
      </c>
      <c r="BQ72" s="226">
        <f>Intern!$AE$19</f>
        <v>0</v>
      </c>
      <c r="BR72" s="226">
        <f>Intern!$AE$21</f>
        <v>722</v>
      </c>
      <c r="BS72" s="226">
        <f>Intern!$AE$20</f>
        <v>2623</v>
      </c>
      <c r="BT72" s="228">
        <f>SUM(Intern!$AE$20+Intern!$AE$21)</f>
        <v>3345</v>
      </c>
      <c r="BU72" s="174" t="str">
        <f t="shared" si="8"/>
        <v xml:space="preserve">     </v>
      </c>
      <c r="BV72" s="226">
        <f t="shared" si="9"/>
        <v>2</v>
      </c>
      <c r="BW72" s="231">
        <f t="shared" si="10"/>
        <v>-14</v>
      </c>
      <c r="BX72" s="235" t="str">
        <f>SUBSTITUTE('TN-Tabelle für Erasmus@ISB'!K84," ", "")</f>
        <v/>
      </c>
      <c r="BY72" s="226">
        <f>'TN-Tabelle für Erasmus@ISB'!$BL$2</f>
        <v>2024</v>
      </c>
      <c r="BZ72" s="226" t="str">
        <f t="shared" si="11"/>
        <v/>
      </c>
      <c r="CA7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3" spans="1:79" ht="14" customHeight="1">
      <c r="A73" s="27"/>
      <c r="B73" s="28">
        <f>'TN-Tabelle für Erasmus@ISB'!B85</f>
        <v>0</v>
      </c>
      <c r="C73" s="28" t="str">
        <f t="shared" si="6"/>
        <v>0</v>
      </c>
      <c r="D73" s="28">
        <f>'TN-Tabelle für Erasmus@ISB'!C85</f>
        <v>0</v>
      </c>
      <c r="E73" s="28">
        <f>'TN-Tabelle für Erasmus@ISB'!D85</f>
        <v>0</v>
      </c>
      <c r="F73" s="28">
        <f>'TN-Tabelle für Erasmus@ISB'!E85</f>
        <v>0</v>
      </c>
      <c r="G73" s="29">
        <f>'TN-Tabelle für Erasmus@ISB'!F85</f>
        <v>0</v>
      </c>
      <c r="H73" s="28">
        <f>'TN-Tabelle für Erasmus@ISB'!G85</f>
        <v>0</v>
      </c>
      <c r="I73" s="11">
        <f>'TN-Tabelle für Erasmus@ISB'!H85</f>
        <v>0</v>
      </c>
      <c r="J73" s="12">
        <f>'TN-Tabelle für Erasmus@ISB'!I85</f>
        <v>0</v>
      </c>
      <c r="K73" s="12">
        <f>'TN-Tabelle für Erasmus@ISB'!J85</f>
        <v>0</v>
      </c>
      <c r="L73" s="12">
        <f>'TN-Tabelle für Erasmus@ISB'!K85</f>
        <v>0</v>
      </c>
      <c r="M73" s="12">
        <f>'TN-Tabelle für Erasmus@ISB'!L85</f>
        <v>0</v>
      </c>
      <c r="N73" s="12">
        <f>'TN-Tabelle für Erasmus@ISB'!M85</f>
        <v>0</v>
      </c>
      <c r="O73" s="10">
        <f>'TN-Tabelle für Erasmus@ISB'!N85</f>
        <v>0</v>
      </c>
      <c r="P73" s="10">
        <f>'TN-Tabelle für Erasmus@ISB'!O85</f>
        <v>0</v>
      </c>
      <c r="Q73" s="10">
        <f>'TN-Tabelle für Erasmus@ISB'!P85</f>
        <v>0</v>
      </c>
      <c r="R73" s="10" t="str">
        <f>'TN-Tabelle für Erasmus@ISB'!Q85</f>
        <v>Kurstitel (nur eintragen bei Auswahl Kurs)</v>
      </c>
      <c r="S73" s="10">
        <f>'TN-Tabelle für Erasmus@ISB'!R85</f>
        <v>0</v>
      </c>
      <c r="T73" s="10">
        <f>'TN-Tabelle für Erasmus@ISB'!S85</f>
        <v>0</v>
      </c>
      <c r="U73" s="10">
        <f>'TN-Tabelle für Erasmus@ISB'!T85</f>
        <v>0</v>
      </c>
      <c r="V73" s="10">
        <f>'TN-Tabelle für Erasmus@ISB'!U85</f>
        <v>0</v>
      </c>
      <c r="W73" s="12">
        <f>'TN-Tabelle für Erasmus@ISB'!V85</f>
        <v>0</v>
      </c>
      <c r="X73" s="10">
        <f>'TN-Tabelle für Erasmus@ISB'!W85</f>
        <v>0</v>
      </c>
      <c r="Y73" s="10">
        <f>'TN-Tabelle für Erasmus@ISB'!X85</f>
        <v>0</v>
      </c>
      <c r="Z73" s="10" t="str">
        <f>'TN-Tabelle für Erasmus@ISB'!Y85</f>
        <v>zu wenig km</v>
      </c>
      <c r="AA73" s="10">
        <f>'TN-Tabelle für Erasmus@ISB'!Z85</f>
        <v>0</v>
      </c>
      <c r="AB73" s="26" t="str">
        <f>'TN-Tabelle für Erasmus@ISB'!AA85</f>
        <v>Ja</v>
      </c>
      <c r="AC73" s="30">
        <f>'TN-Tabelle für Erasmus@ISB'!AB85</f>
        <v>0</v>
      </c>
      <c r="AD73" s="30">
        <f>'TN-Tabelle für Erasmus@ISB'!AC85</f>
        <v>0</v>
      </c>
      <c r="AE73" s="30">
        <f>'TN-Tabelle für Erasmus@ISB'!AD85</f>
        <v>0</v>
      </c>
      <c r="AF73" s="30">
        <f>'TN-Tabelle für Erasmus@ISB'!AE85</f>
        <v>0</v>
      </c>
      <c r="AG73" s="25">
        <f>'TN-Tabelle für Erasmus@ISB'!AF85</f>
        <v>1</v>
      </c>
      <c r="AH73" s="25">
        <f>'TN-Tabelle für Erasmus@ISB'!AG85</f>
        <v>0</v>
      </c>
      <c r="AI73" s="13">
        <f>'TN-Tabelle für Erasmus@ISB'!AH85</f>
        <v>0</v>
      </c>
      <c r="AJ73" s="25">
        <f>'TN-Tabelle für Erasmus@ISB'!AI85</f>
        <v>1</v>
      </c>
      <c r="AK73" s="13"/>
      <c r="AL73" s="13" t="s">
        <v>63</v>
      </c>
      <c r="AM73" s="13"/>
      <c r="AN73" s="13"/>
      <c r="AO73" s="13" t="s">
        <v>63</v>
      </c>
      <c r="AP73" s="13"/>
      <c r="AQ73" s="13" t="s">
        <v>63</v>
      </c>
      <c r="AR73" s="13" t="e">
        <f>'TN-Tabelle für Erasmus@ISB'!BK85</f>
        <v>#N/A</v>
      </c>
      <c r="AS73" s="13" t="e">
        <f>'TN-Tabelle für Erasmus@ISB'!BL85</f>
        <v>#N/A</v>
      </c>
      <c r="AT73" s="13" t="e">
        <f>'TN-Tabelle für Erasmus@ISB'!BN85</f>
        <v>#N/A</v>
      </c>
      <c r="AU73" s="40" t="e">
        <f>'TN-Tabelle für Erasmus@ISB'!BM85</f>
        <v>#N/A</v>
      </c>
      <c r="AV73" s="40" t="str">
        <f>'TN-Tabelle für Erasmus@ISB'!BU85</f>
        <v>zu wenig km</v>
      </c>
      <c r="AW73" s="40">
        <f>'TN-Tabelle für Erasmus@ISB'!BV85</f>
        <v>0</v>
      </c>
      <c r="AX73" s="40" t="e">
        <f>'TN-Tabelle für Erasmus@ISB'!BW85</f>
        <v>#N/A</v>
      </c>
      <c r="AY73" s="226">
        <f>'TN-Tabelle für Erasmus@ISB'!$B$2</f>
        <v>0</v>
      </c>
      <c r="AZ73" s="226">
        <f>Intern!$AE$28</f>
        <v>2</v>
      </c>
      <c r="BA73" s="226">
        <f>Intern!$AE$29</f>
        <v>1</v>
      </c>
      <c r="BB73" s="226">
        <f>Intern!$AE$23</f>
        <v>0</v>
      </c>
      <c r="BC73" s="226">
        <f>Intern!$AE$24</f>
        <v>1</v>
      </c>
      <c r="BD73" s="226">
        <f>Intern!$AE$25</f>
        <v>0</v>
      </c>
      <c r="BE73" s="226">
        <f ca="1">IF(ISBLANK('TN-Tabelle für Erasmus@ISB'!H85),0,DATEDIF('TN-Tabelle für Erasmus@ISB'!H85,TODAY(),"Y"))</f>
        <v>0</v>
      </c>
      <c r="BF73" s="227">
        <f t="shared" ca="1" si="7"/>
        <v>15</v>
      </c>
      <c r="BG73" s="226">
        <f>COUNTA('TN-Tabelle für Erasmus@ISB'!$I$14:$I$155)</f>
        <v>4</v>
      </c>
      <c r="BH73" s="226">
        <f>Intern!$AE$10</f>
        <v>1897</v>
      </c>
      <c r="BI73" s="226">
        <f>Intern!$AE$11</f>
        <v>413</v>
      </c>
      <c r="BJ73" s="226">
        <f>Intern!$AE$12</f>
        <v>2051</v>
      </c>
      <c r="BK73" s="226">
        <f>Intern!$AE$13</f>
        <v>695</v>
      </c>
      <c r="BL73" s="226">
        <f>Intern!$AE$14</f>
        <v>1897</v>
      </c>
      <c r="BM73" s="226">
        <f>Intern!$AE$15</f>
        <v>413</v>
      </c>
      <c r="BN73" s="226">
        <f>Intern!$AE$16</f>
        <v>726</v>
      </c>
      <c r="BO73" s="226">
        <f>Intern!$AE$17</f>
        <v>309</v>
      </c>
      <c r="BP73" s="226">
        <f>Intern!$AE$18</f>
        <v>0</v>
      </c>
      <c r="BQ73" s="226">
        <f>Intern!$AE$19</f>
        <v>0</v>
      </c>
      <c r="BR73" s="226">
        <f>Intern!$AE$21</f>
        <v>722</v>
      </c>
      <c r="BS73" s="226">
        <f>Intern!$AE$20</f>
        <v>2623</v>
      </c>
      <c r="BT73" s="228">
        <f>SUM(Intern!$AE$20+Intern!$AE$21)</f>
        <v>3345</v>
      </c>
      <c r="BU73" s="174" t="str">
        <f t="shared" si="8"/>
        <v xml:space="preserve">     </v>
      </c>
      <c r="BV73" s="226">
        <f t="shared" si="9"/>
        <v>2</v>
      </c>
      <c r="BW73" s="231">
        <f t="shared" si="10"/>
        <v>-14</v>
      </c>
      <c r="BX73" s="235" t="str">
        <f>SUBSTITUTE('TN-Tabelle für Erasmus@ISB'!K85," ", "")</f>
        <v/>
      </c>
      <c r="BY73" s="226">
        <f>'TN-Tabelle für Erasmus@ISB'!$BL$2</f>
        <v>2024</v>
      </c>
      <c r="BZ73" s="226" t="str">
        <f t="shared" si="11"/>
        <v/>
      </c>
      <c r="CA7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4" spans="1:79" ht="14" customHeight="1">
      <c r="A74" s="27"/>
      <c r="B74" s="28">
        <f>'TN-Tabelle für Erasmus@ISB'!B86</f>
        <v>0</v>
      </c>
      <c r="C74" s="28" t="str">
        <f t="shared" si="6"/>
        <v>0</v>
      </c>
      <c r="D74" s="28">
        <f>'TN-Tabelle für Erasmus@ISB'!C86</f>
        <v>0</v>
      </c>
      <c r="E74" s="28">
        <f>'TN-Tabelle für Erasmus@ISB'!D86</f>
        <v>0</v>
      </c>
      <c r="F74" s="28">
        <f>'TN-Tabelle für Erasmus@ISB'!E86</f>
        <v>0</v>
      </c>
      <c r="G74" s="29">
        <f>'TN-Tabelle für Erasmus@ISB'!F86</f>
        <v>0</v>
      </c>
      <c r="H74" s="28">
        <f>'TN-Tabelle für Erasmus@ISB'!G86</f>
        <v>0</v>
      </c>
      <c r="I74" s="11">
        <f>'TN-Tabelle für Erasmus@ISB'!H86</f>
        <v>0</v>
      </c>
      <c r="J74" s="12">
        <f>'TN-Tabelle für Erasmus@ISB'!I86</f>
        <v>0</v>
      </c>
      <c r="K74" s="12">
        <f>'TN-Tabelle für Erasmus@ISB'!J86</f>
        <v>0</v>
      </c>
      <c r="L74" s="12">
        <f>'TN-Tabelle für Erasmus@ISB'!K86</f>
        <v>0</v>
      </c>
      <c r="M74" s="12">
        <f>'TN-Tabelle für Erasmus@ISB'!L86</f>
        <v>0</v>
      </c>
      <c r="N74" s="12">
        <f>'TN-Tabelle für Erasmus@ISB'!M86</f>
        <v>0</v>
      </c>
      <c r="O74" s="10">
        <f>'TN-Tabelle für Erasmus@ISB'!N86</f>
        <v>0</v>
      </c>
      <c r="P74" s="10">
        <f>'TN-Tabelle für Erasmus@ISB'!O86</f>
        <v>0</v>
      </c>
      <c r="Q74" s="10">
        <f>'TN-Tabelle für Erasmus@ISB'!P86</f>
        <v>0</v>
      </c>
      <c r="R74" s="10" t="str">
        <f>'TN-Tabelle für Erasmus@ISB'!Q86</f>
        <v>Kurstitel (nur eintragen bei Auswahl Kurs)</v>
      </c>
      <c r="S74" s="10">
        <f>'TN-Tabelle für Erasmus@ISB'!R86</f>
        <v>0</v>
      </c>
      <c r="T74" s="10">
        <f>'TN-Tabelle für Erasmus@ISB'!S86</f>
        <v>0</v>
      </c>
      <c r="U74" s="10">
        <f>'TN-Tabelle für Erasmus@ISB'!T86</f>
        <v>0</v>
      </c>
      <c r="V74" s="10">
        <f>'TN-Tabelle für Erasmus@ISB'!U86</f>
        <v>0</v>
      </c>
      <c r="W74" s="12">
        <f>'TN-Tabelle für Erasmus@ISB'!V86</f>
        <v>0</v>
      </c>
      <c r="X74" s="10">
        <f>'TN-Tabelle für Erasmus@ISB'!W86</f>
        <v>0</v>
      </c>
      <c r="Y74" s="10">
        <f>'TN-Tabelle für Erasmus@ISB'!X86</f>
        <v>0</v>
      </c>
      <c r="Z74" s="10" t="str">
        <f>'TN-Tabelle für Erasmus@ISB'!Y86</f>
        <v>zu wenig km</v>
      </c>
      <c r="AA74" s="10">
        <f>'TN-Tabelle für Erasmus@ISB'!Z86</f>
        <v>0</v>
      </c>
      <c r="AB74" s="26" t="str">
        <f>'TN-Tabelle für Erasmus@ISB'!AA86</f>
        <v>Ja</v>
      </c>
      <c r="AC74" s="30">
        <f>'TN-Tabelle für Erasmus@ISB'!AB86</f>
        <v>0</v>
      </c>
      <c r="AD74" s="30">
        <f>'TN-Tabelle für Erasmus@ISB'!AC86</f>
        <v>0</v>
      </c>
      <c r="AE74" s="30">
        <f>'TN-Tabelle für Erasmus@ISB'!AD86</f>
        <v>0</v>
      </c>
      <c r="AF74" s="30">
        <f>'TN-Tabelle für Erasmus@ISB'!AE86</f>
        <v>0</v>
      </c>
      <c r="AG74" s="25">
        <f>'TN-Tabelle für Erasmus@ISB'!AF86</f>
        <v>1</v>
      </c>
      <c r="AH74" s="25">
        <f>'TN-Tabelle für Erasmus@ISB'!AG86</f>
        <v>0</v>
      </c>
      <c r="AI74" s="13">
        <f>'TN-Tabelle für Erasmus@ISB'!AH86</f>
        <v>0</v>
      </c>
      <c r="AJ74" s="25">
        <f>'TN-Tabelle für Erasmus@ISB'!AI86</f>
        <v>1</v>
      </c>
      <c r="AK74" s="13"/>
      <c r="AL74" s="13" t="s">
        <v>63</v>
      </c>
      <c r="AM74" s="13"/>
      <c r="AN74" s="13"/>
      <c r="AO74" s="13" t="s">
        <v>63</v>
      </c>
      <c r="AP74" s="13"/>
      <c r="AQ74" s="13" t="s">
        <v>63</v>
      </c>
      <c r="AR74" s="13" t="e">
        <f>'TN-Tabelle für Erasmus@ISB'!BK86</f>
        <v>#N/A</v>
      </c>
      <c r="AS74" s="13" t="e">
        <f>'TN-Tabelle für Erasmus@ISB'!BL86</f>
        <v>#N/A</v>
      </c>
      <c r="AT74" s="13" t="e">
        <f>'TN-Tabelle für Erasmus@ISB'!BN86</f>
        <v>#N/A</v>
      </c>
      <c r="AU74" s="40" t="e">
        <f>'TN-Tabelle für Erasmus@ISB'!BM86</f>
        <v>#N/A</v>
      </c>
      <c r="AV74" s="40" t="str">
        <f>'TN-Tabelle für Erasmus@ISB'!BU86</f>
        <v>zu wenig km</v>
      </c>
      <c r="AW74" s="40">
        <f>'TN-Tabelle für Erasmus@ISB'!BV86</f>
        <v>0</v>
      </c>
      <c r="AX74" s="40" t="e">
        <f>'TN-Tabelle für Erasmus@ISB'!BW86</f>
        <v>#N/A</v>
      </c>
      <c r="AY74" s="226">
        <f>'TN-Tabelle für Erasmus@ISB'!$B$2</f>
        <v>0</v>
      </c>
      <c r="AZ74" s="226">
        <f>Intern!$AE$28</f>
        <v>2</v>
      </c>
      <c r="BA74" s="226">
        <f>Intern!$AE$29</f>
        <v>1</v>
      </c>
      <c r="BB74" s="226">
        <f>Intern!$AE$23</f>
        <v>0</v>
      </c>
      <c r="BC74" s="226">
        <f>Intern!$AE$24</f>
        <v>1</v>
      </c>
      <c r="BD74" s="226">
        <f>Intern!$AE$25</f>
        <v>0</v>
      </c>
      <c r="BE74" s="226">
        <f ca="1">IF(ISBLANK('TN-Tabelle für Erasmus@ISB'!H86),0,DATEDIF('TN-Tabelle für Erasmus@ISB'!H86,TODAY(),"Y"))</f>
        <v>0</v>
      </c>
      <c r="BF74" s="227">
        <f t="shared" ca="1" si="7"/>
        <v>15</v>
      </c>
      <c r="BG74" s="226">
        <f>COUNTA('TN-Tabelle für Erasmus@ISB'!$I$14:$I$155)</f>
        <v>4</v>
      </c>
      <c r="BH74" s="226">
        <f>Intern!$AE$10</f>
        <v>1897</v>
      </c>
      <c r="BI74" s="226">
        <f>Intern!$AE$11</f>
        <v>413</v>
      </c>
      <c r="BJ74" s="226">
        <f>Intern!$AE$12</f>
        <v>2051</v>
      </c>
      <c r="BK74" s="226">
        <f>Intern!$AE$13</f>
        <v>695</v>
      </c>
      <c r="BL74" s="226">
        <f>Intern!$AE$14</f>
        <v>1897</v>
      </c>
      <c r="BM74" s="226">
        <f>Intern!$AE$15</f>
        <v>413</v>
      </c>
      <c r="BN74" s="226">
        <f>Intern!$AE$16</f>
        <v>726</v>
      </c>
      <c r="BO74" s="226">
        <f>Intern!$AE$17</f>
        <v>309</v>
      </c>
      <c r="BP74" s="226">
        <f>Intern!$AE$18</f>
        <v>0</v>
      </c>
      <c r="BQ74" s="226">
        <f>Intern!$AE$19</f>
        <v>0</v>
      </c>
      <c r="BR74" s="226">
        <f>Intern!$AE$21</f>
        <v>722</v>
      </c>
      <c r="BS74" s="226">
        <f>Intern!$AE$20</f>
        <v>2623</v>
      </c>
      <c r="BT74" s="228">
        <f>SUM(Intern!$AE$20+Intern!$AE$21)</f>
        <v>3345</v>
      </c>
      <c r="BU74" s="174" t="str">
        <f t="shared" si="8"/>
        <v xml:space="preserve">     </v>
      </c>
      <c r="BV74" s="226">
        <f t="shared" si="9"/>
        <v>2</v>
      </c>
      <c r="BW74" s="231">
        <f t="shared" si="10"/>
        <v>-14</v>
      </c>
      <c r="BX74" s="235" t="str">
        <f>SUBSTITUTE('TN-Tabelle für Erasmus@ISB'!K86," ", "")</f>
        <v/>
      </c>
      <c r="BY74" s="226">
        <f>'TN-Tabelle für Erasmus@ISB'!$BL$2</f>
        <v>2024</v>
      </c>
      <c r="BZ74" s="226" t="str">
        <f t="shared" si="11"/>
        <v/>
      </c>
      <c r="CA7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5" spans="1:79" ht="14" customHeight="1">
      <c r="A75" s="27"/>
      <c r="B75" s="28">
        <f>'TN-Tabelle für Erasmus@ISB'!B87</f>
        <v>0</v>
      </c>
      <c r="C75" s="28" t="str">
        <f t="shared" si="6"/>
        <v>0</v>
      </c>
      <c r="D75" s="28">
        <f>'TN-Tabelle für Erasmus@ISB'!C87</f>
        <v>0</v>
      </c>
      <c r="E75" s="28">
        <f>'TN-Tabelle für Erasmus@ISB'!D87</f>
        <v>0</v>
      </c>
      <c r="F75" s="28">
        <f>'TN-Tabelle für Erasmus@ISB'!E87</f>
        <v>0</v>
      </c>
      <c r="G75" s="29">
        <f>'TN-Tabelle für Erasmus@ISB'!F87</f>
        <v>0</v>
      </c>
      <c r="H75" s="28">
        <f>'TN-Tabelle für Erasmus@ISB'!G87</f>
        <v>0</v>
      </c>
      <c r="I75" s="11">
        <f>'TN-Tabelle für Erasmus@ISB'!H87</f>
        <v>0</v>
      </c>
      <c r="J75" s="12">
        <f>'TN-Tabelle für Erasmus@ISB'!I87</f>
        <v>0</v>
      </c>
      <c r="K75" s="12">
        <f>'TN-Tabelle für Erasmus@ISB'!J87</f>
        <v>0</v>
      </c>
      <c r="L75" s="12">
        <f>'TN-Tabelle für Erasmus@ISB'!K87</f>
        <v>0</v>
      </c>
      <c r="M75" s="12">
        <f>'TN-Tabelle für Erasmus@ISB'!L87</f>
        <v>0</v>
      </c>
      <c r="N75" s="12">
        <f>'TN-Tabelle für Erasmus@ISB'!M87</f>
        <v>0</v>
      </c>
      <c r="O75" s="10">
        <f>'TN-Tabelle für Erasmus@ISB'!N87</f>
        <v>0</v>
      </c>
      <c r="P75" s="10">
        <f>'TN-Tabelle für Erasmus@ISB'!O87</f>
        <v>0</v>
      </c>
      <c r="Q75" s="10">
        <f>'TN-Tabelle für Erasmus@ISB'!P87</f>
        <v>0</v>
      </c>
      <c r="R75" s="10" t="str">
        <f>'TN-Tabelle für Erasmus@ISB'!Q87</f>
        <v>Kurstitel (nur eintragen bei Auswahl Kurs)</v>
      </c>
      <c r="S75" s="10">
        <f>'TN-Tabelle für Erasmus@ISB'!R87</f>
        <v>0</v>
      </c>
      <c r="T75" s="10">
        <f>'TN-Tabelle für Erasmus@ISB'!S87</f>
        <v>0</v>
      </c>
      <c r="U75" s="10">
        <f>'TN-Tabelle für Erasmus@ISB'!T87</f>
        <v>0</v>
      </c>
      <c r="V75" s="10">
        <f>'TN-Tabelle für Erasmus@ISB'!U87</f>
        <v>0</v>
      </c>
      <c r="W75" s="12">
        <f>'TN-Tabelle für Erasmus@ISB'!V87</f>
        <v>0</v>
      </c>
      <c r="X75" s="10">
        <f>'TN-Tabelle für Erasmus@ISB'!W87</f>
        <v>0</v>
      </c>
      <c r="Y75" s="10">
        <f>'TN-Tabelle für Erasmus@ISB'!X87</f>
        <v>0</v>
      </c>
      <c r="Z75" s="10" t="str">
        <f>'TN-Tabelle für Erasmus@ISB'!Y87</f>
        <v>zu wenig km</v>
      </c>
      <c r="AA75" s="10">
        <f>'TN-Tabelle für Erasmus@ISB'!Z87</f>
        <v>0</v>
      </c>
      <c r="AB75" s="26" t="str">
        <f>'TN-Tabelle für Erasmus@ISB'!AA87</f>
        <v>Ja</v>
      </c>
      <c r="AC75" s="30">
        <f>'TN-Tabelle für Erasmus@ISB'!AB87</f>
        <v>0</v>
      </c>
      <c r="AD75" s="30">
        <f>'TN-Tabelle für Erasmus@ISB'!AC87</f>
        <v>0</v>
      </c>
      <c r="AE75" s="30">
        <f>'TN-Tabelle für Erasmus@ISB'!AD87</f>
        <v>0</v>
      </c>
      <c r="AF75" s="30">
        <f>'TN-Tabelle für Erasmus@ISB'!AE87</f>
        <v>0</v>
      </c>
      <c r="AG75" s="25">
        <f>'TN-Tabelle für Erasmus@ISB'!AF87</f>
        <v>1</v>
      </c>
      <c r="AH75" s="25">
        <f>'TN-Tabelle für Erasmus@ISB'!AG87</f>
        <v>0</v>
      </c>
      <c r="AI75" s="13">
        <f>'TN-Tabelle für Erasmus@ISB'!AH87</f>
        <v>0</v>
      </c>
      <c r="AJ75" s="25">
        <f>'TN-Tabelle für Erasmus@ISB'!AI87</f>
        <v>1</v>
      </c>
      <c r="AK75" s="13"/>
      <c r="AL75" s="13" t="s">
        <v>63</v>
      </c>
      <c r="AM75" s="13"/>
      <c r="AN75" s="13"/>
      <c r="AO75" s="13" t="s">
        <v>63</v>
      </c>
      <c r="AP75" s="13"/>
      <c r="AQ75" s="13" t="s">
        <v>63</v>
      </c>
      <c r="AR75" s="13" t="e">
        <f>'TN-Tabelle für Erasmus@ISB'!BK87</f>
        <v>#N/A</v>
      </c>
      <c r="AS75" s="13" t="e">
        <f>'TN-Tabelle für Erasmus@ISB'!BL87</f>
        <v>#N/A</v>
      </c>
      <c r="AT75" s="13" t="e">
        <f>'TN-Tabelle für Erasmus@ISB'!BN87</f>
        <v>#N/A</v>
      </c>
      <c r="AU75" s="40" t="e">
        <f>'TN-Tabelle für Erasmus@ISB'!BM87</f>
        <v>#N/A</v>
      </c>
      <c r="AV75" s="40" t="str">
        <f>'TN-Tabelle für Erasmus@ISB'!BU87</f>
        <v>zu wenig km</v>
      </c>
      <c r="AW75" s="40">
        <f>'TN-Tabelle für Erasmus@ISB'!BV87</f>
        <v>0</v>
      </c>
      <c r="AX75" s="40" t="e">
        <f>'TN-Tabelle für Erasmus@ISB'!BW87</f>
        <v>#N/A</v>
      </c>
      <c r="AY75" s="226">
        <f>'TN-Tabelle für Erasmus@ISB'!$B$2</f>
        <v>0</v>
      </c>
      <c r="AZ75" s="226">
        <f>Intern!$AE$28</f>
        <v>2</v>
      </c>
      <c r="BA75" s="226">
        <f>Intern!$AE$29</f>
        <v>1</v>
      </c>
      <c r="BB75" s="226">
        <f>Intern!$AE$23</f>
        <v>0</v>
      </c>
      <c r="BC75" s="226">
        <f>Intern!$AE$24</f>
        <v>1</v>
      </c>
      <c r="BD75" s="226">
        <f>Intern!$AE$25</f>
        <v>0</v>
      </c>
      <c r="BE75" s="226">
        <f ca="1">IF(ISBLANK('TN-Tabelle für Erasmus@ISB'!H87),0,DATEDIF('TN-Tabelle für Erasmus@ISB'!H87,TODAY(),"Y"))</f>
        <v>0</v>
      </c>
      <c r="BF75" s="227">
        <f t="shared" ca="1" si="7"/>
        <v>15</v>
      </c>
      <c r="BG75" s="226">
        <f>COUNTA('TN-Tabelle für Erasmus@ISB'!$I$14:$I$155)</f>
        <v>4</v>
      </c>
      <c r="BH75" s="226">
        <f>Intern!$AE$10</f>
        <v>1897</v>
      </c>
      <c r="BI75" s="226">
        <f>Intern!$AE$11</f>
        <v>413</v>
      </c>
      <c r="BJ75" s="226">
        <f>Intern!$AE$12</f>
        <v>2051</v>
      </c>
      <c r="BK75" s="226">
        <f>Intern!$AE$13</f>
        <v>695</v>
      </c>
      <c r="BL75" s="226">
        <f>Intern!$AE$14</f>
        <v>1897</v>
      </c>
      <c r="BM75" s="226">
        <f>Intern!$AE$15</f>
        <v>413</v>
      </c>
      <c r="BN75" s="226">
        <f>Intern!$AE$16</f>
        <v>726</v>
      </c>
      <c r="BO75" s="226">
        <f>Intern!$AE$17</f>
        <v>309</v>
      </c>
      <c r="BP75" s="226">
        <f>Intern!$AE$18</f>
        <v>0</v>
      </c>
      <c r="BQ75" s="226">
        <f>Intern!$AE$19</f>
        <v>0</v>
      </c>
      <c r="BR75" s="226">
        <f>Intern!$AE$21</f>
        <v>722</v>
      </c>
      <c r="BS75" s="226">
        <f>Intern!$AE$20</f>
        <v>2623</v>
      </c>
      <c r="BT75" s="228">
        <f>SUM(Intern!$AE$20+Intern!$AE$21)</f>
        <v>3345</v>
      </c>
      <c r="BU75" s="174" t="str">
        <f t="shared" si="8"/>
        <v xml:space="preserve">     </v>
      </c>
      <c r="BV75" s="226">
        <f t="shared" si="9"/>
        <v>2</v>
      </c>
      <c r="BW75" s="231">
        <f t="shared" si="10"/>
        <v>-14</v>
      </c>
      <c r="BX75" s="235" t="str">
        <f>SUBSTITUTE('TN-Tabelle für Erasmus@ISB'!K87," ", "")</f>
        <v/>
      </c>
      <c r="BY75" s="226">
        <f>'TN-Tabelle für Erasmus@ISB'!$BL$2</f>
        <v>2024</v>
      </c>
      <c r="BZ75" s="226" t="str">
        <f t="shared" si="11"/>
        <v/>
      </c>
      <c r="CA7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6" spans="1:79" ht="14" customHeight="1">
      <c r="A76" s="27"/>
      <c r="B76" s="28">
        <f>'TN-Tabelle für Erasmus@ISB'!B88</f>
        <v>0</v>
      </c>
      <c r="C76" s="28" t="str">
        <f t="shared" si="6"/>
        <v>0</v>
      </c>
      <c r="D76" s="28">
        <f>'TN-Tabelle für Erasmus@ISB'!C88</f>
        <v>0</v>
      </c>
      <c r="E76" s="28">
        <f>'TN-Tabelle für Erasmus@ISB'!D88</f>
        <v>0</v>
      </c>
      <c r="F76" s="28">
        <f>'TN-Tabelle für Erasmus@ISB'!E88</f>
        <v>0</v>
      </c>
      <c r="G76" s="29">
        <f>'TN-Tabelle für Erasmus@ISB'!F88</f>
        <v>0</v>
      </c>
      <c r="H76" s="28">
        <f>'TN-Tabelle für Erasmus@ISB'!G88</f>
        <v>0</v>
      </c>
      <c r="I76" s="11">
        <f>'TN-Tabelle für Erasmus@ISB'!H88</f>
        <v>0</v>
      </c>
      <c r="J76" s="12">
        <f>'TN-Tabelle für Erasmus@ISB'!I88</f>
        <v>0</v>
      </c>
      <c r="K76" s="12">
        <f>'TN-Tabelle für Erasmus@ISB'!J88</f>
        <v>0</v>
      </c>
      <c r="L76" s="12">
        <f>'TN-Tabelle für Erasmus@ISB'!K88</f>
        <v>0</v>
      </c>
      <c r="M76" s="12">
        <f>'TN-Tabelle für Erasmus@ISB'!L88</f>
        <v>0</v>
      </c>
      <c r="N76" s="12">
        <f>'TN-Tabelle für Erasmus@ISB'!M88</f>
        <v>0</v>
      </c>
      <c r="O76" s="10">
        <f>'TN-Tabelle für Erasmus@ISB'!N88</f>
        <v>0</v>
      </c>
      <c r="P76" s="10">
        <f>'TN-Tabelle für Erasmus@ISB'!O88</f>
        <v>0</v>
      </c>
      <c r="Q76" s="10">
        <f>'TN-Tabelle für Erasmus@ISB'!P88</f>
        <v>0</v>
      </c>
      <c r="R76" s="10" t="str">
        <f>'TN-Tabelle für Erasmus@ISB'!Q88</f>
        <v>Kurstitel (nur eintragen bei Auswahl Kurs)</v>
      </c>
      <c r="S76" s="10">
        <f>'TN-Tabelle für Erasmus@ISB'!R88</f>
        <v>0</v>
      </c>
      <c r="T76" s="10">
        <f>'TN-Tabelle für Erasmus@ISB'!S88</f>
        <v>0</v>
      </c>
      <c r="U76" s="10">
        <f>'TN-Tabelle für Erasmus@ISB'!T88</f>
        <v>0</v>
      </c>
      <c r="V76" s="10">
        <f>'TN-Tabelle für Erasmus@ISB'!U88</f>
        <v>0</v>
      </c>
      <c r="W76" s="12">
        <f>'TN-Tabelle für Erasmus@ISB'!V88</f>
        <v>0</v>
      </c>
      <c r="X76" s="10">
        <f>'TN-Tabelle für Erasmus@ISB'!W88</f>
        <v>0</v>
      </c>
      <c r="Y76" s="10">
        <f>'TN-Tabelle für Erasmus@ISB'!X88</f>
        <v>0</v>
      </c>
      <c r="Z76" s="10" t="str">
        <f>'TN-Tabelle für Erasmus@ISB'!Y88</f>
        <v>zu wenig km</v>
      </c>
      <c r="AA76" s="10">
        <f>'TN-Tabelle für Erasmus@ISB'!Z88</f>
        <v>0</v>
      </c>
      <c r="AB76" s="26" t="str">
        <f>'TN-Tabelle für Erasmus@ISB'!AA88</f>
        <v>Ja</v>
      </c>
      <c r="AC76" s="30">
        <f>'TN-Tabelle für Erasmus@ISB'!AB88</f>
        <v>0</v>
      </c>
      <c r="AD76" s="30">
        <f>'TN-Tabelle für Erasmus@ISB'!AC88</f>
        <v>0</v>
      </c>
      <c r="AE76" s="30">
        <f>'TN-Tabelle für Erasmus@ISB'!AD88</f>
        <v>0</v>
      </c>
      <c r="AF76" s="30">
        <f>'TN-Tabelle für Erasmus@ISB'!AE88</f>
        <v>0</v>
      </c>
      <c r="AG76" s="25">
        <f>'TN-Tabelle für Erasmus@ISB'!AF88</f>
        <v>1</v>
      </c>
      <c r="AH76" s="25">
        <f>'TN-Tabelle für Erasmus@ISB'!AG88</f>
        <v>0</v>
      </c>
      <c r="AI76" s="13">
        <f>'TN-Tabelle für Erasmus@ISB'!AH88</f>
        <v>0</v>
      </c>
      <c r="AJ76" s="25">
        <f>'TN-Tabelle für Erasmus@ISB'!AI88</f>
        <v>1</v>
      </c>
      <c r="AK76" s="13"/>
      <c r="AL76" s="13" t="s">
        <v>63</v>
      </c>
      <c r="AM76" s="13"/>
      <c r="AN76" s="13"/>
      <c r="AO76" s="13" t="s">
        <v>63</v>
      </c>
      <c r="AP76" s="13"/>
      <c r="AQ76" s="13" t="s">
        <v>63</v>
      </c>
      <c r="AR76" s="13" t="e">
        <f>'TN-Tabelle für Erasmus@ISB'!BK88</f>
        <v>#N/A</v>
      </c>
      <c r="AS76" s="13" t="e">
        <f>'TN-Tabelle für Erasmus@ISB'!BL88</f>
        <v>#N/A</v>
      </c>
      <c r="AT76" s="13" t="e">
        <f>'TN-Tabelle für Erasmus@ISB'!BN88</f>
        <v>#N/A</v>
      </c>
      <c r="AU76" s="40" t="e">
        <f>'TN-Tabelle für Erasmus@ISB'!BM88</f>
        <v>#N/A</v>
      </c>
      <c r="AV76" s="40" t="str">
        <f>'TN-Tabelle für Erasmus@ISB'!BU88</f>
        <v>zu wenig km</v>
      </c>
      <c r="AW76" s="40">
        <f>'TN-Tabelle für Erasmus@ISB'!BV88</f>
        <v>0</v>
      </c>
      <c r="AX76" s="40" t="e">
        <f>'TN-Tabelle für Erasmus@ISB'!BW88</f>
        <v>#N/A</v>
      </c>
      <c r="AY76" s="226">
        <f>'TN-Tabelle für Erasmus@ISB'!$B$2</f>
        <v>0</v>
      </c>
      <c r="AZ76" s="226">
        <f>Intern!$AE$28</f>
        <v>2</v>
      </c>
      <c r="BA76" s="226">
        <f>Intern!$AE$29</f>
        <v>1</v>
      </c>
      <c r="BB76" s="226">
        <f>Intern!$AE$23</f>
        <v>0</v>
      </c>
      <c r="BC76" s="226">
        <f>Intern!$AE$24</f>
        <v>1</v>
      </c>
      <c r="BD76" s="226">
        <f>Intern!$AE$25</f>
        <v>0</v>
      </c>
      <c r="BE76" s="226">
        <f ca="1">IF(ISBLANK('TN-Tabelle für Erasmus@ISB'!H88),0,DATEDIF('TN-Tabelle für Erasmus@ISB'!H88,TODAY(),"Y"))</f>
        <v>0</v>
      </c>
      <c r="BF76" s="227">
        <f t="shared" ca="1" si="7"/>
        <v>15</v>
      </c>
      <c r="BG76" s="226">
        <f>COUNTA('TN-Tabelle für Erasmus@ISB'!$I$14:$I$155)</f>
        <v>4</v>
      </c>
      <c r="BH76" s="226">
        <f>Intern!$AE$10</f>
        <v>1897</v>
      </c>
      <c r="BI76" s="226">
        <f>Intern!$AE$11</f>
        <v>413</v>
      </c>
      <c r="BJ76" s="226">
        <f>Intern!$AE$12</f>
        <v>2051</v>
      </c>
      <c r="BK76" s="226">
        <f>Intern!$AE$13</f>
        <v>695</v>
      </c>
      <c r="BL76" s="226">
        <f>Intern!$AE$14</f>
        <v>1897</v>
      </c>
      <c r="BM76" s="226">
        <f>Intern!$AE$15</f>
        <v>413</v>
      </c>
      <c r="BN76" s="226">
        <f>Intern!$AE$16</f>
        <v>726</v>
      </c>
      <c r="BO76" s="226">
        <f>Intern!$AE$17</f>
        <v>309</v>
      </c>
      <c r="BP76" s="226">
        <f>Intern!$AE$18</f>
        <v>0</v>
      </c>
      <c r="BQ76" s="226">
        <f>Intern!$AE$19</f>
        <v>0</v>
      </c>
      <c r="BR76" s="226">
        <f>Intern!$AE$21</f>
        <v>722</v>
      </c>
      <c r="BS76" s="226">
        <f>Intern!$AE$20</f>
        <v>2623</v>
      </c>
      <c r="BT76" s="228">
        <f>SUM(Intern!$AE$20+Intern!$AE$21)</f>
        <v>3345</v>
      </c>
      <c r="BU76" s="174" t="str">
        <f t="shared" si="8"/>
        <v xml:space="preserve">     </v>
      </c>
      <c r="BV76" s="226">
        <f t="shared" si="9"/>
        <v>2</v>
      </c>
      <c r="BW76" s="231">
        <f t="shared" si="10"/>
        <v>-14</v>
      </c>
      <c r="BX76" s="235" t="str">
        <f>SUBSTITUTE('TN-Tabelle für Erasmus@ISB'!K88," ", "")</f>
        <v/>
      </c>
      <c r="BY76" s="226">
        <f>'TN-Tabelle für Erasmus@ISB'!$BL$2</f>
        <v>2024</v>
      </c>
      <c r="BZ76" s="226" t="str">
        <f t="shared" si="11"/>
        <v/>
      </c>
      <c r="CA7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7" spans="1:79" ht="14" customHeight="1">
      <c r="A77" s="27"/>
      <c r="B77" s="28">
        <f>'TN-Tabelle für Erasmus@ISB'!B89</f>
        <v>0</v>
      </c>
      <c r="C77" s="28" t="str">
        <f t="shared" si="6"/>
        <v>0</v>
      </c>
      <c r="D77" s="28">
        <f>'TN-Tabelle für Erasmus@ISB'!C89</f>
        <v>0</v>
      </c>
      <c r="E77" s="28">
        <f>'TN-Tabelle für Erasmus@ISB'!D89</f>
        <v>0</v>
      </c>
      <c r="F77" s="28">
        <f>'TN-Tabelle für Erasmus@ISB'!E89</f>
        <v>0</v>
      </c>
      <c r="G77" s="29">
        <f>'TN-Tabelle für Erasmus@ISB'!F89</f>
        <v>0</v>
      </c>
      <c r="H77" s="28">
        <f>'TN-Tabelle für Erasmus@ISB'!G89</f>
        <v>0</v>
      </c>
      <c r="I77" s="11">
        <f>'TN-Tabelle für Erasmus@ISB'!H89</f>
        <v>0</v>
      </c>
      <c r="J77" s="12">
        <f>'TN-Tabelle für Erasmus@ISB'!I89</f>
        <v>0</v>
      </c>
      <c r="K77" s="12">
        <f>'TN-Tabelle für Erasmus@ISB'!J89</f>
        <v>0</v>
      </c>
      <c r="L77" s="12">
        <f>'TN-Tabelle für Erasmus@ISB'!K89</f>
        <v>0</v>
      </c>
      <c r="M77" s="12">
        <f>'TN-Tabelle für Erasmus@ISB'!L89</f>
        <v>0</v>
      </c>
      <c r="N77" s="12">
        <f>'TN-Tabelle für Erasmus@ISB'!M89</f>
        <v>0</v>
      </c>
      <c r="O77" s="10">
        <f>'TN-Tabelle für Erasmus@ISB'!N89</f>
        <v>0</v>
      </c>
      <c r="P77" s="10">
        <f>'TN-Tabelle für Erasmus@ISB'!O89</f>
        <v>0</v>
      </c>
      <c r="Q77" s="10">
        <f>'TN-Tabelle für Erasmus@ISB'!P89</f>
        <v>0</v>
      </c>
      <c r="R77" s="10" t="str">
        <f>'TN-Tabelle für Erasmus@ISB'!Q89</f>
        <v>Kurstitel (nur eintragen bei Auswahl Kurs)</v>
      </c>
      <c r="S77" s="10">
        <f>'TN-Tabelle für Erasmus@ISB'!R89</f>
        <v>0</v>
      </c>
      <c r="T77" s="10">
        <f>'TN-Tabelle für Erasmus@ISB'!S89</f>
        <v>0</v>
      </c>
      <c r="U77" s="10">
        <f>'TN-Tabelle für Erasmus@ISB'!T89</f>
        <v>0</v>
      </c>
      <c r="V77" s="10">
        <f>'TN-Tabelle für Erasmus@ISB'!U89</f>
        <v>0</v>
      </c>
      <c r="W77" s="12">
        <f>'TN-Tabelle für Erasmus@ISB'!V89</f>
        <v>0</v>
      </c>
      <c r="X77" s="10">
        <f>'TN-Tabelle für Erasmus@ISB'!W89</f>
        <v>0</v>
      </c>
      <c r="Y77" s="10">
        <f>'TN-Tabelle für Erasmus@ISB'!X89</f>
        <v>0</v>
      </c>
      <c r="Z77" s="10" t="str">
        <f>'TN-Tabelle für Erasmus@ISB'!Y89</f>
        <v>zu wenig km</v>
      </c>
      <c r="AA77" s="10">
        <f>'TN-Tabelle für Erasmus@ISB'!Z89</f>
        <v>0</v>
      </c>
      <c r="AB77" s="26" t="str">
        <f>'TN-Tabelle für Erasmus@ISB'!AA89</f>
        <v>Ja</v>
      </c>
      <c r="AC77" s="30">
        <f>'TN-Tabelle für Erasmus@ISB'!AB89</f>
        <v>0</v>
      </c>
      <c r="AD77" s="30">
        <f>'TN-Tabelle für Erasmus@ISB'!AC89</f>
        <v>0</v>
      </c>
      <c r="AE77" s="30">
        <f>'TN-Tabelle für Erasmus@ISB'!AD89</f>
        <v>0</v>
      </c>
      <c r="AF77" s="30">
        <f>'TN-Tabelle für Erasmus@ISB'!AE89</f>
        <v>0</v>
      </c>
      <c r="AG77" s="25">
        <f>'TN-Tabelle für Erasmus@ISB'!AF89</f>
        <v>1</v>
      </c>
      <c r="AH77" s="25">
        <f>'TN-Tabelle für Erasmus@ISB'!AG89</f>
        <v>0</v>
      </c>
      <c r="AI77" s="13">
        <f>'TN-Tabelle für Erasmus@ISB'!AH89</f>
        <v>0</v>
      </c>
      <c r="AJ77" s="25">
        <f>'TN-Tabelle für Erasmus@ISB'!AI89</f>
        <v>1</v>
      </c>
      <c r="AK77" s="13"/>
      <c r="AL77" s="13" t="s">
        <v>63</v>
      </c>
      <c r="AM77" s="13"/>
      <c r="AN77" s="13"/>
      <c r="AO77" s="13" t="s">
        <v>63</v>
      </c>
      <c r="AP77" s="13"/>
      <c r="AQ77" s="13" t="s">
        <v>63</v>
      </c>
      <c r="AR77" s="13" t="e">
        <f>'TN-Tabelle für Erasmus@ISB'!BK89</f>
        <v>#N/A</v>
      </c>
      <c r="AS77" s="13" t="e">
        <f>'TN-Tabelle für Erasmus@ISB'!BL89</f>
        <v>#N/A</v>
      </c>
      <c r="AT77" s="13" t="e">
        <f>'TN-Tabelle für Erasmus@ISB'!BN89</f>
        <v>#N/A</v>
      </c>
      <c r="AU77" s="40" t="e">
        <f>'TN-Tabelle für Erasmus@ISB'!BM89</f>
        <v>#N/A</v>
      </c>
      <c r="AV77" s="40" t="str">
        <f>'TN-Tabelle für Erasmus@ISB'!BU89</f>
        <v>zu wenig km</v>
      </c>
      <c r="AW77" s="40">
        <f>'TN-Tabelle für Erasmus@ISB'!BV89</f>
        <v>0</v>
      </c>
      <c r="AX77" s="40" t="e">
        <f>'TN-Tabelle für Erasmus@ISB'!BW89</f>
        <v>#N/A</v>
      </c>
      <c r="AY77" s="226">
        <f>'TN-Tabelle für Erasmus@ISB'!$B$2</f>
        <v>0</v>
      </c>
      <c r="AZ77" s="226">
        <f>Intern!$AE$28</f>
        <v>2</v>
      </c>
      <c r="BA77" s="226">
        <f>Intern!$AE$29</f>
        <v>1</v>
      </c>
      <c r="BB77" s="226">
        <f>Intern!$AE$23</f>
        <v>0</v>
      </c>
      <c r="BC77" s="226">
        <f>Intern!$AE$24</f>
        <v>1</v>
      </c>
      <c r="BD77" s="226">
        <f>Intern!$AE$25</f>
        <v>0</v>
      </c>
      <c r="BE77" s="226">
        <f ca="1">IF(ISBLANK('TN-Tabelle für Erasmus@ISB'!H89),0,DATEDIF('TN-Tabelle für Erasmus@ISB'!H89,TODAY(),"Y"))</f>
        <v>0</v>
      </c>
      <c r="BF77" s="227">
        <f t="shared" ca="1" si="7"/>
        <v>15</v>
      </c>
      <c r="BG77" s="226">
        <f>COUNTA('TN-Tabelle für Erasmus@ISB'!$I$14:$I$155)</f>
        <v>4</v>
      </c>
      <c r="BH77" s="226">
        <f>Intern!$AE$10</f>
        <v>1897</v>
      </c>
      <c r="BI77" s="226">
        <f>Intern!$AE$11</f>
        <v>413</v>
      </c>
      <c r="BJ77" s="226">
        <f>Intern!$AE$12</f>
        <v>2051</v>
      </c>
      <c r="BK77" s="226">
        <f>Intern!$AE$13</f>
        <v>695</v>
      </c>
      <c r="BL77" s="226">
        <f>Intern!$AE$14</f>
        <v>1897</v>
      </c>
      <c r="BM77" s="226">
        <f>Intern!$AE$15</f>
        <v>413</v>
      </c>
      <c r="BN77" s="226">
        <f>Intern!$AE$16</f>
        <v>726</v>
      </c>
      <c r="BO77" s="226">
        <f>Intern!$AE$17</f>
        <v>309</v>
      </c>
      <c r="BP77" s="226">
        <f>Intern!$AE$18</f>
        <v>0</v>
      </c>
      <c r="BQ77" s="226">
        <f>Intern!$AE$19</f>
        <v>0</v>
      </c>
      <c r="BR77" s="226">
        <f>Intern!$AE$21</f>
        <v>722</v>
      </c>
      <c r="BS77" s="226">
        <f>Intern!$AE$20</f>
        <v>2623</v>
      </c>
      <c r="BT77" s="228">
        <f>SUM(Intern!$AE$20+Intern!$AE$21)</f>
        <v>3345</v>
      </c>
      <c r="BU77" s="174" t="str">
        <f t="shared" si="8"/>
        <v xml:space="preserve">     </v>
      </c>
      <c r="BV77" s="226">
        <f t="shared" si="9"/>
        <v>2</v>
      </c>
      <c r="BW77" s="231">
        <f t="shared" si="10"/>
        <v>-14</v>
      </c>
      <c r="BX77" s="235" t="str">
        <f>SUBSTITUTE('TN-Tabelle für Erasmus@ISB'!K89," ", "")</f>
        <v/>
      </c>
      <c r="BY77" s="226">
        <f>'TN-Tabelle für Erasmus@ISB'!$BL$2</f>
        <v>2024</v>
      </c>
      <c r="BZ77" s="226" t="str">
        <f t="shared" si="11"/>
        <v/>
      </c>
      <c r="CA7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8" spans="1:79" ht="14" customHeight="1">
      <c r="A78" s="27"/>
      <c r="B78" s="28">
        <f>'TN-Tabelle für Erasmus@ISB'!B90</f>
        <v>0</v>
      </c>
      <c r="C78" s="28" t="str">
        <f t="shared" si="6"/>
        <v>0</v>
      </c>
      <c r="D78" s="28">
        <f>'TN-Tabelle für Erasmus@ISB'!C90</f>
        <v>0</v>
      </c>
      <c r="E78" s="28">
        <f>'TN-Tabelle für Erasmus@ISB'!D90</f>
        <v>0</v>
      </c>
      <c r="F78" s="28">
        <f>'TN-Tabelle für Erasmus@ISB'!E90</f>
        <v>0</v>
      </c>
      <c r="G78" s="29">
        <f>'TN-Tabelle für Erasmus@ISB'!F90</f>
        <v>0</v>
      </c>
      <c r="H78" s="28">
        <f>'TN-Tabelle für Erasmus@ISB'!G90</f>
        <v>0</v>
      </c>
      <c r="I78" s="11">
        <f>'TN-Tabelle für Erasmus@ISB'!H90</f>
        <v>0</v>
      </c>
      <c r="J78" s="12">
        <f>'TN-Tabelle für Erasmus@ISB'!I90</f>
        <v>0</v>
      </c>
      <c r="K78" s="12">
        <f>'TN-Tabelle für Erasmus@ISB'!J90</f>
        <v>0</v>
      </c>
      <c r="L78" s="12">
        <f>'TN-Tabelle für Erasmus@ISB'!K90</f>
        <v>0</v>
      </c>
      <c r="M78" s="12">
        <f>'TN-Tabelle für Erasmus@ISB'!L90</f>
        <v>0</v>
      </c>
      <c r="N78" s="12">
        <f>'TN-Tabelle für Erasmus@ISB'!M90</f>
        <v>0</v>
      </c>
      <c r="O78" s="10">
        <f>'TN-Tabelle für Erasmus@ISB'!N90</f>
        <v>0</v>
      </c>
      <c r="P78" s="10">
        <f>'TN-Tabelle für Erasmus@ISB'!O90</f>
        <v>0</v>
      </c>
      <c r="Q78" s="10">
        <f>'TN-Tabelle für Erasmus@ISB'!P90</f>
        <v>0</v>
      </c>
      <c r="R78" s="10" t="str">
        <f>'TN-Tabelle für Erasmus@ISB'!Q90</f>
        <v>Kurstitel (nur eintragen bei Auswahl Kurs)</v>
      </c>
      <c r="S78" s="10">
        <f>'TN-Tabelle für Erasmus@ISB'!R90</f>
        <v>0</v>
      </c>
      <c r="T78" s="10">
        <f>'TN-Tabelle für Erasmus@ISB'!S90</f>
        <v>0</v>
      </c>
      <c r="U78" s="10">
        <f>'TN-Tabelle für Erasmus@ISB'!T90</f>
        <v>0</v>
      </c>
      <c r="V78" s="10">
        <f>'TN-Tabelle für Erasmus@ISB'!U90</f>
        <v>0</v>
      </c>
      <c r="W78" s="12">
        <f>'TN-Tabelle für Erasmus@ISB'!V90</f>
        <v>0</v>
      </c>
      <c r="X78" s="10">
        <f>'TN-Tabelle für Erasmus@ISB'!W90</f>
        <v>0</v>
      </c>
      <c r="Y78" s="10">
        <f>'TN-Tabelle für Erasmus@ISB'!X90</f>
        <v>0</v>
      </c>
      <c r="Z78" s="10" t="str">
        <f>'TN-Tabelle für Erasmus@ISB'!Y90</f>
        <v>zu wenig km</v>
      </c>
      <c r="AA78" s="10">
        <f>'TN-Tabelle für Erasmus@ISB'!Z90</f>
        <v>0</v>
      </c>
      <c r="AB78" s="26" t="str">
        <f>'TN-Tabelle für Erasmus@ISB'!AA90</f>
        <v>Ja</v>
      </c>
      <c r="AC78" s="30">
        <f>'TN-Tabelle für Erasmus@ISB'!AB90</f>
        <v>0</v>
      </c>
      <c r="AD78" s="30">
        <f>'TN-Tabelle für Erasmus@ISB'!AC90</f>
        <v>0</v>
      </c>
      <c r="AE78" s="30">
        <f>'TN-Tabelle für Erasmus@ISB'!AD90</f>
        <v>0</v>
      </c>
      <c r="AF78" s="30">
        <f>'TN-Tabelle für Erasmus@ISB'!AE90</f>
        <v>0</v>
      </c>
      <c r="AG78" s="25">
        <f>'TN-Tabelle für Erasmus@ISB'!AF90</f>
        <v>1</v>
      </c>
      <c r="AH78" s="25">
        <f>'TN-Tabelle für Erasmus@ISB'!AG90</f>
        <v>0</v>
      </c>
      <c r="AI78" s="13">
        <f>'TN-Tabelle für Erasmus@ISB'!AH90</f>
        <v>0</v>
      </c>
      <c r="AJ78" s="25">
        <f>'TN-Tabelle für Erasmus@ISB'!AI90</f>
        <v>1</v>
      </c>
      <c r="AK78" s="13"/>
      <c r="AL78" s="13" t="s">
        <v>63</v>
      </c>
      <c r="AM78" s="13"/>
      <c r="AN78" s="13"/>
      <c r="AO78" s="13" t="s">
        <v>63</v>
      </c>
      <c r="AP78" s="13"/>
      <c r="AQ78" s="13" t="s">
        <v>63</v>
      </c>
      <c r="AR78" s="13" t="e">
        <f>'TN-Tabelle für Erasmus@ISB'!BK90</f>
        <v>#N/A</v>
      </c>
      <c r="AS78" s="13" t="e">
        <f>'TN-Tabelle für Erasmus@ISB'!BL90</f>
        <v>#N/A</v>
      </c>
      <c r="AT78" s="13" t="e">
        <f>'TN-Tabelle für Erasmus@ISB'!BN90</f>
        <v>#N/A</v>
      </c>
      <c r="AU78" s="40" t="e">
        <f>'TN-Tabelle für Erasmus@ISB'!BM90</f>
        <v>#N/A</v>
      </c>
      <c r="AV78" s="40" t="str">
        <f>'TN-Tabelle für Erasmus@ISB'!BU90</f>
        <v>zu wenig km</v>
      </c>
      <c r="AW78" s="40">
        <f>'TN-Tabelle für Erasmus@ISB'!BV90</f>
        <v>0</v>
      </c>
      <c r="AX78" s="40" t="e">
        <f>'TN-Tabelle für Erasmus@ISB'!BW90</f>
        <v>#N/A</v>
      </c>
      <c r="AY78" s="226">
        <f>'TN-Tabelle für Erasmus@ISB'!$B$2</f>
        <v>0</v>
      </c>
      <c r="AZ78" s="226">
        <f>Intern!$AE$28</f>
        <v>2</v>
      </c>
      <c r="BA78" s="226">
        <f>Intern!$AE$29</f>
        <v>1</v>
      </c>
      <c r="BB78" s="226">
        <f>Intern!$AE$23</f>
        <v>0</v>
      </c>
      <c r="BC78" s="226">
        <f>Intern!$AE$24</f>
        <v>1</v>
      </c>
      <c r="BD78" s="226">
        <f>Intern!$AE$25</f>
        <v>0</v>
      </c>
      <c r="BE78" s="226">
        <f ca="1">IF(ISBLANK('TN-Tabelle für Erasmus@ISB'!H90),0,DATEDIF('TN-Tabelle für Erasmus@ISB'!H90,TODAY(),"Y"))</f>
        <v>0</v>
      </c>
      <c r="BF78" s="227">
        <f t="shared" ca="1" si="7"/>
        <v>15</v>
      </c>
      <c r="BG78" s="226">
        <f>COUNTA('TN-Tabelle für Erasmus@ISB'!$I$14:$I$155)</f>
        <v>4</v>
      </c>
      <c r="BH78" s="226">
        <f>Intern!$AE$10</f>
        <v>1897</v>
      </c>
      <c r="BI78" s="226">
        <f>Intern!$AE$11</f>
        <v>413</v>
      </c>
      <c r="BJ78" s="226">
        <f>Intern!$AE$12</f>
        <v>2051</v>
      </c>
      <c r="BK78" s="226">
        <f>Intern!$AE$13</f>
        <v>695</v>
      </c>
      <c r="BL78" s="226">
        <f>Intern!$AE$14</f>
        <v>1897</v>
      </c>
      <c r="BM78" s="226">
        <f>Intern!$AE$15</f>
        <v>413</v>
      </c>
      <c r="BN78" s="226">
        <f>Intern!$AE$16</f>
        <v>726</v>
      </c>
      <c r="BO78" s="226">
        <f>Intern!$AE$17</f>
        <v>309</v>
      </c>
      <c r="BP78" s="226">
        <f>Intern!$AE$18</f>
        <v>0</v>
      </c>
      <c r="BQ78" s="226">
        <f>Intern!$AE$19</f>
        <v>0</v>
      </c>
      <c r="BR78" s="226">
        <f>Intern!$AE$21</f>
        <v>722</v>
      </c>
      <c r="BS78" s="226">
        <f>Intern!$AE$20</f>
        <v>2623</v>
      </c>
      <c r="BT78" s="228">
        <f>SUM(Intern!$AE$20+Intern!$AE$21)</f>
        <v>3345</v>
      </c>
      <c r="BU78" s="174" t="str">
        <f t="shared" si="8"/>
        <v xml:space="preserve">     </v>
      </c>
      <c r="BV78" s="226">
        <f t="shared" si="9"/>
        <v>2</v>
      </c>
      <c r="BW78" s="231">
        <f t="shared" si="10"/>
        <v>-14</v>
      </c>
      <c r="BX78" s="235" t="str">
        <f>SUBSTITUTE('TN-Tabelle für Erasmus@ISB'!K90," ", "")</f>
        <v/>
      </c>
      <c r="BY78" s="226">
        <f>'TN-Tabelle für Erasmus@ISB'!$BL$2</f>
        <v>2024</v>
      </c>
      <c r="BZ78" s="226" t="str">
        <f t="shared" si="11"/>
        <v/>
      </c>
      <c r="CA7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79" spans="1:79" ht="14" customHeight="1">
      <c r="A79" s="27"/>
      <c r="B79" s="28">
        <f>'TN-Tabelle für Erasmus@ISB'!B91</f>
        <v>0</v>
      </c>
      <c r="C79" s="28" t="str">
        <f t="shared" si="6"/>
        <v>0</v>
      </c>
      <c r="D79" s="28">
        <f>'TN-Tabelle für Erasmus@ISB'!C91</f>
        <v>0</v>
      </c>
      <c r="E79" s="28">
        <f>'TN-Tabelle für Erasmus@ISB'!D91</f>
        <v>0</v>
      </c>
      <c r="F79" s="28">
        <f>'TN-Tabelle für Erasmus@ISB'!E91</f>
        <v>0</v>
      </c>
      <c r="G79" s="29">
        <f>'TN-Tabelle für Erasmus@ISB'!F91</f>
        <v>0</v>
      </c>
      <c r="H79" s="28">
        <f>'TN-Tabelle für Erasmus@ISB'!G91</f>
        <v>0</v>
      </c>
      <c r="I79" s="11">
        <f>'TN-Tabelle für Erasmus@ISB'!H91</f>
        <v>0</v>
      </c>
      <c r="J79" s="12">
        <f>'TN-Tabelle für Erasmus@ISB'!I91</f>
        <v>0</v>
      </c>
      <c r="K79" s="12">
        <f>'TN-Tabelle für Erasmus@ISB'!J91</f>
        <v>0</v>
      </c>
      <c r="L79" s="12">
        <f>'TN-Tabelle für Erasmus@ISB'!K91</f>
        <v>0</v>
      </c>
      <c r="M79" s="12">
        <f>'TN-Tabelle für Erasmus@ISB'!L91</f>
        <v>0</v>
      </c>
      <c r="N79" s="12">
        <f>'TN-Tabelle für Erasmus@ISB'!M91</f>
        <v>0</v>
      </c>
      <c r="O79" s="10">
        <f>'TN-Tabelle für Erasmus@ISB'!N91</f>
        <v>0</v>
      </c>
      <c r="P79" s="10">
        <f>'TN-Tabelle für Erasmus@ISB'!O91</f>
        <v>0</v>
      </c>
      <c r="Q79" s="10">
        <f>'TN-Tabelle für Erasmus@ISB'!P91</f>
        <v>0</v>
      </c>
      <c r="R79" s="10" t="str">
        <f>'TN-Tabelle für Erasmus@ISB'!Q91</f>
        <v>Kurstitel (nur eintragen bei Auswahl Kurs)</v>
      </c>
      <c r="S79" s="10">
        <f>'TN-Tabelle für Erasmus@ISB'!R91</f>
        <v>0</v>
      </c>
      <c r="T79" s="10">
        <f>'TN-Tabelle für Erasmus@ISB'!S91</f>
        <v>0</v>
      </c>
      <c r="U79" s="10">
        <f>'TN-Tabelle für Erasmus@ISB'!T91</f>
        <v>0</v>
      </c>
      <c r="V79" s="10">
        <f>'TN-Tabelle für Erasmus@ISB'!U91</f>
        <v>0</v>
      </c>
      <c r="W79" s="12">
        <f>'TN-Tabelle für Erasmus@ISB'!V91</f>
        <v>0</v>
      </c>
      <c r="X79" s="10">
        <f>'TN-Tabelle für Erasmus@ISB'!W91</f>
        <v>0</v>
      </c>
      <c r="Y79" s="10">
        <f>'TN-Tabelle für Erasmus@ISB'!X91</f>
        <v>0</v>
      </c>
      <c r="Z79" s="10" t="str">
        <f>'TN-Tabelle für Erasmus@ISB'!Y91</f>
        <v>zu wenig km</v>
      </c>
      <c r="AA79" s="10">
        <f>'TN-Tabelle für Erasmus@ISB'!Z91</f>
        <v>0</v>
      </c>
      <c r="AB79" s="26" t="str">
        <f>'TN-Tabelle für Erasmus@ISB'!AA91</f>
        <v>Ja</v>
      </c>
      <c r="AC79" s="30">
        <f>'TN-Tabelle für Erasmus@ISB'!AB91</f>
        <v>0</v>
      </c>
      <c r="AD79" s="30">
        <f>'TN-Tabelle für Erasmus@ISB'!AC91</f>
        <v>0</v>
      </c>
      <c r="AE79" s="30">
        <f>'TN-Tabelle für Erasmus@ISB'!AD91</f>
        <v>0</v>
      </c>
      <c r="AF79" s="30">
        <f>'TN-Tabelle für Erasmus@ISB'!AE91</f>
        <v>0</v>
      </c>
      <c r="AG79" s="25">
        <f>'TN-Tabelle für Erasmus@ISB'!AF91</f>
        <v>1</v>
      </c>
      <c r="AH79" s="25">
        <f>'TN-Tabelle für Erasmus@ISB'!AG91</f>
        <v>0</v>
      </c>
      <c r="AI79" s="13">
        <f>'TN-Tabelle für Erasmus@ISB'!AH91</f>
        <v>0</v>
      </c>
      <c r="AJ79" s="25">
        <f>'TN-Tabelle für Erasmus@ISB'!AI91</f>
        <v>1</v>
      </c>
      <c r="AK79" s="13"/>
      <c r="AL79" s="13" t="s">
        <v>63</v>
      </c>
      <c r="AM79" s="13"/>
      <c r="AN79" s="13"/>
      <c r="AO79" s="13" t="s">
        <v>63</v>
      </c>
      <c r="AP79" s="13"/>
      <c r="AQ79" s="13" t="s">
        <v>63</v>
      </c>
      <c r="AR79" s="13" t="e">
        <f>'TN-Tabelle für Erasmus@ISB'!BK91</f>
        <v>#N/A</v>
      </c>
      <c r="AS79" s="13" t="e">
        <f>'TN-Tabelle für Erasmus@ISB'!BL91</f>
        <v>#N/A</v>
      </c>
      <c r="AT79" s="13" t="e">
        <f>'TN-Tabelle für Erasmus@ISB'!BN91</f>
        <v>#N/A</v>
      </c>
      <c r="AU79" s="40" t="e">
        <f>'TN-Tabelle für Erasmus@ISB'!BM91</f>
        <v>#N/A</v>
      </c>
      <c r="AV79" s="40" t="str">
        <f>'TN-Tabelle für Erasmus@ISB'!BU91</f>
        <v>zu wenig km</v>
      </c>
      <c r="AW79" s="40">
        <f>'TN-Tabelle für Erasmus@ISB'!BV91</f>
        <v>0</v>
      </c>
      <c r="AX79" s="40" t="e">
        <f>'TN-Tabelle für Erasmus@ISB'!BW91</f>
        <v>#N/A</v>
      </c>
      <c r="AY79" s="226">
        <f>'TN-Tabelle für Erasmus@ISB'!$B$2</f>
        <v>0</v>
      </c>
      <c r="AZ79" s="226">
        <f>Intern!$AE$28</f>
        <v>2</v>
      </c>
      <c r="BA79" s="226">
        <f>Intern!$AE$29</f>
        <v>1</v>
      </c>
      <c r="BB79" s="226">
        <f>Intern!$AE$23</f>
        <v>0</v>
      </c>
      <c r="BC79" s="226">
        <f>Intern!$AE$24</f>
        <v>1</v>
      </c>
      <c r="BD79" s="226">
        <f>Intern!$AE$25</f>
        <v>0</v>
      </c>
      <c r="BE79" s="226">
        <f ca="1">IF(ISBLANK('TN-Tabelle für Erasmus@ISB'!H91),0,DATEDIF('TN-Tabelle für Erasmus@ISB'!H91,TODAY(),"Y"))</f>
        <v>0</v>
      </c>
      <c r="BF79" s="227">
        <f t="shared" ca="1" si="7"/>
        <v>15</v>
      </c>
      <c r="BG79" s="226">
        <f>COUNTA('TN-Tabelle für Erasmus@ISB'!$I$14:$I$155)</f>
        <v>4</v>
      </c>
      <c r="BH79" s="226">
        <f>Intern!$AE$10</f>
        <v>1897</v>
      </c>
      <c r="BI79" s="226">
        <f>Intern!$AE$11</f>
        <v>413</v>
      </c>
      <c r="BJ79" s="226">
        <f>Intern!$AE$12</f>
        <v>2051</v>
      </c>
      <c r="BK79" s="226">
        <f>Intern!$AE$13</f>
        <v>695</v>
      </c>
      <c r="BL79" s="226">
        <f>Intern!$AE$14</f>
        <v>1897</v>
      </c>
      <c r="BM79" s="226">
        <f>Intern!$AE$15</f>
        <v>413</v>
      </c>
      <c r="BN79" s="226">
        <f>Intern!$AE$16</f>
        <v>726</v>
      </c>
      <c r="BO79" s="226">
        <f>Intern!$AE$17</f>
        <v>309</v>
      </c>
      <c r="BP79" s="226">
        <f>Intern!$AE$18</f>
        <v>0</v>
      </c>
      <c r="BQ79" s="226">
        <f>Intern!$AE$19</f>
        <v>0</v>
      </c>
      <c r="BR79" s="226">
        <f>Intern!$AE$21</f>
        <v>722</v>
      </c>
      <c r="BS79" s="226">
        <f>Intern!$AE$20</f>
        <v>2623</v>
      </c>
      <c r="BT79" s="228">
        <f>SUM(Intern!$AE$20+Intern!$AE$21)</f>
        <v>3345</v>
      </c>
      <c r="BU79" s="174" t="str">
        <f t="shared" si="8"/>
        <v xml:space="preserve">     </v>
      </c>
      <c r="BV79" s="226">
        <f t="shared" si="9"/>
        <v>2</v>
      </c>
      <c r="BW79" s="231">
        <f t="shared" si="10"/>
        <v>-14</v>
      </c>
      <c r="BX79" s="235" t="str">
        <f>SUBSTITUTE('TN-Tabelle für Erasmus@ISB'!K91," ", "")</f>
        <v/>
      </c>
      <c r="BY79" s="226">
        <f>'TN-Tabelle für Erasmus@ISB'!$BL$2</f>
        <v>2024</v>
      </c>
      <c r="BZ79" s="226" t="str">
        <f t="shared" si="11"/>
        <v/>
      </c>
      <c r="CA7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0" spans="1:79" ht="14" customHeight="1">
      <c r="A80" s="27"/>
      <c r="B80" s="28">
        <f>'TN-Tabelle für Erasmus@ISB'!B92</f>
        <v>0</v>
      </c>
      <c r="C80" s="28" t="str">
        <f t="shared" si="6"/>
        <v>0</v>
      </c>
      <c r="D80" s="28">
        <f>'TN-Tabelle für Erasmus@ISB'!C92</f>
        <v>0</v>
      </c>
      <c r="E80" s="28">
        <f>'TN-Tabelle für Erasmus@ISB'!D92</f>
        <v>0</v>
      </c>
      <c r="F80" s="28">
        <f>'TN-Tabelle für Erasmus@ISB'!E92</f>
        <v>0</v>
      </c>
      <c r="G80" s="29">
        <f>'TN-Tabelle für Erasmus@ISB'!F92</f>
        <v>0</v>
      </c>
      <c r="H80" s="28">
        <f>'TN-Tabelle für Erasmus@ISB'!G92</f>
        <v>0</v>
      </c>
      <c r="I80" s="11">
        <f>'TN-Tabelle für Erasmus@ISB'!H92</f>
        <v>0</v>
      </c>
      <c r="J80" s="12">
        <f>'TN-Tabelle für Erasmus@ISB'!I92</f>
        <v>0</v>
      </c>
      <c r="K80" s="12">
        <f>'TN-Tabelle für Erasmus@ISB'!J92</f>
        <v>0</v>
      </c>
      <c r="L80" s="12">
        <f>'TN-Tabelle für Erasmus@ISB'!K92</f>
        <v>0</v>
      </c>
      <c r="M80" s="12">
        <f>'TN-Tabelle für Erasmus@ISB'!L92</f>
        <v>0</v>
      </c>
      <c r="N80" s="12">
        <f>'TN-Tabelle für Erasmus@ISB'!M92</f>
        <v>0</v>
      </c>
      <c r="O80" s="10">
        <f>'TN-Tabelle für Erasmus@ISB'!N92</f>
        <v>0</v>
      </c>
      <c r="P80" s="10">
        <f>'TN-Tabelle für Erasmus@ISB'!O92</f>
        <v>0</v>
      </c>
      <c r="Q80" s="10">
        <f>'TN-Tabelle für Erasmus@ISB'!P92</f>
        <v>0</v>
      </c>
      <c r="R80" s="10" t="str">
        <f>'TN-Tabelle für Erasmus@ISB'!Q92</f>
        <v>Kurstitel (nur eintragen bei Auswahl Kurs)</v>
      </c>
      <c r="S80" s="10">
        <f>'TN-Tabelle für Erasmus@ISB'!R92</f>
        <v>0</v>
      </c>
      <c r="T80" s="10">
        <f>'TN-Tabelle für Erasmus@ISB'!S92</f>
        <v>0</v>
      </c>
      <c r="U80" s="10">
        <f>'TN-Tabelle für Erasmus@ISB'!T92</f>
        <v>0</v>
      </c>
      <c r="V80" s="10">
        <f>'TN-Tabelle für Erasmus@ISB'!U92</f>
        <v>0</v>
      </c>
      <c r="W80" s="12">
        <f>'TN-Tabelle für Erasmus@ISB'!V92</f>
        <v>0</v>
      </c>
      <c r="X80" s="10">
        <f>'TN-Tabelle für Erasmus@ISB'!W92</f>
        <v>0</v>
      </c>
      <c r="Y80" s="10">
        <f>'TN-Tabelle für Erasmus@ISB'!X92</f>
        <v>0</v>
      </c>
      <c r="Z80" s="10" t="str">
        <f>'TN-Tabelle für Erasmus@ISB'!Y92</f>
        <v>zu wenig km</v>
      </c>
      <c r="AA80" s="10">
        <f>'TN-Tabelle für Erasmus@ISB'!Z92</f>
        <v>0</v>
      </c>
      <c r="AB80" s="26" t="str">
        <f>'TN-Tabelle für Erasmus@ISB'!AA92</f>
        <v>Ja</v>
      </c>
      <c r="AC80" s="30">
        <f>'TN-Tabelle für Erasmus@ISB'!AB92</f>
        <v>0</v>
      </c>
      <c r="AD80" s="30">
        <f>'TN-Tabelle für Erasmus@ISB'!AC92</f>
        <v>0</v>
      </c>
      <c r="AE80" s="30">
        <f>'TN-Tabelle für Erasmus@ISB'!AD92</f>
        <v>0</v>
      </c>
      <c r="AF80" s="30">
        <f>'TN-Tabelle für Erasmus@ISB'!AE92</f>
        <v>0</v>
      </c>
      <c r="AG80" s="25">
        <f>'TN-Tabelle für Erasmus@ISB'!AF92</f>
        <v>1</v>
      </c>
      <c r="AH80" s="25">
        <f>'TN-Tabelle für Erasmus@ISB'!AG92</f>
        <v>0</v>
      </c>
      <c r="AI80" s="13">
        <f>'TN-Tabelle für Erasmus@ISB'!AH92</f>
        <v>0</v>
      </c>
      <c r="AJ80" s="25">
        <f>'TN-Tabelle für Erasmus@ISB'!AI92</f>
        <v>1</v>
      </c>
      <c r="AK80" s="13"/>
      <c r="AL80" s="13" t="s">
        <v>63</v>
      </c>
      <c r="AM80" s="13"/>
      <c r="AN80" s="13"/>
      <c r="AO80" s="13" t="s">
        <v>63</v>
      </c>
      <c r="AP80" s="13"/>
      <c r="AQ80" s="13" t="s">
        <v>63</v>
      </c>
      <c r="AR80" s="13" t="e">
        <f>'TN-Tabelle für Erasmus@ISB'!BK92</f>
        <v>#N/A</v>
      </c>
      <c r="AS80" s="13" t="e">
        <f>'TN-Tabelle für Erasmus@ISB'!BL92</f>
        <v>#N/A</v>
      </c>
      <c r="AT80" s="13" t="e">
        <f>'TN-Tabelle für Erasmus@ISB'!BN92</f>
        <v>#N/A</v>
      </c>
      <c r="AU80" s="40" t="e">
        <f>'TN-Tabelle für Erasmus@ISB'!BM92</f>
        <v>#N/A</v>
      </c>
      <c r="AV80" s="40" t="str">
        <f>'TN-Tabelle für Erasmus@ISB'!BU92</f>
        <v>zu wenig km</v>
      </c>
      <c r="AW80" s="40">
        <f>'TN-Tabelle für Erasmus@ISB'!BV92</f>
        <v>0</v>
      </c>
      <c r="AX80" s="40" t="e">
        <f>'TN-Tabelle für Erasmus@ISB'!BW92</f>
        <v>#N/A</v>
      </c>
      <c r="AY80" s="226">
        <f>'TN-Tabelle für Erasmus@ISB'!$B$2</f>
        <v>0</v>
      </c>
      <c r="AZ80" s="226">
        <f>Intern!$AE$28</f>
        <v>2</v>
      </c>
      <c r="BA80" s="226">
        <f>Intern!$AE$29</f>
        <v>1</v>
      </c>
      <c r="BB80" s="226">
        <f>Intern!$AE$23</f>
        <v>0</v>
      </c>
      <c r="BC80" s="226">
        <f>Intern!$AE$24</f>
        <v>1</v>
      </c>
      <c r="BD80" s="226">
        <f>Intern!$AE$25</f>
        <v>0</v>
      </c>
      <c r="BE80" s="226">
        <f ca="1">IF(ISBLANK('TN-Tabelle für Erasmus@ISB'!H92),0,DATEDIF('TN-Tabelle für Erasmus@ISB'!H92,TODAY(),"Y"))</f>
        <v>0</v>
      </c>
      <c r="BF80" s="227">
        <f t="shared" ca="1" si="7"/>
        <v>15</v>
      </c>
      <c r="BG80" s="226">
        <f>COUNTA('TN-Tabelle für Erasmus@ISB'!$I$14:$I$155)</f>
        <v>4</v>
      </c>
      <c r="BH80" s="226">
        <f>Intern!$AE$10</f>
        <v>1897</v>
      </c>
      <c r="BI80" s="226">
        <f>Intern!$AE$11</f>
        <v>413</v>
      </c>
      <c r="BJ80" s="226">
        <f>Intern!$AE$12</f>
        <v>2051</v>
      </c>
      <c r="BK80" s="226">
        <f>Intern!$AE$13</f>
        <v>695</v>
      </c>
      <c r="BL80" s="226">
        <f>Intern!$AE$14</f>
        <v>1897</v>
      </c>
      <c r="BM80" s="226">
        <f>Intern!$AE$15</f>
        <v>413</v>
      </c>
      <c r="BN80" s="226">
        <f>Intern!$AE$16</f>
        <v>726</v>
      </c>
      <c r="BO80" s="226">
        <f>Intern!$AE$17</f>
        <v>309</v>
      </c>
      <c r="BP80" s="226">
        <f>Intern!$AE$18</f>
        <v>0</v>
      </c>
      <c r="BQ80" s="226">
        <f>Intern!$AE$19</f>
        <v>0</v>
      </c>
      <c r="BR80" s="226">
        <f>Intern!$AE$21</f>
        <v>722</v>
      </c>
      <c r="BS80" s="226">
        <f>Intern!$AE$20</f>
        <v>2623</v>
      </c>
      <c r="BT80" s="228">
        <f>SUM(Intern!$AE$20+Intern!$AE$21)</f>
        <v>3345</v>
      </c>
      <c r="BU80" s="174" t="str">
        <f t="shared" si="8"/>
        <v xml:space="preserve">     </v>
      </c>
      <c r="BV80" s="226">
        <f t="shared" si="9"/>
        <v>2</v>
      </c>
      <c r="BW80" s="231">
        <f t="shared" si="10"/>
        <v>-14</v>
      </c>
      <c r="BX80" s="235" t="str">
        <f>SUBSTITUTE('TN-Tabelle für Erasmus@ISB'!K92," ", "")</f>
        <v/>
      </c>
      <c r="BY80" s="226">
        <f>'TN-Tabelle für Erasmus@ISB'!$BL$2</f>
        <v>2024</v>
      </c>
      <c r="BZ80" s="226" t="str">
        <f t="shared" si="11"/>
        <v/>
      </c>
      <c r="CA8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1" spans="1:79" ht="14" customHeight="1">
      <c r="A81" s="27"/>
      <c r="B81" s="28">
        <f>'TN-Tabelle für Erasmus@ISB'!B93</f>
        <v>0</v>
      </c>
      <c r="C81" s="28" t="str">
        <f t="shared" si="6"/>
        <v>0</v>
      </c>
      <c r="D81" s="28">
        <f>'TN-Tabelle für Erasmus@ISB'!C93</f>
        <v>0</v>
      </c>
      <c r="E81" s="28">
        <f>'TN-Tabelle für Erasmus@ISB'!D93</f>
        <v>0</v>
      </c>
      <c r="F81" s="28">
        <f>'TN-Tabelle für Erasmus@ISB'!E93</f>
        <v>0</v>
      </c>
      <c r="G81" s="29">
        <f>'TN-Tabelle für Erasmus@ISB'!F93</f>
        <v>0</v>
      </c>
      <c r="H81" s="28">
        <f>'TN-Tabelle für Erasmus@ISB'!G93</f>
        <v>0</v>
      </c>
      <c r="I81" s="11">
        <f>'TN-Tabelle für Erasmus@ISB'!H93</f>
        <v>0</v>
      </c>
      <c r="J81" s="12">
        <f>'TN-Tabelle für Erasmus@ISB'!I93</f>
        <v>0</v>
      </c>
      <c r="K81" s="12">
        <f>'TN-Tabelle für Erasmus@ISB'!J93</f>
        <v>0</v>
      </c>
      <c r="L81" s="12">
        <f>'TN-Tabelle für Erasmus@ISB'!K93</f>
        <v>0</v>
      </c>
      <c r="M81" s="12">
        <f>'TN-Tabelle für Erasmus@ISB'!L93</f>
        <v>0</v>
      </c>
      <c r="N81" s="12">
        <f>'TN-Tabelle für Erasmus@ISB'!M93</f>
        <v>0</v>
      </c>
      <c r="O81" s="10">
        <f>'TN-Tabelle für Erasmus@ISB'!N93</f>
        <v>0</v>
      </c>
      <c r="P81" s="10">
        <f>'TN-Tabelle für Erasmus@ISB'!O93</f>
        <v>0</v>
      </c>
      <c r="Q81" s="10">
        <f>'TN-Tabelle für Erasmus@ISB'!P93</f>
        <v>0</v>
      </c>
      <c r="R81" s="10" t="str">
        <f>'TN-Tabelle für Erasmus@ISB'!Q93</f>
        <v>Kurstitel (nur eintragen bei Auswahl Kurs)</v>
      </c>
      <c r="S81" s="10">
        <f>'TN-Tabelle für Erasmus@ISB'!R93</f>
        <v>0</v>
      </c>
      <c r="T81" s="10">
        <f>'TN-Tabelle für Erasmus@ISB'!S93</f>
        <v>0</v>
      </c>
      <c r="U81" s="10">
        <f>'TN-Tabelle für Erasmus@ISB'!T93</f>
        <v>0</v>
      </c>
      <c r="V81" s="10">
        <f>'TN-Tabelle für Erasmus@ISB'!U93</f>
        <v>0</v>
      </c>
      <c r="W81" s="12">
        <f>'TN-Tabelle für Erasmus@ISB'!V93</f>
        <v>0</v>
      </c>
      <c r="X81" s="10">
        <f>'TN-Tabelle für Erasmus@ISB'!W93</f>
        <v>0</v>
      </c>
      <c r="Y81" s="10">
        <f>'TN-Tabelle für Erasmus@ISB'!X93</f>
        <v>0</v>
      </c>
      <c r="Z81" s="10" t="str">
        <f>'TN-Tabelle für Erasmus@ISB'!Y93</f>
        <v>zu wenig km</v>
      </c>
      <c r="AA81" s="10">
        <f>'TN-Tabelle für Erasmus@ISB'!Z93</f>
        <v>0</v>
      </c>
      <c r="AB81" s="26" t="str">
        <f>'TN-Tabelle für Erasmus@ISB'!AA93</f>
        <v>Ja</v>
      </c>
      <c r="AC81" s="30">
        <f>'TN-Tabelle für Erasmus@ISB'!AB93</f>
        <v>0</v>
      </c>
      <c r="AD81" s="30">
        <f>'TN-Tabelle für Erasmus@ISB'!AC93</f>
        <v>0</v>
      </c>
      <c r="AE81" s="30">
        <f>'TN-Tabelle für Erasmus@ISB'!AD93</f>
        <v>0</v>
      </c>
      <c r="AF81" s="30">
        <f>'TN-Tabelle für Erasmus@ISB'!AE93</f>
        <v>0</v>
      </c>
      <c r="AG81" s="25">
        <f>'TN-Tabelle für Erasmus@ISB'!AF93</f>
        <v>1</v>
      </c>
      <c r="AH81" s="25">
        <f>'TN-Tabelle für Erasmus@ISB'!AG93</f>
        <v>0</v>
      </c>
      <c r="AI81" s="13">
        <f>'TN-Tabelle für Erasmus@ISB'!AH93</f>
        <v>0</v>
      </c>
      <c r="AJ81" s="25">
        <f>'TN-Tabelle für Erasmus@ISB'!AI93</f>
        <v>1</v>
      </c>
      <c r="AK81" s="13"/>
      <c r="AL81" s="13" t="s">
        <v>63</v>
      </c>
      <c r="AM81" s="13"/>
      <c r="AN81" s="13"/>
      <c r="AO81" s="13" t="s">
        <v>63</v>
      </c>
      <c r="AP81" s="13"/>
      <c r="AQ81" s="13" t="s">
        <v>63</v>
      </c>
      <c r="AR81" s="13" t="e">
        <f>'TN-Tabelle für Erasmus@ISB'!BK93</f>
        <v>#N/A</v>
      </c>
      <c r="AS81" s="13" t="e">
        <f>'TN-Tabelle für Erasmus@ISB'!BL93</f>
        <v>#N/A</v>
      </c>
      <c r="AT81" s="13" t="e">
        <f>'TN-Tabelle für Erasmus@ISB'!BN93</f>
        <v>#N/A</v>
      </c>
      <c r="AU81" s="40" t="e">
        <f>'TN-Tabelle für Erasmus@ISB'!BM93</f>
        <v>#N/A</v>
      </c>
      <c r="AV81" s="40" t="str">
        <f>'TN-Tabelle für Erasmus@ISB'!BU93</f>
        <v>zu wenig km</v>
      </c>
      <c r="AW81" s="40">
        <f>'TN-Tabelle für Erasmus@ISB'!BV93</f>
        <v>0</v>
      </c>
      <c r="AX81" s="40" t="e">
        <f>'TN-Tabelle für Erasmus@ISB'!BW93</f>
        <v>#N/A</v>
      </c>
      <c r="AY81" s="226">
        <f>'TN-Tabelle für Erasmus@ISB'!$B$2</f>
        <v>0</v>
      </c>
      <c r="AZ81" s="226">
        <f>Intern!$AE$28</f>
        <v>2</v>
      </c>
      <c r="BA81" s="226">
        <f>Intern!$AE$29</f>
        <v>1</v>
      </c>
      <c r="BB81" s="226">
        <f>Intern!$AE$23</f>
        <v>0</v>
      </c>
      <c r="BC81" s="226">
        <f>Intern!$AE$24</f>
        <v>1</v>
      </c>
      <c r="BD81" s="226">
        <f>Intern!$AE$25</f>
        <v>0</v>
      </c>
      <c r="BE81" s="226">
        <f ca="1">IF(ISBLANK('TN-Tabelle für Erasmus@ISB'!H93),0,DATEDIF('TN-Tabelle für Erasmus@ISB'!H93,TODAY(),"Y"))</f>
        <v>0</v>
      </c>
      <c r="BF81" s="227">
        <f t="shared" ca="1" si="7"/>
        <v>15</v>
      </c>
      <c r="BG81" s="226">
        <f>COUNTA('TN-Tabelle für Erasmus@ISB'!$I$14:$I$155)</f>
        <v>4</v>
      </c>
      <c r="BH81" s="226">
        <f>Intern!$AE$10</f>
        <v>1897</v>
      </c>
      <c r="BI81" s="226">
        <f>Intern!$AE$11</f>
        <v>413</v>
      </c>
      <c r="BJ81" s="226">
        <f>Intern!$AE$12</f>
        <v>2051</v>
      </c>
      <c r="BK81" s="226">
        <f>Intern!$AE$13</f>
        <v>695</v>
      </c>
      <c r="BL81" s="226">
        <f>Intern!$AE$14</f>
        <v>1897</v>
      </c>
      <c r="BM81" s="226">
        <f>Intern!$AE$15</f>
        <v>413</v>
      </c>
      <c r="BN81" s="226">
        <f>Intern!$AE$16</f>
        <v>726</v>
      </c>
      <c r="BO81" s="226">
        <f>Intern!$AE$17</f>
        <v>309</v>
      </c>
      <c r="BP81" s="226">
        <f>Intern!$AE$18</f>
        <v>0</v>
      </c>
      <c r="BQ81" s="226">
        <f>Intern!$AE$19</f>
        <v>0</v>
      </c>
      <c r="BR81" s="226">
        <f>Intern!$AE$21</f>
        <v>722</v>
      </c>
      <c r="BS81" s="226">
        <f>Intern!$AE$20</f>
        <v>2623</v>
      </c>
      <c r="BT81" s="228">
        <f>SUM(Intern!$AE$20+Intern!$AE$21)</f>
        <v>3345</v>
      </c>
      <c r="BU81" s="174" t="str">
        <f t="shared" si="8"/>
        <v xml:space="preserve">     </v>
      </c>
      <c r="BV81" s="226">
        <f t="shared" si="9"/>
        <v>2</v>
      </c>
      <c r="BW81" s="231">
        <f t="shared" si="10"/>
        <v>-14</v>
      </c>
      <c r="BX81" s="235" t="str">
        <f>SUBSTITUTE('TN-Tabelle für Erasmus@ISB'!K93," ", "")</f>
        <v/>
      </c>
      <c r="BY81" s="226">
        <f>'TN-Tabelle für Erasmus@ISB'!$BL$2</f>
        <v>2024</v>
      </c>
      <c r="BZ81" s="226" t="str">
        <f t="shared" si="11"/>
        <v/>
      </c>
      <c r="CA8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2" spans="1:79" ht="14" customHeight="1">
      <c r="A82" s="27"/>
      <c r="B82" s="28">
        <f>'TN-Tabelle für Erasmus@ISB'!B94</f>
        <v>0</v>
      </c>
      <c r="C82" s="28" t="str">
        <f t="shared" si="6"/>
        <v>0</v>
      </c>
      <c r="D82" s="28">
        <f>'TN-Tabelle für Erasmus@ISB'!C94</f>
        <v>0</v>
      </c>
      <c r="E82" s="28">
        <f>'TN-Tabelle für Erasmus@ISB'!D94</f>
        <v>0</v>
      </c>
      <c r="F82" s="28">
        <f>'TN-Tabelle für Erasmus@ISB'!E94</f>
        <v>0</v>
      </c>
      <c r="G82" s="29">
        <f>'TN-Tabelle für Erasmus@ISB'!F94</f>
        <v>0</v>
      </c>
      <c r="H82" s="28">
        <f>'TN-Tabelle für Erasmus@ISB'!G94</f>
        <v>0</v>
      </c>
      <c r="I82" s="11">
        <f>'TN-Tabelle für Erasmus@ISB'!H94</f>
        <v>0</v>
      </c>
      <c r="J82" s="12">
        <f>'TN-Tabelle für Erasmus@ISB'!I94</f>
        <v>0</v>
      </c>
      <c r="K82" s="12">
        <f>'TN-Tabelle für Erasmus@ISB'!J94</f>
        <v>0</v>
      </c>
      <c r="L82" s="12">
        <f>'TN-Tabelle für Erasmus@ISB'!K94</f>
        <v>0</v>
      </c>
      <c r="M82" s="12">
        <f>'TN-Tabelle für Erasmus@ISB'!L94</f>
        <v>0</v>
      </c>
      <c r="N82" s="12">
        <f>'TN-Tabelle für Erasmus@ISB'!M94</f>
        <v>0</v>
      </c>
      <c r="O82" s="10">
        <f>'TN-Tabelle für Erasmus@ISB'!N94</f>
        <v>0</v>
      </c>
      <c r="P82" s="10">
        <f>'TN-Tabelle für Erasmus@ISB'!O94</f>
        <v>0</v>
      </c>
      <c r="Q82" s="10">
        <f>'TN-Tabelle für Erasmus@ISB'!P94</f>
        <v>0</v>
      </c>
      <c r="R82" s="10" t="str">
        <f>'TN-Tabelle für Erasmus@ISB'!Q94</f>
        <v>Kurstitel (nur eintragen bei Auswahl Kurs)</v>
      </c>
      <c r="S82" s="10">
        <f>'TN-Tabelle für Erasmus@ISB'!R94</f>
        <v>0</v>
      </c>
      <c r="T82" s="10">
        <f>'TN-Tabelle für Erasmus@ISB'!S94</f>
        <v>0</v>
      </c>
      <c r="U82" s="10">
        <f>'TN-Tabelle für Erasmus@ISB'!T94</f>
        <v>0</v>
      </c>
      <c r="V82" s="10">
        <f>'TN-Tabelle für Erasmus@ISB'!U94</f>
        <v>0</v>
      </c>
      <c r="W82" s="12">
        <f>'TN-Tabelle für Erasmus@ISB'!V94</f>
        <v>0</v>
      </c>
      <c r="X82" s="10">
        <f>'TN-Tabelle für Erasmus@ISB'!W94</f>
        <v>0</v>
      </c>
      <c r="Y82" s="10">
        <f>'TN-Tabelle für Erasmus@ISB'!X94</f>
        <v>0</v>
      </c>
      <c r="Z82" s="10" t="str">
        <f>'TN-Tabelle für Erasmus@ISB'!Y94</f>
        <v>zu wenig km</v>
      </c>
      <c r="AA82" s="10">
        <f>'TN-Tabelle für Erasmus@ISB'!Z94</f>
        <v>0</v>
      </c>
      <c r="AB82" s="26" t="str">
        <f>'TN-Tabelle für Erasmus@ISB'!AA94</f>
        <v>Ja</v>
      </c>
      <c r="AC82" s="30">
        <f>'TN-Tabelle für Erasmus@ISB'!AB94</f>
        <v>0</v>
      </c>
      <c r="AD82" s="30">
        <f>'TN-Tabelle für Erasmus@ISB'!AC94</f>
        <v>0</v>
      </c>
      <c r="AE82" s="30">
        <f>'TN-Tabelle für Erasmus@ISB'!AD94</f>
        <v>0</v>
      </c>
      <c r="AF82" s="30">
        <f>'TN-Tabelle für Erasmus@ISB'!AE94</f>
        <v>0</v>
      </c>
      <c r="AG82" s="25">
        <f>'TN-Tabelle für Erasmus@ISB'!AF94</f>
        <v>1</v>
      </c>
      <c r="AH82" s="25">
        <f>'TN-Tabelle für Erasmus@ISB'!AG94</f>
        <v>0</v>
      </c>
      <c r="AI82" s="13">
        <f>'TN-Tabelle für Erasmus@ISB'!AH94</f>
        <v>0</v>
      </c>
      <c r="AJ82" s="25">
        <f>'TN-Tabelle für Erasmus@ISB'!AI94</f>
        <v>1</v>
      </c>
      <c r="AK82" s="13"/>
      <c r="AL82" s="13" t="s">
        <v>63</v>
      </c>
      <c r="AM82" s="13"/>
      <c r="AN82" s="13"/>
      <c r="AO82" s="13" t="s">
        <v>63</v>
      </c>
      <c r="AP82" s="13"/>
      <c r="AQ82" s="13" t="s">
        <v>63</v>
      </c>
      <c r="AR82" s="13" t="e">
        <f>'TN-Tabelle für Erasmus@ISB'!BK94</f>
        <v>#N/A</v>
      </c>
      <c r="AS82" s="13" t="e">
        <f>'TN-Tabelle für Erasmus@ISB'!BL94</f>
        <v>#N/A</v>
      </c>
      <c r="AT82" s="13" t="e">
        <f>'TN-Tabelle für Erasmus@ISB'!BN94</f>
        <v>#N/A</v>
      </c>
      <c r="AU82" s="40" t="e">
        <f>'TN-Tabelle für Erasmus@ISB'!BM94</f>
        <v>#N/A</v>
      </c>
      <c r="AV82" s="40" t="str">
        <f>'TN-Tabelle für Erasmus@ISB'!BU94</f>
        <v>zu wenig km</v>
      </c>
      <c r="AW82" s="40">
        <f>'TN-Tabelle für Erasmus@ISB'!BV94</f>
        <v>0</v>
      </c>
      <c r="AX82" s="40" t="e">
        <f>'TN-Tabelle für Erasmus@ISB'!BW94</f>
        <v>#N/A</v>
      </c>
      <c r="AY82" s="226">
        <f>'TN-Tabelle für Erasmus@ISB'!$B$2</f>
        <v>0</v>
      </c>
      <c r="AZ82" s="226">
        <f>Intern!$AE$28</f>
        <v>2</v>
      </c>
      <c r="BA82" s="226">
        <f>Intern!$AE$29</f>
        <v>1</v>
      </c>
      <c r="BB82" s="226">
        <f>Intern!$AE$23</f>
        <v>0</v>
      </c>
      <c r="BC82" s="226">
        <f>Intern!$AE$24</f>
        <v>1</v>
      </c>
      <c r="BD82" s="226">
        <f>Intern!$AE$25</f>
        <v>0</v>
      </c>
      <c r="BE82" s="226">
        <f ca="1">IF(ISBLANK('TN-Tabelle für Erasmus@ISB'!H94),0,DATEDIF('TN-Tabelle für Erasmus@ISB'!H94,TODAY(),"Y"))</f>
        <v>0</v>
      </c>
      <c r="BF82" s="227">
        <f t="shared" ca="1" si="7"/>
        <v>15</v>
      </c>
      <c r="BG82" s="226">
        <f>COUNTA('TN-Tabelle für Erasmus@ISB'!$I$14:$I$155)</f>
        <v>4</v>
      </c>
      <c r="BH82" s="226">
        <f>Intern!$AE$10</f>
        <v>1897</v>
      </c>
      <c r="BI82" s="226">
        <f>Intern!$AE$11</f>
        <v>413</v>
      </c>
      <c r="BJ82" s="226">
        <f>Intern!$AE$12</f>
        <v>2051</v>
      </c>
      <c r="BK82" s="226">
        <f>Intern!$AE$13</f>
        <v>695</v>
      </c>
      <c r="BL82" s="226">
        <f>Intern!$AE$14</f>
        <v>1897</v>
      </c>
      <c r="BM82" s="226">
        <f>Intern!$AE$15</f>
        <v>413</v>
      </c>
      <c r="BN82" s="226">
        <f>Intern!$AE$16</f>
        <v>726</v>
      </c>
      <c r="BO82" s="226">
        <f>Intern!$AE$17</f>
        <v>309</v>
      </c>
      <c r="BP82" s="226">
        <f>Intern!$AE$18</f>
        <v>0</v>
      </c>
      <c r="BQ82" s="226">
        <f>Intern!$AE$19</f>
        <v>0</v>
      </c>
      <c r="BR82" s="226">
        <f>Intern!$AE$21</f>
        <v>722</v>
      </c>
      <c r="BS82" s="226">
        <f>Intern!$AE$20</f>
        <v>2623</v>
      </c>
      <c r="BT82" s="228">
        <f>SUM(Intern!$AE$20+Intern!$AE$21)</f>
        <v>3345</v>
      </c>
      <c r="BU82" s="174" t="str">
        <f t="shared" si="8"/>
        <v xml:space="preserve">     </v>
      </c>
      <c r="BV82" s="226">
        <f t="shared" si="9"/>
        <v>2</v>
      </c>
      <c r="BW82" s="231">
        <f t="shared" si="10"/>
        <v>-14</v>
      </c>
      <c r="BX82" s="235" t="str">
        <f>SUBSTITUTE('TN-Tabelle für Erasmus@ISB'!K94," ", "")</f>
        <v/>
      </c>
      <c r="BY82" s="226">
        <f>'TN-Tabelle für Erasmus@ISB'!$BL$2</f>
        <v>2024</v>
      </c>
      <c r="BZ82" s="226" t="str">
        <f t="shared" si="11"/>
        <v/>
      </c>
      <c r="CA8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3" spans="1:79" ht="14" customHeight="1">
      <c r="A83" s="27"/>
      <c r="B83" s="28">
        <f>'TN-Tabelle für Erasmus@ISB'!B95</f>
        <v>0</v>
      </c>
      <c r="C83" s="28" t="str">
        <f t="shared" si="6"/>
        <v>0</v>
      </c>
      <c r="D83" s="28">
        <f>'TN-Tabelle für Erasmus@ISB'!C95</f>
        <v>0</v>
      </c>
      <c r="E83" s="28">
        <f>'TN-Tabelle für Erasmus@ISB'!D95</f>
        <v>0</v>
      </c>
      <c r="F83" s="28">
        <f>'TN-Tabelle für Erasmus@ISB'!E95</f>
        <v>0</v>
      </c>
      <c r="G83" s="29">
        <f>'TN-Tabelle für Erasmus@ISB'!F95</f>
        <v>0</v>
      </c>
      <c r="H83" s="28">
        <f>'TN-Tabelle für Erasmus@ISB'!G95</f>
        <v>0</v>
      </c>
      <c r="I83" s="11">
        <f>'TN-Tabelle für Erasmus@ISB'!H95</f>
        <v>0</v>
      </c>
      <c r="J83" s="12">
        <f>'TN-Tabelle für Erasmus@ISB'!I95</f>
        <v>0</v>
      </c>
      <c r="K83" s="12">
        <f>'TN-Tabelle für Erasmus@ISB'!J95</f>
        <v>0</v>
      </c>
      <c r="L83" s="12">
        <f>'TN-Tabelle für Erasmus@ISB'!K95</f>
        <v>0</v>
      </c>
      <c r="M83" s="12">
        <f>'TN-Tabelle für Erasmus@ISB'!L95</f>
        <v>0</v>
      </c>
      <c r="N83" s="12">
        <f>'TN-Tabelle für Erasmus@ISB'!M95</f>
        <v>0</v>
      </c>
      <c r="O83" s="10">
        <f>'TN-Tabelle für Erasmus@ISB'!N95</f>
        <v>0</v>
      </c>
      <c r="P83" s="10">
        <f>'TN-Tabelle für Erasmus@ISB'!O95</f>
        <v>0</v>
      </c>
      <c r="Q83" s="10">
        <f>'TN-Tabelle für Erasmus@ISB'!P95</f>
        <v>0</v>
      </c>
      <c r="R83" s="10" t="str">
        <f>'TN-Tabelle für Erasmus@ISB'!Q95</f>
        <v>Kurstitel (nur eintragen bei Auswahl Kurs)</v>
      </c>
      <c r="S83" s="10">
        <f>'TN-Tabelle für Erasmus@ISB'!R95</f>
        <v>0</v>
      </c>
      <c r="T83" s="10">
        <f>'TN-Tabelle für Erasmus@ISB'!S95</f>
        <v>0</v>
      </c>
      <c r="U83" s="10">
        <f>'TN-Tabelle für Erasmus@ISB'!T95</f>
        <v>0</v>
      </c>
      <c r="V83" s="10">
        <f>'TN-Tabelle für Erasmus@ISB'!U95</f>
        <v>0</v>
      </c>
      <c r="W83" s="12">
        <f>'TN-Tabelle für Erasmus@ISB'!V95</f>
        <v>0</v>
      </c>
      <c r="X83" s="10">
        <f>'TN-Tabelle für Erasmus@ISB'!W95</f>
        <v>0</v>
      </c>
      <c r="Y83" s="10">
        <f>'TN-Tabelle für Erasmus@ISB'!X95</f>
        <v>0</v>
      </c>
      <c r="Z83" s="10" t="str">
        <f>'TN-Tabelle für Erasmus@ISB'!Y95</f>
        <v>zu wenig km</v>
      </c>
      <c r="AA83" s="10">
        <f>'TN-Tabelle für Erasmus@ISB'!Z95</f>
        <v>0</v>
      </c>
      <c r="AB83" s="26" t="str">
        <f>'TN-Tabelle für Erasmus@ISB'!AA95</f>
        <v>Ja</v>
      </c>
      <c r="AC83" s="30">
        <f>'TN-Tabelle für Erasmus@ISB'!AB95</f>
        <v>0</v>
      </c>
      <c r="AD83" s="30">
        <f>'TN-Tabelle für Erasmus@ISB'!AC95</f>
        <v>0</v>
      </c>
      <c r="AE83" s="30">
        <f>'TN-Tabelle für Erasmus@ISB'!AD95</f>
        <v>0</v>
      </c>
      <c r="AF83" s="30">
        <f>'TN-Tabelle für Erasmus@ISB'!AE95</f>
        <v>0</v>
      </c>
      <c r="AG83" s="25">
        <f>'TN-Tabelle für Erasmus@ISB'!AF95</f>
        <v>1</v>
      </c>
      <c r="AH83" s="25">
        <f>'TN-Tabelle für Erasmus@ISB'!AG95</f>
        <v>0</v>
      </c>
      <c r="AI83" s="13">
        <f>'TN-Tabelle für Erasmus@ISB'!AH95</f>
        <v>0</v>
      </c>
      <c r="AJ83" s="25">
        <f>'TN-Tabelle für Erasmus@ISB'!AI95</f>
        <v>1</v>
      </c>
      <c r="AK83" s="13"/>
      <c r="AL83" s="13" t="s">
        <v>63</v>
      </c>
      <c r="AM83" s="13"/>
      <c r="AN83" s="13"/>
      <c r="AO83" s="13" t="s">
        <v>63</v>
      </c>
      <c r="AP83" s="13"/>
      <c r="AQ83" s="13" t="s">
        <v>63</v>
      </c>
      <c r="AR83" s="13" t="e">
        <f>'TN-Tabelle für Erasmus@ISB'!BK95</f>
        <v>#N/A</v>
      </c>
      <c r="AS83" s="13" t="e">
        <f>'TN-Tabelle für Erasmus@ISB'!BL95</f>
        <v>#N/A</v>
      </c>
      <c r="AT83" s="13" t="e">
        <f>'TN-Tabelle für Erasmus@ISB'!BN95</f>
        <v>#N/A</v>
      </c>
      <c r="AU83" s="40" t="e">
        <f>'TN-Tabelle für Erasmus@ISB'!BM95</f>
        <v>#N/A</v>
      </c>
      <c r="AV83" s="40" t="str">
        <f>'TN-Tabelle für Erasmus@ISB'!BU95</f>
        <v>zu wenig km</v>
      </c>
      <c r="AW83" s="40">
        <f>'TN-Tabelle für Erasmus@ISB'!BV95</f>
        <v>0</v>
      </c>
      <c r="AX83" s="40" t="e">
        <f>'TN-Tabelle für Erasmus@ISB'!BW95</f>
        <v>#N/A</v>
      </c>
      <c r="AY83" s="226">
        <f>'TN-Tabelle für Erasmus@ISB'!$B$2</f>
        <v>0</v>
      </c>
      <c r="AZ83" s="226">
        <f>Intern!$AE$28</f>
        <v>2</v>
      </c>
      <c r="BA83" s="226">
        <f>Intern!$AE$29</f>
        <v>1</v>
      </c>
      <c r="BB83" s="226">
        <f>Intern!$AE$23</f>
        <v>0</v>
      </c>
      <c r="BC83" s="226">
        <f>Intern!$AE$24</f>
        <v>1</v>
      </c>
      <c r="BD83" s="226">
        <f>Intern!$AE$25</f>
        <v>0</v>
      </c>
      <c r="BE83" s="226">
        <f ca="1">IF(ISBLANK('TN-Tabelle für Erasmus@ISB'!H95),0,DATEDIF('TN-Tabelle für Erasmus@ISB'!H95,TODAY(),"Y"))</f>
        <v>0</v>
      </c>
      <c r="BF83" s="227">
        <f t="shared" ca="1" si="7"/>
        <v>15</v>
      </c>
      <c r="BG83" s="226">
        <f>COUNTA('TN-Tabelle für Erasmus@ISB'!$I$14:$I$155)</f>
        <v>4</v>
      </c>
      <c r="BH83" s="226">
        <f>Intern!$AE$10</f>
        <v>1897</v>
      </c>
      <c r="BI83" s="226">
        <f>Intern!$AE$11</f>
        <v>413</v>
      </c>
      <c r="BJ83" s="226">
        <f>Intern!$AE$12</f>
        <v>2051</v>
      </c>
      <c r="BK83" s="226">
        <f>Intern!$AE$13</f>
        <v>695</v>
      </c>
      <c r="BL83" s="226">
        <f>Intern!$AE$14</f>
        <v>1897</v>
      </c>
      <c r="BM83" s="226">
        <f>Intern!$AE$15</f>
        <v>413</v>
      </c>
      <c r="BN83" s="226">
        <f>Intern!$AE$16</f>
        <v>726</v>
      </c>
      <c r="BO83" s="226">
        <f>Intern!$AE$17</f>
        <v>309</v>
      </c>
      <c r="BP83" s="226">
        <f>Intern!$AE$18</f>
        <v>0</v>
      </c>
      <c r="BQ83" s="226">
        <f>Intern!$AE$19</f>
        <v>0</v>
      </c>
      <c r="BR83" s="226">
        <f>Intern!$AE$21</f>
        <v>722</v>
      </c>
      <c r="BS83" s="226">
        <f>Intern!$AE$20</f>
        <v>2623</v>
      </c>
      <c r="BT83" s="228">
        <f>SUM(Intern!$AE$20+Intern!$AE$21)</f>
        <v>3345</v>
      </c>
      <c r="BU83" s="174" t="str">
        <f t="shared" si="8"/>
        <v xml:space="preserve">     </v>
      </c>
      <c r="BV83" s="226">
        <f t="shared" si="9"/>
        <v>2</v>
      </c>
      <c r="BW83" s="231">
        <f t="shared" si="10"/>
        <v>-14</v>
      </c>
      <c r="BX83" s="235" t="str">
        <f>SUBSTITUTE('TN-Tabelle für Erasmus@ISB'!K95," ", "")</f>
        <v/>
      </c>
      <c r="BY83" s="226">
        <f>'TN-Tabelle für Erasmus@ISB'!$BL$2</f>
        <v>2024</v>
      </c>
      <c r="BZ83" s="226" t="str">
        <f t="shared" si="11"/>
        <v/>
      </c>
      <c r="CA8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4" spans="1:79" ht="14" customHeight="1">
      <c r="A84" s="27"/>
      <c r="B84" s="28">
        <f>'TN-Tabelle für Erasmus@ISB'!B96</f>
        <v>0</v>
      </c>
      <c r="C84" s="28" t="str">
        <f t="shared" si="6"/>
        <v>0</v>
      </c>
      <c r="D84" s="28">
        <f>'TN-Tabelle für Erasmus@ISB'!C96</f>
        <v>0</v>
      </c>
      <c r="E84" s="28">
        <f>'TN-Tabelle für Erasmus@ISB'!D96</f>
        <v>0</v>
      </c>
      <c r="F84" s="28">
        <f>'TN-Tabelle für Erasmus@ISB'!E96</f>
        <v>0</v>
      </c>
      <c r="G84" s="29">
        <f>'TN-Tabelle für Erasmus@ISB'!F96</f>
        <v>0</v>
      </c>
      <c r="H84" s="28">
        <f>'TN-Tabelle für Erasmus@ISB'!G96</f>
        <v>0</v>
      </c>
      <c r="I84" s="11">
        <f>'TN-Tabelle für Erasmus@ISB'!H96</f>
        <v>0</v>
      </c>
      <c r="J84" s="12">
        <f>'TN-Tabelle für Erasmus@ISB'!I96</f>
        <v>0</v>
      </c>
      <c r="K84" s="12">
        <f>'TN-Tabelle für Erasmus@ISB'!J96</f>
        <v>0</v>
      </c>
      <c r="L84" s="12">
        <f>'TN-Tabelle für Erasmus@ISB'!K96</f>
        <v>0</v>
      </c>
      <c r="M84" s="12">
        <f>'TN-Tabelle für Erasmus@ISB'!L96</f>
        <v>0</v>
      </c>
      <c r="N84" s="12">
        <f>'TN-Tabelle für Erasmus@ISB'!M96</f>
        <v>0</v>
      </c>
      <c r="O84" s="10">
        <f>'TN-Tabelle für Erasmus@ISB'!N96</f>
        <v>0</v>
      </c>
      <c r="P84" s="10">
        <f>'TN-Tabelle für Erasmus@ISB'!O96</f>
        <v>0</v>
      </c>
      <c r="Q84" s="10">
        <f>'TN-Tabelle für Erasmus@ISB'!P96</f>
        <v>0</v>
      </c>
      <c r="R84" s="10" t="str">
        <f>'TN-Tabelle für Erasmus@ISB'!Q96</f>
        <v>Kurstitel (nur eintragen bei Auswahl Kurs)</v>
      </c>
      <c r="S84" s="10">
        <f>'TN-Tabelle für Erasmus@ISB'!R96</f>
        <v>0</v>
      </c>
      <c r="T84" s="10">
        <f>'TN-Tabelle für Erasmus@ISB'!S96</f>
        <v>0</v>
      </c>
      <c r="U84" s="10">
        <f>'TN-Tabelle für Erasmus@ISB'!T96</f>
        <v>0</v>
      </c>
      <c r="V84" s="10">
        <f>'TN-Tabelle für Erasmus@ISB'!U96</f>
        <v>0</v>
      </c>
      <c r="W84" s="12">
        <f>'TN-Tabelle für Erasmus@ISB'!V96</f>
        <v>0</v>
      </c>
      <c r="X84" s="10">
        <f>'TN-Tabelle für Erasmus@ISB'!W96</f>
        <v>0</v>
      </c>
      <c r="Y84" s="10">
        <f>'TN-Tabelle für Erasmus@ISB'!X96</f>
        <v>0</v>
      </c>
      <c r="Z84" s="10" t="str">
        <f>'TN-Tabelle für Erasmus@ISB'!Y96</f>
        <v>zu wenig km</v>
      </c>
      <c r="AA84" s="10">
        <f>'TN-Tabelle für Erasmus@ISB'!Z96</f>
        <v>0</v>
      </c>
      <c r="AB84" s="26" t="str">
        <f>'TN-Tabelle für Erasmus@ISB'!AA96</f>
        <v>Ja</v>
      </c>
      <c r="AC84" s="30">
        <f>'TN-Tabelle für Erasmus@ISB'!AB96</f>
        <v>0</v>
      </c>
      <c r="AD84" s="30">
        <f>'TN-Tabelle für Erasmus@ISB'!AC96</f>
        <v>0</v>
      </c>
      <c r="AE84" s="30">
        <f>'TN-Tabelle für Erasmus@ISB'!AD96</f>
        <v>0</v>
      </c>
      <c r="AF84" s="30">
        <f>'TN-Tabelle für Erasmus@ISB'!AE96</f>
        <v>0</v>
      </c>
      <c r="AG84" s="25">
        <f>'TN-Tabelle für Erasmus@ISB'!AF96</f>
        <v>1</v>
      </c>
      <c r="AH84" s="25">
        <f>'TN-Tabelle für Erasmus@ISB'!AG96</f>
        <v>0</v>
      </c>
      <c r="AI84" s="13">
        <f>'TN-Tabelle für Erasmus@ISB'!AH96</f>
        <v>0</v>
      </c>
      <c r="AJ84" s="25">
        <f>'TN-Tabelle für Erasmus@ISB'!AI96</f>
        <v>1</v>
      </c>
      <c r="AK84" s="13"/>
      <c r="AL84" s="13" t="s">
        <v>63</v>
      </c>
      <c r="AM84" s="13"/>
      <c r="AN84" s="13"/>
      <c r="AO84" s="13" t="s">
        <v>63</v>
      </c>
      <c r="AP84" s="13"/>
      <c r="AQ84" s="13" t="s">
        <v>63</v>
      </c>
      <c r="AR84" s="13" t="e">
        <f>'TN-Tabelle für Erasmus@ISB'!BK96</f>
        <v>#N/A</v>
      </c>
      <c r="AS84" s="13" t="e">
        <f>'TN-Tabelle für Erasmus@ISB'!BL96</f>
        <v>#N/A</v>
      </c>
      <c r="AT84" s="13" t="e">
        <f>'TN-Tabelle für Erasmus@ISB'!BN96</f>
        <v>#N/A</v>
      </c>
      <c r="AU84" s="40" t="e">
        <f>'TN-Tabelle für Erasmus@ISB'!BM96</f>
        <v>#N/A</v>
      </c>
      <c r="AV84" s="40" t="str">
        <f>'TN-Tabelle für Erasmus@ISB'!BU96</f>
        <v>zu wenig km</v>
      </c>
      <c r="AW84" s="40">
        <f>'TN-Tabelle für Erasmus@ISB'!BV96</f>
        <v>0</v>
      </c>
      <c r="AX84" s="40" t="e">
        <f>'TN-Tabelle für Erasmus@ISB'!BW96</f>
        <v>#N/A</v>
      </c>
      <c r="AY84" s="226">
        <f>'TN-Tabelle für Erasmus@ISB'!$B$2</f>
        <v>0</v>
      </c>
      <c r="AZ84" s="226">
        <f>Intern!$AE$28</f>
        <v>2</v>
      </c>
      <c r="BA84" s="226">
        <f>Intern!$AE$29</f>
        <v>1</v>
      </c>
      <c r="BB84" s="226">
        <f>Intern!$AE$23</f>
        <v>0</v>
      </c>
      <c r="BC84" s="226">
        <f>Intern!$AE$24</f>
        <v>1</v>
      </c>
      <c r="BD84" s="226">
        <f>Intern!$AE$25</f>
        <v>0</v>
      </c>
      <c r="BE84" s="226">
        <f ca="1">IF(ISBLANK('TN-Tabelle für Erasmus@ISB'!H96),0,DATEDIF('TN-Tabelle für Erasmus@ISB'!H96,TODAY(),"Y"))</f>
        <v>0</v>
      </c>
      <c r="BF84" s="227">
        <f t="shared" ca="1" si="7"/>
        <v>15</v>
      </c>
      <c r="BG84" s="226">
        <f>COUNTA('TN-Tabelle für Erasmus@ISB'!$I$14:$I$155)</f>
        <v>4</v>
      </c>
      <c r="BH84" s="226">
        <f>Intern!$AE$10</f>
        <v>1897</v>
      </c>
      <c r="BI84" s="226">
        <f>Intern!$AE$11</f>
        <v>413</v>
      </c>
      <c r="BJ84" s="226">
        <f>Intern!$AE$12</f>
        <v>2051</v>
      </c>
      <c r="BK84" s="226">
        <f>Intern!$AE$13</f>
        <v>695</v>
      </c>
      <c r="BL84" s="226">
        <f>Intern!$AE$14</f>
        <v>1897</v>
      </c>
      <c r="BM84" s="226">
        <f>Intern!$AE$15</f>
        <v>413</v>
      </c>
      <c r="BN84" s="226">
        <f>Intern!$AE$16</f>
        <v>726</v>
      </c>
      <c r="BO84" s="226">
        <f>Intern!$AE$17</f>
        <v>309</v>
      </c>
      <c r="BP84" s="226">
        <f>Intern!$AE$18</f>
        <v>0</v>
      </c>
      <c r="BQ84" s="226">
        <f>Intern!$AE$19</f>
        <v>0</v>
      </c>
      <c r="BR84" s="226">
        <f>Intern!$AE$21</f>
        <v>722</v>
      </c>
      <c r="BS84" s="226">
        <f>Intern!$AE$20</f>
        <v>2623</v>
      </c>
      <c r="BT84" s="228">
        <f>SUM(Intern!$AE$20+Intern!$AE$21)</f>
        <v>3345</v>
      </c>
      <c r="BU84" s="174" t="str">
        <f t="shared" si="8"/>
        <v xml:space="preserve">     </v>
      </c>
      <c r="BV84" s="226">
        <f t="shared" si="9"/>
        <v>2</v>
      </c>
      <c r="BW84" s="231">
        <f t="shared" si="10"/>
        <v>-14</v>
      </c>
      <c r="BX84" s="235" t="str">
        <f>SUBSTITUTE('TN-Tabelle für Erasmus@ISB'!K96," ", "")</f>
        <v/>
      </c>
      <c r="BY84" s="226">
        <f>'TN-Tabelle für Erasmus@ISB'!$BL$2</f>
        <v>2024</v>
      </c>
      <c r="BZ84" s="226" t="str">
        <f t="shared" si="11"/>
        <v/>
      </c>
      <c r="CA8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5" spans="1:79" ht="14" customHeight="1">
      <c r="A85" s="27"/>
      <c r="B85" s="28">
        <f>'TN-Tabelle für Erasmus@ISB'!B97</f>
        <v>0</v>
      </c>
      <c r="C85" s="28" t="str">
        <f t="shared" si="6"/>
        <v>0</v>
      </c>
      <c r="D85" s="28">
        <f>'TN-Tabelle für Erasmus@ISB'!C97</f>
        <v>0</v>
      </c>
      <c r="E85" s="28">
        <f>'TN-Tabelle für Erasmus@ISB'!D97</f>
        <v>0</v>
      </c>
      <c r="F85" s="28">
        <f>'TN-Tabelle für Erasmus@ISB'!E97</f>
        <v>0</v>
      </c>
      <c r="G85" s="29">
        <f>'TN-Tabelle für Erasmus@ISB'!F97</f>
        <v>0</v>
      </c>
      <c r="H85" s="28">
        <f>'TN-Tabelle für Erasmus@ISB'!G97</f>
        <v>0</v>
      </c>
      <c r="I85" s="11">
        <f>'TN-Tabelle für Erasmus@ISB'!H97</f>
        <v>0</v>
      </c>
      <c r="J85" s="12">
        <f>'TN-Tabelle für Erasmus@ISB'!I97</f>
        <v>0</v>
      </c>
      <c r="K85" s="12">
        <f>'TN-Tabelle für Erasmus@ISB'!J97</f>
        <v>0</v>
      </c>
      <c r="L85" s="12">
        <f>'TN-Tabelle für Erasmus@ISB'!K97</f>
        <v>0</v>
      </c>
      <c r="M85" s="12">
        <f>'TN-Tabelle für Erasmus@ISB'!L97</f>
        <v>0</v>
      </c>
      <c r="N85" s="12">
        <f>'TN-Tabelle für Erasmus@ISB'!M97</f>
        <v>0</v>
      </c>
      <c r="O85" s="10">
        <f>'TN-Tabelle für Erasmus@ISB'!N97</f>
        <v>0</v>
      </c>
      <c r="P85" s="10">
        <f>'TN-Tabelle für Erasmus@ISB'!O97</f>
        <v>0</v>
      </c>
      <c r="Q85" s="10">
        <f>'TN-Tabelle für Erasmus@ISB'!P97</f>
        <v>0</v>
      </c>
      <c r="R85" s="10" t="str">
        <f>'TN-Tabelle für Erasmus@ISB'!Q97</f>
        <v>Kurstitel (nur eintragen bei Auswahl Kurs)</v>
      </c>
      <c r="S85" s="10">
        <f>'TN-Tabelle für Erasmus@ISB'!R97</f>
        <v>0</v>
      </c>
      <c r="T85" s="10">
        <f>'TN-Tabelle für Erasmus@ISB'!S97</f>
        <v>0</v>
      </c>
      <c r="U85" s="10">
        <f>'TN-Tabelle für Erasmus@ISB'!T97</f>
        <v>0</v>
      </c>
      <c r="V85" s="10">
        <f>'TN-Tabelle für Erasmus@ISB'!U97</f>
        <v>0</v>
      </c>
      <c r="W85" s="12">
        <f>'TN-Tabelle für Erasmus@ISB'!V97</f>
        <v>0</v>
      </c>
      <c r="X85" s="10">
        <f>'TN-Tabelle für Erasmus@ISB'!W97</f>
        <v>0</v>
      </c>
      <c r="Y85" s="10">
        <f>'TN-Tabelle für Erasmus@ISB'!X97</f>
        <v>0</v>
      </c>
      <c r="Z85" s="10" t="str">
        <f>'TN-Tabelle für Erasmus@ISB'!Y97</f>
        <v>zu wenig km</v>
      </c>
      <c r="AA85" s="10">
        <f>'TN-Tabelle für Erasmus@ISB'!Z97</f>
        <v>0</v>
      </c>
      <c r="AB85" s="26" t="str">
        <f>'TN-Tabelle für Erasmus@ISB'!AA97</f>
        <v>Ja</v>
      </c>
      <c r="AC85" s="30">
        <f>'TN-Tabelle für Erasmus@ISB'!AB97</f>
        <v>0</v>
      </c>
      <c r="AD85" s="30">
        <f>'TN-Tabelle für Erasmus@ISB'!AC97</f>
        <v>0</v>
      </c>
      <c r="AE85" s="30">
        <f>'TN-Tabelle für Erasmus@ISB'!AD97</f>
        <v>0</v>
      </c>
      <c r="AF85" s="30">
        <f>'TN-Tabelle für Erasmus@ISB'!AE97</f>
        <v>0</v>
      </c>
      <c r="AG85" s="25">
        <f>'TN-Tabelle für Erasmus@ISB'!AF97</f>
        <v>1</v>
      </c>
      <c r="AH85" s="25">
        <f>'TN-Tabelle für Erasmus@ISB'!AG97</f>
        <v>0</v>
      </c>
      <c r="AI85" s="13">
        <f>'TN-Tabelle für Erasmus@ISB'!AH97</f>
        <v>0</v>
      </c>
      <c r="AJ85" s="25">
        <f>'TN-Tabelle für Erasmus@ISB'!AI97</f>
        <v>1</v>
      </c>
      <c r="AK85" s="13"/>
      <c r="AL85" s="13" t="s">
        <v>63</v>
      </c>
      <c r="AM85" s="13"/>
      <c r="AN85" s="13"/>
      <c r="AO85" s="13" t="s">
        <v>63</v>
      </c>
      <c r="AP85" s="13"/>
      <c r="AQ85" s="13" t="s">
        <v>63</v>
      </c>
      <c r="AR85" s="13" t="e">
        <f>'TN-Tabelle für Erasmus@ISB'!BK97</f>
        <v>#N/A</v>
      </c>
      <c r="AS85" s="13" t="e">
        <f>'TN-Tabelle für Erasmus@ISB'!BL97</f>
        <v>#N/A</v>
      </c>
      <c r="AT85" s="13" t="e">
        <f>'TN-Tabelle für Erasmus@ISB'!BN97</f>
        <v>#N/A</v>
      </c>
      <c r="AU85" s="40" t="e">
        <f>'TN-Tabelle für Erasmus@ISB'!BM97</f>
        <v>#N/A</v>
      </c>
      <c r="AV85" s="40" t="str">
        <f>'TN-Tabelle für Erasmus@ISB'!BU97</f>
        <v>zu wenig km</v>
      </c>
      <c r="AW85" s="40">
        <f>'TN-Tabelle für Erasmus@ISB'!BV97</f>
        <v>0</v>
      </c>
      <c r="AX85" s="40" t="e">
        <f>'TN-Tabelle für Erasmus@ISB'!BW97</f>
        <v>#N/A</v>
      </c>
      <c r="AY85" s="226">
        <f>'TN-Tabelle für Erasmus@ISB'!$B$2</f>
        <v>0</v>
      </c>
      <c r="AZ85" s="226">
        <f>Intern!$AE$28</f>
        <v>2</v>
      </c>
      <c r="BA85" s="226">
        <f>Intern!$AE$29</f>
        <v>1</v>
      </c>
      <c r="BB85" s="226">
        <f>Intern!$AE$23</f>
        <v>0</v>
      </c>
      <c r="BC85" s="226">
        <f>Intern!$AE$24</f>
        <v>1</v>
      </c>
      <c r="BD85" s="226">
        <f>Intern!$AE$25</f>
        <v>0</v>
      </c>
      <c r="BE85" s="226">
        <f ca="1">IF(ISBLANK('TN-Tabelle für Erasmus@ISB'!H97),0,DATEDIF('TN-Tabelle für Erasmus@ISB'!H97,TODAY(),"Y"))</f>
        <v>0</v>
      </c>
      <c r="BF85" s="227">
        <f t="shared" ca="1" si="7"/>
        <v>15</v>
      </c>
      <c r="BG85" s="226">
        <f>COUNTA('TN-Tabelle für Erasmus@ISB'!$I$14:$I$155)</f>
        <v>4</v>
      </c>
      <c r="BH85" s="226">
        <f>Intern!$AE$10</f>
        <v>1897</v>
      </c>
      <c r="BI85" s="226">
        <f>Intern!$AE$11</f>
        <v>413</v>
      </c>
      <c r="BJ85" s="226">
        <f>Intern!$AE$12</f>
        <v>2051</v>
      </c>
      <c r="BK85" s="226">
        <f>Intern!$AE$13</f>
        <v>695</v>
      </c>
      <c r="BL85" s="226">
        <f>Intern!$AE$14</f>
        <v>1897</v>
      </c>
      <c r="BM85" s="226">
        <f>Intern!$AE$15</f>
        <v>413</v>
      </c>
      <c r="BN85" s="226">
        <f>Intern!$AE$16</f>
        <v>726</v>
      </c>
      <c r="BO85" s="226">
        <f>Intern!$AE$17</f>
        <v>309</v>
      </c>
      <c r="BP85" s="226">
        <f>Intern!$AE$18</f>
        <v>0</v>
      </c>
      <c r="BQ85" s="226">
        <f>Intern!$AE$19</f>
        <v>0</v>
      </c>
      <c r="BR85" s="226">
        <f>Intern!$AE$21</f>
        <v>722</v>
      </c>
      <c r="BS85" s="226">
        <f>Intern!$AE$20</f>
        <v>2623</v>
      </c>
      <c r="BT85" s="228">
        <f>SUM(Intern!$AE$20+Intern!$AE$21)</f>
        <v>3345</v>
      </c>
      <c r="BU85" s="174" t="str">
        <f t="shared" si="8"/>
        <v xml:space="preserve">     </v>
      </c>
      <c r="BV85" s="226">
        <f t="shared" si="9"/>
        <v>2</v>
      </c>
      <c r="BW85" s="231">
        <f t="shared" si="10"/>
        <v>-14</v>
      </c>
      <c r="BX85" s="235" t="str">
        <f>SUBSTITUTE('TN-Tabelle für Erasmus@ISB'!K97," ", "")</f>
        <v/>
      </c>
      <c r="BY85" s="226">
        <f>'TN-Tabelle für Erasmus@ISB'!$BL$2</f>
        <v>2024</v>
      </c>
      <c r="BZ85" s="226" t="str">
        <f t="shared" si="11"/>
        <v/>
      </c>
      <c r="CA8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6" spans="1:79" ht="14" customHeight="1">
      <c r="A86" s="27"/>
      <c r="B86" s="28">
        <f>'TN-Tabelle für Erasmus@ISB'!B98</f>
        <v>0</v>
      </c>
      <c r="C86" s="28" t="str">
        <f t="shared" si="6"/>
        <v>0</v>
      </c>
      <c r="D86" s="28">
        <f>'TN-Tabelle für Erasmus@ISB'!C98</f>
        <v>0</v>
      </c>
      <c r="E86" s="28">
        <f>'TN-Tabelle für Erasmus@ISB'!D98</f>
        <v>0</v>
      </c>
      <c r="F86" s="28">
        <f>'TN-Tabelle für Erasmus@ISB'!E98</f>
        <v>0</v>
      </c>
      <c r="G86" s="29">
        <f>'TN-Tabelle für Erasmus@ISB'!F98</f>
        <v>0</v>
      </c>
      <c r="H86" s="28">
        <f>'TN-Tabelle für Erasmus@ISB'!G98</f>
        <v>0</v>
      </c>
      <c r="I86" s="11">
        <f>'TN-Tabelle für Erasmus@ISB'!H98</f>
        <v>0</v>
      </c>
      <c r="J86" s="12">
        <f>'TN-Tabelle für Erasmus@ISB'!I98</f>
        <v>0</v>
      </c>
      <c r="K86" s="12">
        <f>'TN-Tabelle für Erasmus@ISB'!J98</f>
        <v>0</v>
      </c>
      <c r="L86" s="12">
        <f>'TN-Tabelle für Erasmus@ISB'!K98</f>
        <v>0</v>
      </c>
      <c r="M86" s="12">
        <f>'TN-Tabelle für Erasmus@ISB'!L98</f>
        <v>0</v>
      </c>
      <c r="N86" s="12">
        <f>'TN-Tabelle für Erasmus@ISB'!M98</f>
        <v>0</v>
      </c>
      <c r="O86" s="10">
        <f>'TN-Tabelle für Erasmus@ISB'!N98</f>
        <v>0</v>
      </c>
      <c r="P86" s="10">
        <f>'TN-Tabelle für Erasmus@ISB'!O98</f>
        <v>0</v>
      </c>
      <c r="Q86" s="10">
        <f>'TN-Tabelle für Erasmus@ISB'!P98</f>
        <v>0</v>
      </c>
      <c r="R86" s="10" t="str">
        <f>'TN-Tabelle für Erasmus@ISB'!Q98</f>
        <v>Kurstitel (nur eintragen bei Auswahl Kurs)</v>
      </c>
      <c r="S86" s="10">
        <f>'TN-Tabelle für Erasmus@ISB'!R98</f>
        <v>0</v>
      </c>
      <c r="T86" s="10">
        <f>'TN-Tabelle für Erasmus@ISB'!S98</f>
        <v>0</v>
      </c>
      <c r="U86" s="10">
        <f>'TN-Tabelle für Erasmus@ISB'!T98</f>
        <v>0</v>
      </c>
      <c r="V86" s="10">
        <f>'TN-Tabelle für Erasmus@ISB'!U98</f>
        <v>0</v>
      </c>
      <c r="W86" s="12">
        <f>'TN-Tabelle für Erasmus@ISB'!V98</f>
        <v>0</v>
      </c>
      <c r="X86" s="10">
        <f>'TN-Tabelle für Erasmus@ISB'!W98</f>
        <v>0</v>
      </c>
      <c r="Y86" s="10">
        <f>'TN-Tabelle für Erasmus@ISB'!X98</f>
        <v>0</v>
      </c>
      <c r="Z86" s="10" t="str">
        <f>'TN-Tabelle für Erasmus@ISB'!Y98</f>
        <v>zu wenig km</v>
      </c>
      <c r="AA86" s="10">
        <f>'TN-Tabelle für Erasmus@ISB'!Z98</f>
        <v>0</v>
      </c>
      <c r="AB86" s="26" t="str">
        <f>'TN-Tabelle für Erasmus@ISB'!AA98</f>
        <v>Ja</v>
      </c>
      <c r="AC86" s="30">
        <f>'TN-Tabelle für Erasmus@ISB'!AB98</f>
        <v>0</v>
      </c>
      <c r="AD86" s="30">
        <f>'TN-Tabelle für Erasmus@ISB'!AC98</f>
        <v>0</v>
      </c>
      <c r="AE86" s="30">
        <f>'TN-Tabelle für Erasmus@ISB'!AD98</f>
        <v>0</v>
      </c>
      <c r="AF86" s="30">
        <f>'TN-Tabelle für Erasmus@ISB'!AE98</f>
        <v>0</v>
      </c>
      <c r="AG86" s="25">
        <f>'TN-Tabelle für Erasmus@ISB'!AF98</f>
        <v>1</v>
      </c>
      <c r="AH86" s="25">
        <f>'TN-Tabelle für Erasmus@ISB'!AG98</f>
        <v>0</v>
      </c>
      <c r="AI86" s="13">
        <f>'TN-Tabelle für Erasmus@ISB'!AH98</f>
        <v>0</v>
      </c>
      <c r="AJ86" s="25">
        <f>'TN-Tabelle für Erasmus@ISB'!AI98</f>
        <v>1</v>
      </c>
      <c r="AK86" s="13"/>
      <c r="AL86" s="13" t="s">
        <v>63</v>
      </c>
      <c r="AM86" s="13"/>
      <c r="AN86" s="13"/>
      <c r="AO86" s="13" t="s">
        <v>63</v>
      </c>
      <c r="AP86" s="13"/>
      <c r="AQ86" s="13" t="s">
        <v>63</v>
      </c>
      <c r="AR86" s="13" t="e">
        <f>'TN-Tabelle für Erasmus@ISB'!BK98</f>
        <v>#N/A</v>
      </c>
      <c r="AS86" s="13" t="e">
        <f>'TN-Tabelle für Erasmus@ISB'!BL98</f>
        <v>#N/A</v>
      </c>
      <c r="AT86" s="13" t="e">
        <f>'TN-Tabelle für Erasmus@ISB'!BN98</f>
        <v>#N/A</v>
      </c>
      <c r="AU86" s="40" t="e">
        <f>'TN-Tabelle für Erasmus@ISB'!BM98</f>
        <v>#N/A</v>
      </c>
      <c r="AV86" s="40" t="str">
        <f>'TN-Tabelle für Erasmus@ISB'!BU98</f>
        <v>zu wenig km</v>
      </c>
      <c r="AW86" s="40">
        <f>'TN-Tabelle für Erasmus@ISB'!BV98</f>
        <v>0</v>
      </c>
      <c r="AX86" s="40" t="e">
        <f>'TN-Tabelle für Erasmus@ISB'!BW98</f>
        <v>#N/A</v>
      </c>
      <c r="AY86" s="226">
        <f>'TN-Tabelle für Erasmus@ISB'!$B$2</f>
        <v>0</v>
      </c>
      <c r="AZ86" s="226">
        <f>Intern!$AE$28</f>
        <v>2</v>
      </c>
      <c r="BA86" s="226">
        <f>Intern!$AE$29</f>
        <v>1</v>
      </c>
      <c r="BB86" s="226">
        <f>Intern!$AE$23</f>
        <v>0</v>
      </c>
      <c r="BC86" s="226">
        <f>Intern!$AE$24</f>
        <v>1</v>
      </c>
      <c r="BD86" s="226">
        <f>Intern!$AE$25</f>
        <v>0</v>
      </c>
      <c r="BE86" s="226">
        <f ca="1">IF(ISBLANK('TN-Tabelle für Erasmus@ISB'!H98),0,DATEDIF('TN-Tabelle für Erasmus@ISB'!H98,TODAY(),"Y"))</f>
        <v>0</v>
      </c>
      <c r="BF86" s="227">
        <f t="shared" ca="1" si="7"/>
        <v>15</v>
      </c>
      <c r="BG86" s="226">
        <f>COUNTA('TN-Tabelle für Erasmus@ISB'!$I$14:$I$155)</f>
        <v>4</v>
      </c>
      <c r="BH86" s="226">
        <f>Intern!$AE$10</f>
        <v>1897</v>
      </c>
      <c r="BI86" s="226">
        <f>Intern!$AE$11</f>
        <v>413</v>
      </c>
      <c r="BJ86" s="226">
        <f>Intern!$AE$12</f>
        <v>2051</v>
      </c>
      <c r="BK86" s="226">
        <f>Intern!$AE$13</f>
        <v>695</v>
      </c>
      <c r="BL86" s="226">
        <f>Intern!$AE$14</f>
        <v>1897</v>
      </c>
      <c r="BM86" s="226">
        <f>Intern!$AE$15</f>
        <v>413</v>
      </c>
      <c r="BN86" s="226">
        <f>Intern!$AE$16</f>
        <v>726</v>
      </c>
      <c r="BO86" s="226">
        <f>Intern!$AE$17</f>
        <v>309</v>
      </c>
      <c r="BP86" s="226">
        <f>Intern!$AE$18</f>
        <v>0</v>
      </c>
      <c r="BQ86" s="226">
        <f>Intern!$AE$19</f>
        <v>0</v>
      </c>
      <c r="BR86" s="226">
        <f>Intern!$AE$21</f>
        <v>722</v>
      </c>
      <c r="BS86" s="226">
        <f>Intern!$AE$20</f>
        <v>2623</v>
      </c>
      <c r="BT86" s="228">
        <f>SUM(Intern!$AE$20+Intern!$AE$21)</f>
        <v>3345</v>
      </c>
      <c r="BU86" s="174" t="str">
        <f t="shared" si="8"/>
        <v xml:space="preserve">     </v>
      </c>
      <c r="BV86" s="226">
        <f t="shared" si="9"/>
        <v>2</v>
      </c>
      <c r="BW86" s="231">
        <f t="shared" si="10"/>
        <v>-14</v>
      </c>
      <c r="BX86" s="235" t="str">
        <f>SUBSTITUTE('TN-Tabelle für Erasmus@ISB'!K98," ", "")</f>
        <v/>
      </c>
      <c r="BY86" s="226">
        <f>'TN-Tabelle für Erasmus@ISB'!$BL$2</f>
        <v>2024</v>
      </c>
      <c r="BZ86" s="226" t="str">
        <f t="shared" si="11"/>
        <v/>
      </c>
      <c r="CA8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7" spans="1:79" ht="14" customHeight="1">
      <c r="A87" s="27"/>
      <c r="B87" s="28">
        <f>'TN-Tabelle für Erasmus@ISB'!B99</f>
        <v>0</v>
      </c>
      <c r="C87" s="28" t="str">
        <f t="shared" si="6"/>
        <v>0</v>
      </c>
      <c r="D87" s="28">
        <f>'TN-Tabelle für Erasmus@ISB'!C99</f>
        <v>0</v>
      </c>
      <c r="E87" s="28">
        <f>'TN-Tabelle für Erasmus@ISB'!D99</f>
        <v>0</v>
      </c>
      <c r="F87" s="28">
        <f>'TN-Tabelle für Erasmus@ISB'!E99</f>
        <v>0</v>
      </c>
      <c r="G87" s="29">
        <f>'TN-Tabelle für Erasmus@ISB'!F99</f>
        <v>0</v>
      </c>
      <c r="H87" s="28">
        <f>'TN-Tabelle für Erasmus@ISB'!G99</f>
        <v>0</v>
      </c>
      <c r="I87" s="11">
        <f>'TN-Tabelle für Erasmus@ISB'!H99</f>
        <v>0</v>
      </c>
      <c r="J87" s="12">
        <f>'TN-Tabelle für Erasmus@ISB'!I99</f>
        <v>0</v>
      </c>
      <c r="K87" s="12">
        <f>'TN-Tabelle für Erasmus@ISB'!J99</f>
        <v>0</v>
      </c>
      <c r="L87" s="12">
        <f>'TN-Tabelle für Erasmus@ISB'!K99</f>
        <v>0</v>
      </c>
      <c r="M87" s="12">
        <f>'TN-Tabelle für Erasmus@ISB'!L99</f>
        <v>0</v>
      </c>
      <c r="N87" s="12">
        <f>'TN-Tabelle für Erasmus@ISB'!M99</f>
        <v>0</v>
      </c>
      <c r="O87" s="10">
        <f>'TN-Tabelle für Erasmus@ISB'!N99</f>
        <v>0</v>
      </c>
      <c r="P87" s="10">
        <f>'TN-Tabelle für Erasmus@ISB'!O99</f>
        <v>0</v>
      </c>
      <c r="Q87" s="10">
        <f>'TN-Tabelle für Erasmus@ISB'!P99</f>
        <v>0</v>
      </c>
      <c r="R87" s="10" t="str">
        <f>'TN-Tabelle für Erasmus@ISB'!Q99</f>
        <v>Kurstitel (nur eintragen bei Auswahl Kurs)</v>
      </c>
      <c r="S87" s="10">
        <f>'TN-Tabelle für Erasmus@ISB'!R99</f>
        <v>0</v>
      </c>
      <c r="T87" s="10">
        <f>'TN-Tabelle für Erasmus@ISB'!S99</f>
        <v>0</v>
      </c>
      <c r="U87" s="10">
        <f>'TN-Tabelle für Erasmus@ISB'!T99</f>
        <v>0</v>
      </c>
      <c r="V87" s="10">
        <f>'TN-Tabelle für Erasmus@ISB'!U99</f>
        <v>0</v>
      </c>
      <c r="W87" s="12">
        <f>'TN-Tabelle für Erasmus@ISB'!V99</f>
        <v>0</v>
      </c>
      <c r="X87" s="10">
        <f>'TN-Tabelle für Erasmus@ISB'!W99</f>
        <v>0</v>
      </c>
      <c r="Y87" s="10">
        <f>'TN-Tabelle für Erasmus@ISB'!X99</f>
        <v>0</v>
      </c>
      <c r="Z87" s="10" t="str">
        <f>'TN-Tabelle für Erasmus@ISB'!Y99</f>
        <v>zu wenig km</v>
      </c>
      <c r="AA87" s="10">
        <f>'TN-Tabelle für Erasmus@ISB'!Z99</f>
        <v>0</v>
      </c>
      <c r="AB87" s="26" t="str">
        <f>'TN-Tabelle für Erasmus@ISB'!AA99</f>
        <v>Ja</v>
      </c>
      <c r="AC87" s="30">
        <f>'TN-Tabelle für Erasmus@ISB'!AB99</f>
        <v>0</v>
      </c>
      <c r="AD87" s="30">
        <f>'TN-Tabelle für Erasmus@ISB'!AC99</f>
        <v>0</v>
      </c>
      <c r="AE87" s="30">
        <f>'TN-Tabelle für Erasmus@ISB'!AD99</f>
        <v>0</v>
      </c>
      <c r="AF87" s="30">
        <f>'TN-Tabelle für Erasmus@ISB'!AE99</f>
        <v>0</v>
      </c>
      <c r="AG87" s="25">
        <f>'TN-Tabelle für Erasmus@ISB'!AF99</f>
        <v>1</v>
      </c>
      <c r="AH87" s="25">
        <f>'TN-Tabelle für Erasmus@ISB'!AG99</f>
        <v>0</v>
      </c>
      <c r="AI87" s="13">
        <f>'TN-Tabelle für Erasmus@ISB'!AH99</f>
        <v>0</v>
      </c>
      <c r="AJ87" s="25">
        <f>'TN-Tabelle für Erasmus@ISB'!AI99</f>
        <v>1</v>
      </c>
      <c r="AK87" s="13"/>
      <c r="AL87" s="13" t="s">
        <v>63</v>
      </c>
      <c r="AM87" s="13"/>
      <c r="AN87" s="13"/>
      <c r="AO87" s="13" t="s">
        <v>63</v>
      </c>
      <c r="AP87" s="13"/>
      <c r="AQ87" s="13" t="s">
        <v>63</v>
      </c>
      <c r="AR87" s="13" t="e">
        <f>'TN-Tabelle für Erasmus@ISB'!BK99</f>
        <v>#N/A</v>
      </c>
      <c r="AS87" s="13" t="e">
        <f>'TN-Tabelle für Erasmus@ISB'!BL99</f>
        <v>#N/A</v>
      </c>
      <c r="AT87" s="13" t="e">
        <f>'TN-Tabelle für Erasmus@ISB'!BN99</f>
        <v>#N/A</v>
      </c>
      <c r="AU87" s="40" t="e">
        <f>'TN-Tabelle für Erasmus@ISB'!BM99</f>
        <v>#N/A</v>
      </c>
      <c r="AV87" s="40" t="str">
        <f>'TN-Tabelle für Erasmus@ISB'!BU99</f>
        <v>zu wenig km</v>
      </c>
      <c r="AW87" s="40">
        <f>'TN-Tabelle für Erasmus@ISB'!BV99</f>
        <v>0</v>
      </c>
      <c r="AX87" s="40" t="e">
        <f>'TN-Tabelle für Erasmus@ISB'!BW99</f>
        <v>#N/A</v>
      </c>
      <c r="AY87" s="226">
        <f>'TN-Tabelle für Erasmus@ISB'!$B$2</f>
        <v>0</v>
      </c>
      <c r="AZ87" s="226">
        <f>Intern!$AE$28</f>
        <v>2</v>
      </c>
      <c r="BA87" s="226">
        <f>Intern!$AE$29</f>
        <v>1</v>
      </c>
      <c r="BB87" s="226">
        <f>Intern!$AE$23</f>
        <v>0</v>
      </c>
      <c r="BC87" s="226">
        <f>Intern!$AE$24</f>
        <v>1</v>
      </c>
      <c r="BD87" s="226">
        <f>Intern!$AE$25</f>
        <v>0</v>
      </c>
      <c r="BE87" s="226">
        <f ca="1">IF(ISBLANK('TN-Tabelle für Erasmus@ISB'!H99),0,DATEDIF('TN-Tabelle für Erasmus@ISB'!H99,TODAY(),"Y"))</f>
        <v>0</v>
      </c>
      <c r="BF87" s="227">
        <f t="shared" ca="1" si="7"/>
        <v>15</v>
      </c>
      <c r="BG87" s="226">
        <f>COUNTA('TN-Tabelle für Erasmus@ISB'!$I$14:$I$155)</f>
        <v>4</v>
      </c>
      <c r="BH87" s="226">
        <f>Intern!$AE$10</f>
        <v>1897</v>
      </c>
      <c r="BI87" s="226">
        <f>Intern!$AE$11</f>
        <v>413</v>
      </c>
      <c r="BJ87" s="226">
        <f>Intern!$AE$12</f>
        <v>2051</v>
      </c>
      <c r="BK87" s="226">
        <f>Intern!$AE$13</f>
        <v>695</v>
      </c>
      <c r="BL87" s="226">
        <f>Intern!$AE$14</f>
        <v>1897</v>
      </c>
      <c r="BM87" s="226">
        <f>Intern!$AE$15</f>
        <v>413</v>
      </c>
      <c r="BN87" s="226">
        <f>Intern!$AE$16</f>
        <v>726</v>
      </c>
      <c r="BO87" s="226">
        <f>Intern!$AE$17</f>
        <v>309</v>
      </c>
      <c r="BP87" s="226">
        <f>Intern!$AE$18</f>
        <v>0</v>
      </c>
      <c r="BQ87" s="226">
        <f>Intern!$AE$19</f>
        <v>0</v>
      </c>
      <c r="BR87" s="226">
        <f>Intern!$AE$21</f>
        <v>722</v>
      </c>
      <c r="BS87" s="226">
        <f>Intern!$AE$20</f>
        <v>2623</v>
      </c>
      <c r="BT87" s="228">
        <f>SUM(Intern!$AE$20+Intern!$AE$21)</f>
        <v>3345</v>
      </c>
      <c r="BU87" s="174" t="str">
        <f t="shared" si="8"/>
        <v xml:space="preserve">     </v>
      </c>
      <c r="BV87" s="226">
        <f t="shared" si="9"/>
        <v>2</v>
      </c>
      <c r="BW87" s="231">
        <f t="shared" si="10"/>
        <v>-14</v>
      </c>
      <c r="BX87" s="235" t="str">
        <f>SUBSTITUTE('TN-Tabelle für Erasmus@ISB'!K99," ", "")</f>
        <v/>
      </c>
      <c r="BY87" s="226">
        <f>'TN-Tabelle für Erasmus@ISB'!$BL$2</f>
        <v>2024</v>
      </c>
      <c r="BZ87" s="226" t="str">
        <f t="shared" si="11"/>
        <v/>
      </c>
      <c r="CA8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8" spans="1:79" ht="14" customHeight="1">
      <c r="A88" s="27"/>
      <c r="B88" s="28">
        <f>'TN-Tabelle für Erasmus@ISB'!B100</f>
        <v>0</v>
      </c>
      <c r="C88" s="28" t="str">
        <f t="shared" si="6"/>
        <v>0</v>
      </c>
      <c r="D88" s="28">
        <f>'TN-Tabelle für Erasmus@ISB'!C100</f>
        <v>0</v>
      </c>
      <c r="E88" s="28">
        <f>'TN-Tabelle für Erasmus@ISB'!D100</f>
        <v>0</v>
      </c>
      <c r="F88" s="28">
        <f>'TN-Tabelle für Erasmus@ISB'!E100</f>
        <v>0</v>
      </c>
      <c r="G88" s="29">
        <f>'TN-Tabelle für Erasmus@ISB'!F100</f>
        <v>0</v>
      </c>
      <c r="H88" s="28">
        <f>'TN-Tabelle für Erasmus@ISB'!G100</f>
        <v>0</v>
      </c>
      <c r="I88" s="11">
        <f>'TN-Tabelle für Erasmus@ISB'!H100</f>
        <v>0</v>
      </c>
      <c r="J88" s="12">
        <f>'TN-Tabelle für Erasmus@ISB'!I100</f>
        <v>0</v>
      </c>
      <c r="K88" s="12">
        <f>'TN-Tabelle für Erasmus@ISB'!J100</f>
        <v>0</v>
      </c>
      <c r="L88" s="12">
        <f>'TN-Tabelle für Erasmus@ISB'!K100</f>
        <v>0</v>
      </c>
      <c r="M88" s="12">
        <f>'TN-Tabelle für Erasmus@ISB'!L100</f>
        <v>0</v>
      </c>
      <c r="N88" s="12">
        <f>'TN-Tabelle für Erasmus@ISB'!M100</f>
        <v>0</v>
      </c>
      <c r="O88" s="10">
        <f>'TN-Tabelle für Erasmus@ISB'!N100</f>
        <v>0</v>
      </c>
      <c r="P88" s="10">
        <f>'TN-Tabelle für Erasmus@ISB'!O100</f>
        <v>0</v>
      </c>
      <c r="Q88" s="10">
        <f>'TN-Tabelle für Erasmus@ISB'!P100</f>
        <v>0</v>
      </c>
      <c r="R88" s="10" t="str">
        <f>'TN-Tabelle für Erasmus@ISB'!Q100</f>
        <v>Kurstitel (nur eintragen bei Auswahl Kurs)</v>
      </c>
      <c r="S88" s="10">
        <f>'TN-Tabelle für Erasmus@ISB'!R100</f>
        <v>0</v>
      </c>
      <c r="T88" s="10">
        <f>'TN-Tabelle für Erasmus@ISB'!S100</f>
        <v>0</v>
      </c>
      <c r="U88" s="10">
        <f>'TN-Tabelle für Erasmus@ISB'!T100</f>
        <v>0</v>
      </c>
      <c r="V88" s="10">
        <f>'TN-Tabelle für Erasmus@ISB'!U100</f>
        <v>0</v>
      </c>
      <c r="W88" s="12">
        <f>'TN-Tabelle für Erasmus@ISB'!V100</f>
        <v>0</v>
      </c>
      <c r="X88" s="10">
        <f>'TN-Tabelle für Erasmus@ISB'!W100</f>
        <v>0</v>
      </c>
      <c r="Y88" s="10">
        <f>'TN-Tabelle für Erasmus@ISB'!X100</f>
        <v>0</v>
      </c>
      <c r="Z88" s="10" t="str">
        <f>'TN-Tabelle für Erasmus@ISB'!Y100</f>
        <v>zu wenig km</v>
      </c>
      <c r="AA88" s="10">
        <f>'TN-Tabelle für Erasmus@ISB'!Z100</f>
        <v>0</v>
      </c>
      <c r="AB88" s="26" t="str">
        <f>'TN-Tabelle für Erasmus@ISB'!AA100</f>
        <v>Ja</v>
      </c>
      <c r="AC88" s="30">
        <f>'TN-Tabelle für Erasmus@ISB'!AB100</f>
        <v>0</v>
      </c>
      <c r="AD88" s="30">
        <f>'TN-Tabelle für Erasmus@ISB'!AC100</f>
        <v>0</v>
      </c>
      <c r="AE88" s="30">
        <f>'TN-Tabelle für Erasmus@ISB'!AD100</f>
        <v>0</v>
      </c>
      <c r="AF88" s="30">
        <f>'TN-Tabelle für Erasmus@ISB'!AE100</f>
        <v>0</v>
      </c>
      <c r="AG88" s="25">
        <f>'TN-Tabelle für Erasmus@ISB'!AF100</f>
        <v>1</v>
      </c>
      <c r="AH88" s="25">
        <f>'TN-Tabelle für Erasmus@ISB'!AG100</f>
        <v>0</v>
      </c>
      <c r="AI88" s="13">
        <f>'TN-Tabelle für Erasmus@ISB'!AH100</f>
        <v>0</v>
      </c>
      <c r="AJ88" s="25">
        <f>'TN-Tabelle für Erasmus@ISB'!AI100</f>
        <v>1</v>
      </c>
      <c r="AK88" s="13"/>
      <c r="AL88" s="13" t="s">
        <v>63</v>
      </c>
      <c r="AM88" s="13"/>
      <c r="AN88" s="13"/>
      <c r="AO88" s="13" t="s">
        <v>63</v>
      </c>
      <c r="AP88" s="13"/>
      <c r="AQ88" s="13" t="s">
        <v>63</v>
      </c>
      <c r="AR88" s="13" t="e">
        <f>'TN-Tabelle für Erasmus@ISB'!BK100</f>
        <v>#N/A</v>
      </c>
      <c r="AS88" s="13" t="e">
        <f>'TN-Tabelle für Erasmus@ISB'!BL100</f>
        <v>#N/A</v>
      </c>
      <c r="AT88" s="13" t="e">
        <f>'TN-Tabelle für Erasmus@ISB'!BN100</f>
        <v>#N/A</v>
      </c>
      <c r="AU88" s="40" t="e">
        <f>'TN-Tabelle für Erasmus@ISB'!BM100</f>
        <v>#N/A</v>
      </c>
      <c r="AV88" s="40" t="str">
        <f>'TN-Tabelle für Erasmus@ISB'!BU100</f>
        <v>zu wenig km</v>
      </c>
      <c r="AW88" s="40">
        <f>'TN-Tabelle für Erasmus@ISB'!BV100</f>
        <v>0</v>
      </c>
      <c r="AX88" s="40" t="e">
        <f>'TN-Tabelle für Erasmus@ISB'!BW100</f>
        <v>#N/A</v>
      </c>
      <c r="AY88" s="226">
        <f>'TN-Tabelle für Erasmus@ISB'!$B$2</f>
        <v>0</v>
      </c>
      <c r="AZ88" s="226">
        <f>Intern!$AE$28</f>
        <v>2</v>
      </c>
      <c r="BA88" s="226">
        <f>Intern!$AE$29</f>
        <v>1</v>
      </c>
      <c r="BB88" s="226">
        <f>Intern!$AE$23</f>
        <v>0</v>
      </c>
      <c r="BC88" s="226">
        <f>Intern!$AE$24</f>
        <v>1</v>
      </c>
      <c r="BD88" s="226">
        <f>Intern!$AE$25</f>
        <v>0</v>
      </c>
      <c r="BE88" s="226">
        <f ca="1">IF(ISBLANK('TN-Tabelle für Erasmus@ISB'!H100),0,DATEDIF('TN-Tabelle für Erasmus@ISB'!H100,TODAY(),"Y"))</f>
        <v>0</v>
      </c>
      <c r="BF88" s="227">
        <f t="shared" ca="1" si="7"/>
        <v>15</v>
      </c>
      <c r="BG88" s="226">
        <f>COUNTA('TN-Tabelle für Erasmus@ISB'!$I$14:$I$155)</f>
        <v>4</v>
      </c>
      <c r="BH88" s="226">
        <f>Intern!$AE$10</f>
        <v>1897</v>
      </c>
      <c r="BI88" s="226">
        <f>Intern!$AE$11</f>
        <v>413</v>
      </c>
      <c r="BJ88" s="226">
        <f>Intern!$AE$12</f>
        <v>2051</v>
      </c>
      <c r="BK88" s="226">
        <f>Intern!$AE$13</f>
        <v>695</v>
      </c>
      <c r="BL88" s="226">
        <f>Intern!$AE$14</f>
        <v>1897</v>
      </c>
      <c r="BM88" s="226">
        <f>Intern!$AE$15</f>
        <v>413</v>
      </c>
      <c r="BN88" s="226">
        <f>Intern!$AE$16</f>
        <v>726</v>
      </c>
      <c r="BO88" s="226">
        <f>Intern!$AE$17</f>
        <v>309</v>
      </c>
      <c r="BP88" s="226">
        <f>Intern!$AE$18</f>
        <v>0</v>
      </c>
      <c r="BQ88" s="226">
        <f>Intern!$AE$19</f>
        <v>0</v>
      </c>
      <c r="BR88" s="226">
        <f>Intern!$AE$21</f>
        <v>722</v>
      </c>
      <c r="BS88" s="226">
        <f>Intern!$AE$20</f>
        <v>2623</v>
      </c>
      <c r="BT88" s="228">
        <f>SUM(Intern!$AE$20+Intern!$AE$21)</f>
        <v>3345</v>
      </c>
      <c r="BU88" s="174" t="str">
        <f t="shared" si="8"/>
        <v xml:space="preserve">     </v>
      </c>
      <c r="BV88" s="226">
        <f t="shared" si="9"/>
        <v>2</v>
      </c>
      <c r="BW88" s="231">
        <f t="shared" si="10"/>
        <v>-14</v>
      </c>
      <c r="BX88" s="235" t="str">
        <f>SUBSTITUTE('TN-Tabelle für Erasmus@ISB'!K100," ", "")</f>
        <v/>
      </c>
      <c r="BY88" s="226">
        <f>'TN-Tabelle für Erasmus@ISB'!$BL$2</f>
        <v>2024</v>
      </c>
      <c r="BZ88" s="226" t="str">
        <f t="shared" si="11"/>
        <v/>
      </c>
      <c r="CA8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89" spans="1:79" ht="14" customHeight="1">
      <c r="A89" s="27"/>
      <c r="B89" s="28">
        <f>'TN-Tabelle für Erasmus@ISB'!B101</f>
        <v>0</v>
      </c>
      <c r="C89" s="28" t="str">
        <f t="shared" si="6"/>
        <v>0</v>
      </c>
      <c r="D89" s="28">
        <f>'TN-Tabelle für Erasmus@ISB'!C101</f>
        <v>0</v>
      </c>
      <c r="E89" s="28">
        <f>'TN-Tabelle für Erasmus@ISB'!D101</f>
        <v>0</v>
      </c>
      <c r="F89" s="28">
        <f>'TN-Tabelle für Erasmus@ISB'!E101</f>
        <v>0</v>
      </c>
      <c r="G89" s="29">
        <f>'TN-Tabelle für Erasmus@ISB'!F101</f>
        <v>0</v>
      </c>
      <c r="H89" s="28">
        <f>'TN-Tabelle für Erasmus@ISB'!G101</f>
        <v>0</v>
      </c>
      <c r="I89" s="11">
        <f>'TN-Tabelle für Erasmus@ISB'!H101</f>
        <v>0</v>
      </c>
      <c r="J89" s="12">
        <f>'TN-Tabelle für Erasmus@ISB'!I101</f>
        <v>0</v>
      </c>
      <c r="K89" s="12">
        <f>'TN-Tabelle für Erasmus@ISB'!J101</f>
        <v>0</v>
      </c>
      <c r="L89" s="12">
        <f>'TN-Tabelle für Erasmus@ISB'!K101</f>
        <v>0</v>
      </c>
      <c r="M89" s="12">
        <f>'TN-Tabelle für Erasmus@ISB'!L101</f>
        <v>0</v>
      </c>
      <c r="N89" s="12">
        <f>'TN-Tabelle für Erasmus@ISB'!M101</f>
        <v>0</v>
      </c>
      <c r="O89" s="10">
        <f>'TN-Tabelle für Erasmus@ISB'!N101</f>
        <v>0</v>
      </c>
      <c r="P89" s="10">
        <f>'TN-Tabelle für Erasmus@ISB'!O101</f>
        <v>0</v>
      </c>
      <c r="Q89" s="10">
        <f>'TN-Tabelle für Erasmus@ISB'!P101</f>
        <v>0</v>
      </c>
      <c r="R89" s="10" t="str">
        <f>'TN-Tabelle für Erasmus@ISB'!Q101</f>
        <v>Kurstitel (nur eintragen bei Auswahl Kurs)</v>
      </c>
      <c r="S89" s="10">
        <f>'TN-Tabelle für Erasmus@ISB'!R101</f>
        <v>0</v>
      </c>
      <c r="T89" s="10">
        <f>'TN-Tabelle für Erasmus@ISB'!S101</f>
        <v>0</v>
      </c>
      <c r="U89" s="10">
        <f>'TN-Tabelle für Erasmus@ISB'!T101</f>
        <v>0</v>
      </c>
      <c r="V89" s="10">
        <f>'TN-Tabelle für Erasmus@ISB'!U101</f>
        <v>0</v>
      </c>
      <c r="W89" s="12">
        <f>'TN-Tabelle für Erasmus@ISB'!V101</f>
        <v>0</v>
      </c>
      <c r="X89" s="10">
        <f>'TN-Tabelle für Erasmus@ISB'!W101</f>
        <v>0</v>
      </c>
      <c r="Y89" s="10">
        <f>'TN-Tabelle für Erasmus@ISB'!X101</f>
        <v>0</v>
      </c>
      <c r="Z89" s="10" t="str">
        <f>'TN-Tabelle für Erasmus@ISB'!Y101</f>
        <v>zu wenig km</v>
      </c>
      <c r="AA89" s="10">
        <f>'TN-Tabelle für Erasmus@ISB'!Z101</f>
        <v>0</v>
      </c>
      <c r="AB89" s="26" t="str">
        <f>'TN-Tabelle für Erasmus@ISB'!AA101</f>
        <v>Ja</v>
      </c>
      <c r="AC89" s="30">
        <f>'TN-Tabelle für Erasmus@ISB'!AB101</f>
        <v>0</v>
      </c>
      <c r="AD89" s="30">
        <f>'TN-Tabelle für Erasmus@ISB'!AC101</f>
        <v>0</v>
      </c>
      <c r="AE89" s="30">
        <f>'TN-Tabelle für Erasmus@ISB'!AD101</f>
        <v>0</v>
      </c>
      <c r="AF89" s="30">
        <f>'TN-Tabelle für Erasmus@ISB'!AE101</f>
        <v>0</v>
      </c>
      <c r="AG89" s="25">
        <f>'TN-Tabelle für Erasmus@ISB'!AF101</f>
        <v>1</v>
      </c>
      <c r="AH89" s="25">
        <f>'TN-Tabelle für Erasmus@ISB'!AG101</f>
        <v>0</v>
      </c>
      <c r="AI89" s="13">
        <f>'TN-Tabelle für Erasmus@ISB'!AH101</f>
        <v>0</v>
      </c>
      <c r="AJ89" s="25">
        <f>'TN-Tabelle für Erasmus@ISB'!AI101</f>
        <v>1</v>
      </c>
      <c r="AK89" s="13"/>
      <c r="AL89" s="13" t="s">
        <v>63</v>
      </c>
      <c r="AM89" s="13"/>
      <c r="AN89" s="13"/>
      <c r="AO89" s="13" t="s">
        <v>63</v>
      </c>
      <c r="AP89" s="13"/>
      <c r="AQ89" s="13" t="s">
        <v>63</v>
      </c>
      <c r="AR89" s="13" t="e">
        <f>'TN-Tabelle für Erasmus@ISB'!BK101</f>
        <v>#N/A</v>
      </c>
      <c r="AS89" s="13" t="e">
        <f>'TN-Tabelle für Erasmus@ISB'!BL101</f>
        <v>#N/A</v>
      </c>
      <c r="AT89" s="13" t="e">
        <f>'TN-Tabelle für Erasmus@ISB'!BN101</f>
        <v>#N/A</v>
      </c>
      <c r="AU89" s="40" t="e">
        <f>'TN-Tabelle für Erasmus@ISB'!BM101</f>
        <v>#N/A</v>
      </c>
      <c r="AV89" s="40" t="str">
        <f>'TN-Tabelle für Erasmus@ISB'!BU101</f>
        <v>zu wenig km</v>
      </c>
      <c r="AW89" s="40">
        <f>'TN-Tabelle für Erasmus@ISB'!BV101</f>
        <v>0</v>
      </c>
      <c r="AX89" s="40" t="e">
        <f>'TN-Tabelle für Erasmus@ISB'!BW101</f>
        <v>#N/A</v>
      </c>
      <c r="AY89" s="226">
        <f>'TN-Tabelle für Erasmus@ISB'!$B$2</f>
        <v>0</v>
      </c>
      <c r="AZ89" s="226">
        <f>Intern!$AE$28</f>
        <v>2</v>
      </c>
      <c r="BA89" s="226">
        <f>Intern!$AE$29</f>
        <v>1</v>
      </c>
      <c r="BB89" s="226">
        <f>Intern!$AE$23</f>
        <v>0</v>
      </c>
      <c r="BC89" s="226">
        <f>Intern!$AE$24</f>
        <v>1</v>
      </c>
      <c r="BD89" s="226">
        <f>Intern!$AE$25</f>
        <v>0</v>
      </c>
      <c r="BE89" s="226">
        <f ca="1">IF(ISBLANK('TN-Tabelle für Erasmus@ISB'!H101),0,DATEDIF('TN-Tabelle für Erasmus@ISB'!H101,TODAY(),"Y"))</f>
        <v>0</v>
      </c>
      <c r="BF89" s="227">
        <f t="shared" ca="1" si="7"/>
        <v>15</v>
      </c>
      <c r="BG89" s="226">
        <f>COUNTA('TN-Tabelle für Erasmus@ISB'!$I$14:$I$155)</f>
        <v>4</v>
      </c>
      <c r="BH89" s="226">
        <f>Intern!$AE$10</f>
        <v>1897</v>
      </c>
      <c r="BI89" s="226">
        <f>Intern!$AE$11</f>
        <v>413</v>
      </c>
      <c r="BJ89" s="226">
        <f>Intern!$AE$12</f>
        <v>2051</v>
      </c>
      <c r="BK89" s="226">
        <f>Intern!$AE$13</f>
        <v>695</v>
      </c>
      <c r="BL89" s="226">
        <f>Intern!$AE$14</f>
        <v>1897</v>
      </c>
      <c r="BM89" s="226">
        <f>Intern!$AE$15</f>
        <v>413</v>
      </c>
      <c r="BN89" s="226">
        <f>Intern!$AE$16</f>
        <v>726</v>
      </c>
      <c r="BO89" s="226">
        <f>Intern!$AE$17</f>
        <v>309</v>
      </c>
      <c r="BP89" s="226">
        <f>Intern!$AE$18</f>
        <v>0</v>
      </c>
      <c r="BQ89" s="226">
        <f>Intern!$AE$19</f>
        <v>0</v>
      </c>
      <c r="BR89" s="226">
        <f>Intern!$AE$21</f>
        <v>722</v>
      </c>
      <c r="BS89" s="226">
        <f>Intern!$AE$20</f>
        <v>2623</v>
      </c>
      <c r="BT89" s="228">
        <f>SUM(Intern!$AE$20+Intern!$AE$21)</f>
        <v>3345</v>
      </c>
      <c r="BU89" s="174" t="str">
        <f t="shared" si="8"/>
        <v xml:space="preserve">     </v>
      </c>
      <c r="BV89" s="226">
        <f t="shared" si="9"/>
        <v>2</v>
      </c>
      <c r="BW89" s="231">
        <f t="shared" si="10"/>
        <v>-14</v>
      </c>
      <c r="BX89" s="235" t="str">
        <f>SUBSTITUTE('TN-Tabelle für Erasmus@ISB'!K101," ", "")</f>
        <v/>
      </c>
      <c r="BY89" s="226">
        <f>'TN-Tabelle für Erasmus@ISB'!$BL$2</f>
        <v>2024</v>
      </c>
      <c r="BZ89" s="226" t="str">
        <f t="shared" si="11"/>
        <v/>
      </c>
      <c r="CA8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0" spans="1:79" ht="14" customHeight="1">
      <c r="A90" s="27"/>
      <c r="B90" s="28">
        <f>'TN-Tabelle für Erasmus@ISB'!B102</f>
        <v>0</v>
      </c>
      <c r="C90" s="28" t="str">
        <f t="shared" si="6"/>
        <v>0</v>
      </c>
      <c r="D90" s="28">
        <f>'TN-Tabelle für Erasmus@ISB'!C102</f>
        <v>0</v>
      </c>
      <c r="E90" s="28">
        <f>'TN-Tabelle für Erasmus@ISB'!D102</f>
        <v>0</v>
      </c>
      <c r="F90" s="28">
        <f>'TN-Tabelle für Erasmus@ISB'!E102</f>
        <v>0</v>
      </c>
      <c r="G90" s="29">
        <f>'TN-Tabelle für Erasmus@ISB'!F102</f>
        <v>0</v>
      </c>
      <c r="H90" s="28">
        <f>'TN-Tabelle für Erasmus@ISB'!G102</f>
        <v>0</v>
      </c>
      <c r="I90" s="11">
        <f>'TN-Tabelle für Erasmus@ISB'!H102</f>
        <v>0</v>
      </c>
      <c r="J90" s="12">
        <f>'TN-Tabelle für Erasmus@ISB'!I102</f>
        <v>0</v>
      </c>
      <c r="K90" s="12">
        <f>'TN-Tabelle für Erasmus@ISB'!J102</f>
        <v>0</v>
      </c>
      <c r="L90" s="12">
        <f>'TN-Tabelle für Erasmus@ISB'!K102</f>
        <v>0</v>
      </c>
      <c r="M90" s="12">
        <f>'TN-Tabelle für Erasmus@ISB'!L102</f>
        <v>0</v>
      </c>
      <c r="N90" s="12">
        <f>'TN-Tabelle für Erasmus@ISB'!M102</f>
        <v>0</v>
      </c>
      <c r="O90" s="10">
        <f>'TN-Tabelle für Erasmus@ISB'!N102</f>
        <v>0</v>
      </c>
      <c r="P90" s="10">
        <f>'TN-Tabelle für Erasmus@ISB'!O102</f>
        <v>0</v>
      </c>
      <c r="Q90" s="10">
        <f>'TN-Tabelle für Erasmus@ISB'!P102</f>
        <v>0</v>
      </c>
      <c r="R90" s="10" t="str">
        <f>'TN-Tabelle für Erasmus@ISB'!Q102</f>
        <v>Kurstitel (nur eintragen bei Auswahl Kurs)</v>
      </c>
      <c r="S90" s="10">
        <f>'TN-Tabelle für Erasmus@ISB'!R102</f>
        <v>0</v>
      </c>
      <c r="T90" s="10">
        <f>'TN-Tabelle für Erasmus@ISB'!S102</f>
        <v>0</v>
      </c>
      <c r="U90" s="10">
        <f>'TN-Tabelle für Erasmus@ISB'!T102</f>
        <v>0</v>
      </c>
      <c r="V90" s="10">
        <f>'TN-Tabelle für Erasmus@ISB'!U102</f>
        <v>0</v>
      </c>
      <c r="W90" s="12">
        <f>'TN-Tabelle für Erasmus@ISB'!V102</f>
        <v>0</v>
      </c>
      <c r="X90" s="10">
        <f>'TN-Tabelle für Erasmus@ISB'!W102</f>
        <v>0</v>
      </c>
      <c r="Y90" s="10">
        <f>'TN-Tabelle für Erasmus@ISB'!X102</f>
        <v>0</v>
      </c>
      <c r="Z90" s="10" t="str">
        <f>'TN-Tabelle für Erasmus@ISB'!Y102</f>
        <v>zu wenig km</v>
      </c>
      <c r="AA90" s="10">
        <f>'TN-Tabelle für Erasmus@ISB'!Z102</f>
        <v>0</v>
      </c>
      <c r="AB90" s="26" t="str">
        <f>'TN-Tabelle für Erasmus@ISB'!AA102</f>
        <v>Ja</v>
      </c>
      <c r="AC90" s="30">
        <f>'TN-Tabelle für Erasmus@ISB'!AB102</f>
        <v>0</v>
      </c>
      <c r="AD90" s="30">
        <f>'TN-Tabelle für Erasmus@ISB'!AC102</f>
        <v>0</v>
      </c>
      <c r="AE90" s="30">
        <f>'TN-Tabelle für Erasmus@ISB'!AD102</f>
        <v>0</v>
      </c>
      <c r="AF90" s="30">
        <f>'TN-Tabelle für Erasmus@ISB'!AE102</f>
        <v>0</v>
      </c>
      <c r="AG90" s="25">
        <f>'TN-Tabelle für Erasmus@ISB'!AF102</f>
        <v>1</v>
      </c>
      <c r="AH90" s="25">
        <f>'TN-Tabelle für Erasmus@ISB'!AG102</f>
        <v>0</v>
      </c>
      <c r="AI90" s="13">
        <f>'TN-Tabelle für Erasmus@ISB'!AH102</f>
        <v>0</v>
      </c>
      <c r="AJ90" s="25">
        <f>'TN-Tabelle für Erasmus@ISB'!AI102</f>
        <v>1</v>
      </c>
      <c r="AK90" s="13"/>
      <c r="AL90" s="13" t="s">
        <v>63</v>
      </c>
      <c r="AM90" s="13"/>
      <c r="AN90" s="13"/>
      <c r="AO90" s="13" t="s">
        <v>63</v>
      </c>
      <c r="AP90" s="13"/>
      <c r="AQ90" s="13" t="s">
        <v>63</v>
      </c>
      <c r="AR90" s="13" t="e">
        <f>'TN-Tabelle für Erasmus@ISB'!BK102</f>
        <v>#N/A</v>
      </c>
      <c r="AS90" s="13" t="e">
        <f>'TN-Tabelle für Erasmus@ISB'!BL102</f>
        <v>#N/A</v>
      </c>
      <c r="AT90" s="13" t="e">
        <f>'TN-Tabelle für Erasmus@ISB'!BN102</f>
        <v>#N/A</v>
      </c>
      <c r="AU90" s="40" t="e">
        <f>'TN-Tabelle für Erasmus@ISB'!BM102</f>
        <v>#N/A</v>
      </c>
      <c r="AV90" s="40" t="str">
        <f>'TN-Tabelle für Erasmus@ISB'!BU102</f>
        <v>zu wenig km</v>
      </c>
      <c r="AW90" s="40">
        <f>'TN-Tabelle für Erasmus@ISB'!BV102</f>
        <v>0</v>
      </c>
      <c r="AX90" s="40" t="e">
        <f>'TN-Tabelle für Erasmus@ISB'!BW102</f>
        <v>#N/A</v>
      </c>
      <c r="AY90" s="226">
        <f>'TN-Tabelle für Erasmus@ISB'!$B$2</f>
        <v>0</v>
      </c>
      <c r="AZ90" s="226">
        <f>Intern!$AE$28</f>
        <v>2</v>
      </c>
      <c r="BA90" s="226">
        <f>Intern!$AE$29</f>
        <v>1</v>
      </c>
      <c r="BB90" s="226">
        <f>Intern!$AE$23</f>
        <v>0</v>
      </c>
      <c r="BC90" s="226">
        <f>Intern!$AE$24</f>
        <v>1</v>
      </c>
      <c r="BD90" s="226">
        <f>Intern!$AE$25</f>
        <v>0</v>
      </c>
      <c r="BE90" s="226">
        <f ca="1">IF(ISBLANK('TN-Tabelle für Erasmus@ISB'!H102),0,DATEDIF('TN-Tabelle für Erasmus@ISB'!H102,TODAY(),"Y"))</f>
        <v>0</v>
      </c>
      <c r="BF90" s="227">
        <f t="shared" ca="1" si="7"/>
        <v>15</v>
      </c>
      <c r="BG90" s="226">
        <f>COUNTA('TN-Tabelle für Erasmus@ISB'!$I$14:$I$155)</f>
        <v>4</v>
      </c>
      <c r="BH90" s="226">
        <f>Intern!$AE$10</f>
        <v>1897</v>
      </c>
      <c r="BI90" s="226">
        <f>Intern!$AE$11</f>
        <v>413</v>
      </c>
      <c r="BJ90" s="226">
        <f>Intern!$AE$12</f>
        <v>2051</v>
      </c>
      <c r="BK90" s="226">
        <f>Intern!$AE$13</f>
        <v>695</v>
      </c>
      <c r="BL90" s="226">
        <f>Intern!$AE$14</f>
        <v>1897</v>
      </c>
      <c r="BM90" s="226">
        <f>Intern!$AE$15</f>
        <v>413</v>
      </c>
      <c r="BN90" s="226">
        <f>Intern!$AE$16</f>
        <v>726</v>
      </c>
      <c r="BO90" s="226">
        <f>Intern!$AE$17</f>
        <v>309</v>
      </c>
      <c r="BP90" s="226">
        <f>Intern!$AE$18</f>
        <v>0</v>
      </c>
      <c r="BQ90" s="226">
        <f>Intern!$AE$19</f>
        <v>0</v>
      </c>
      <c r="BR90" s="226">
        <f>Intern!$AE$21</f>
        <v>722</v>
      </c>
      <c r="BS90" s="226">
        <f>Intern!$AE$20</f>
        <v>2623</v>
      </c>
      <c r="BT90" s="228">
        <f>SUM(Intern!$AE$20+Intern!$AE$21)</f>
        <v>3345</v>
      </c>
      <c r="BU90" s="174" t="str">
        <f t="shared" si="8"/>
        <v xml:space="preserve">     </v>
      </c>
      <c r="BV90" s="226">
        <f t="shared" si="9"/>
        <v>2</v>
      </c>
      <c r="BW90" s="231">
        <f t="shared" si="10"/>
        <v>-14</v>
      </c>
      <c r="BX90" s="235" t="str">
        <f>SUBSTITUTE('TN-Tabelle für Erasmus@ISB'!K102," ", "")</f>
        <v/>
      </c>
      <c r="BY90" s="226">
        <f>'TN-Tabelle für Erasmus@ISB'!$BL$2</f>
        <v>2024</v>
      </c>
      <c r="BZ90" s="226" t="str">
        <f t="shared" si="11"/>
        <v/>
      </c>
      <c r="CA9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1" spans="1:79" ht="14" customHeight="1">
      <c r="A91" s="27"/>
      <c r="B91" s="28">
        <f>'TN-Tabelle für Erasmus@ISB'!B103</f>
        <v>0</v>
      </c>
      <c r="C91" s="28" t="str">
        <f t="shared" si="6"/>
        <v>0</v>
      </c>
      <c r="D91" s="28">
        <f>'TN-Tabelle für Erasmus@ISB'!C103</f>
        <v>0</v>
      </c>
      <c r="E91" s="28">
        <f>'TN-Tabelle für Erasmus@ISB'!D103</f>
        <v>0</v>
      </c>
      <c r="F91" s="28">
        <f>'TN-Tabelle für Erasmus@ISB'!E103</f>
        <v>0</v>
      </c>
      <c r="G91" s="29">
        <f>'TN-Tabelle für Erasmus@ISB'!F103</f>
        <v>0</v>
      </c>
      <c r="H91" s="28">
        <f>'TN-Tabelle für Erasmus@ISB'!G103</f>
        <v>0</v>
      </c>
      <c r="I91" s="11">
        <f>'TN-Tabelle für Erasmus@ISB'!H103</f>
        <v>0</v>
      </c>
      <c r="J91" s="12">
        <f>'TN-Tabelle für Erasmus@ISB'!I103</f>
        <v>0</v>
      </c>
      <c r="K91" s="12">
        <f>'TN-Tabelle für Erasmus@ISB'!J103</f>
        <v>0</v>
      </c>
      <c r="L91" s="12">
        <f>'TN-Tabelle für Erasmus@ISB'!K103</f>
        <v>0</v>
      </c>
      <c r="M91" s="12">
        <f>'TN-Tabelle für Erasmus@ISB'!L103</f>
        <v>0</v>
      </c>
      <c r="N91" s="12">
        <f>'TN-Tabelle für Erasmus@ISB'!M103</f>
        <v>0</v>
      </c>
      <c r="O91" s="10">
        <f>'TN-Tabelle für Erasmus@ISB'!N103</f>
        <v>0</v>
      </c>
      <c r="P91" s="10">
        <f>'TN-Tabelle für Erasmus@ISB'!O103</f>
        <v>0</v>
      </c>
      <c r="Q91" s="10">
        <f>'TN-Tabelle für Erasmus@ISB'!P103</f>
        <v>0</v>
      </c>
      <c r="R91" s="10" t="str">
        <f>'TN-Tabelle für Erasmus@ISB'!Q103</f>
        <v>Kurstitel (nur eintragen bei Auswahl Kurs)</v>
      </c>
      <c r="S91" s="10">
        <f>'TN-Tabelle für Erasmus@ISB'!R103</f>
        <v>0</v>
      </c>
      <c r="T91" s="10">
        <f>'TN-Tabelle für Erasmus@ISB'!S103</f>
        <v>0</v>
      </c>
      <c r="U91" s="10">
        <f>'TN-Tabelle für Erasmus@ISB'!T103</f>
        <v>0</v>
      </c>
      <c r="V91" s="10">
        <f>'TN-Tabelle für Erasmus@ISB'!U103</f>
        <v>0</v>
      </c>
      <c r="W91" s="12">
        <f>'TN-Tabelle für Erasmus@ISB'!V103</f>
        <v>0</v>
      </c>
      <c r="X91" s="10">
        <f>'TN-Tabelle für Erasmus@ISB'!W103</f>
        <v>0</v>
      </c>
      <c r="Y91" s="10">
        <f>'TN-Tabelle für Erasmus@ISB'!X103</f>
        <v>0</v>
      </c>
      <c r="Z91" s="10" t="str">
        <f>'TN-Tabelle für Erasmus@ISB'!Y103</f>
        <v>zu wenig km</v>
      </c>
      <c r="AA91" s="10">
        <f>'TN-Tabelle für Erasmus@ISB'!Z103</f>
        <v>0</v>
      </c>
      <c r="AB91" s="26" t="str">
        <f>'TN-Tabelle für Erasmus@ISB'!AA103</f>
        <v>Ja</v>
      </c>
      <c r="AC91" s="30">
        <f>'TN-Tabelle für Erasmus@ISB'!AB103</f>
        <v>0</v>
      </c>
      <c r="AD91" s="30">
        <f>'TN-Tabelle für Erasmus@ISB'!AC103</f>
        <v>0</v>
      </c>
      <c r="AE91" s="30">
        <f>'TN-Tabelle für Erasmus@ISB'!AD103</f>
        <v>0</v>
      </c>
      <c r="AF91" s="30">
        <f>'TN-Tabelle für Erasmus@ISB'!AE103</f>
        <v>0</v>
      </c>
      <c r="AG91" s="25">
        <f>'TN-Tabelle für Erasmus@ISB'!AF103</f>
        <v>1</v>
      </c>
      <c r="AH91" s="25">
        <f>'TN-Tabelle für Erasmus@ISB'!AG103</f>
        <v>0</v>
      </c>
      <c r="AI91" s="13">
        <f>'TN-Tabelle für Erasmus@ISB'!AH103</f>
        <v>0</v>
      </c>
      <c r="AJ91" s="25">
        <f>'TN-Tabelle für Erasmus@ISB'!AI103</f>
        <v>1</v>
      </c>
      <c r="AK91" s="13"/>
      <c r="AL91" s="13" t="s">
        <v>63</v>
      </c>
      <c r="AM91" s="13"/>
      <c r="AN91" s="13"/>
      <c r="AO91" s="13" t="s">
        <v>63</v>
      </c>
      <c r="AP91" s="13"/>
      <c r="AQ91" s="13" t="s">
        <v>63</v>
      </c>
      <c r="AR91" s="13" t="e">
        <f>'TN-Tabelle für Erasmus@ISB'!BK103</f>
        <v>#N/A</v>
      </c>
      <c r="AS91" s="13" t="e">
        <f>'TN-Tabelle für Erasmus@ISB'!BL103</f>
        <v>#N/A</v>
      </c>
      <c r="AT91" s="13" t="e">
        <f>'TN-Tabelle für Erasmus@ISB'!BN103</f>
        <v>#N/A</v>
      </c>
      <c r="AU91" s="40" t="e">
        <f>'TN-Tabelle für Erasmus@ISB'!BM103</f>
        <v>#N/A</v>
      </c>
      <c r="AV91" s="40" t="str">
        <f>'TN-Tabelle für Erasmus@ISB'!BU103</f>
        <v>zu wenig km</v>
      </c>
      <c r="AW91" s="40">
        <f>'TN-Tabelle für Erasmus@ISB'!BV103</f>
        <v>0</v>
      </c>
      <c r="AX91" s="40" t="e">
        <f>'TN-Tabelle für Erasmus@ISB'!BW103</f>
        <v>#N/A</v>
      </c>
      <c r="AY91" s="226">
        <f>'TN-Tabelle für Erasmus@ISB'!$B$2</f>
        <v>0</v>
      </c>
      <c r="AZ91" s="226">
        <f>Intern!$AE$28</f>
        <v>2</v>
      </c>
      <c r="BA91" s="226">
        <f>Intern!$AE$29</f>
        <v>1</v>
      </c>
      <c r="BB91" s="226">
        <f>Intern!$AE$23</f>
        <v>0</v>
      </c>
      <c r="BC91" s="226">
        <f>Intern!$AE$24</f>
        <v>1</v>
      </c>
      <c r="BD91" s="226">
        <f>Intern!$AE$25</f>
        <v>0</v>
      </c>
      <c r="BE91" s="226">
        <f ca="1">IF(ISBLANK('TN-Tabelle für Erasmus@ISB'!H103),0,DATEDIF('TN-Tabelle für Erasmus@ISB'!H103,TODAY(),"Y"))</f>
        <v>0</v>
      </c>
      <c r="BF91" s="227">
        <f t="shared" ca="1" si="7"/>
        <v>15</v>
      </c>
      <c r="BG91" s="226">
        <f>COUNTA('TN-Tabelle für Erasmus@ISB'!$I$14:$I$155)</f>
        <v>4</v>
      </c>
      <c r="BH91" s="226">
        <f>Intern!$AE$10</f>
        <v>1897</v>
      </c>
      <c r="BI91" s="226">
        <f>Intern!$AE$11</f>
        <v>413</v>
      </c>
      <c r="BJ91" s="226">
        <f>Intern!$AE$12</f>
        <v>2051</v>
      </c>
      <c r="BK91" s="226">
        <f>Intern!$AE$13</f>
        <v>695</v>
      </c>
      <c r="BL91" s="226">
        <f>Intern!$AE$14</f>
        <v>1897</v>
      </c>
      <c r="BM91" s="226">
        <f>Intern!$AE$15</f>
        <v>413</v>
      </c>
      <c r="BN91" s="226">
        <f>Intern!$AE$16</f>
        <v>726</v>
      </c>
      <c r="BO91" s="226">
        <f>Intern!$AE$17</f>
        <v>309</v>
      </c>
      <c r="BP91" s="226">
        <f>Intern!$AE$18</f>
        <v>0</v>
      </c>
      <c r="BQ91" s="226">
        <f>Intern!$AE$19</f>
        <v>0</v>
      </c>
      <c r="BR91" s="226">
        <f>Intern!$AE$21</f>
        <v>722</v>
      </c>
      <c r="BS91" s="226">
        <f>Intern!$AE$20</f>
        <v>2623</v>
      </c>
      <c r="BT91" s="228">
        <f>SUM(Intern!$AE$20+Intern!$AE$21)</f>
        <v>3345</v>
      </c>
      <c r="BU91" s="174" t="str">
        <f t="shared" si="8"/>
        <v xml:space="preserve">     </v>
      </c>
      <c r="BV91" s="226">
        <f t="shared" si="9"/>
        <v>2</v>
      </c>
      <c r="BW91" s="231">
        <f t="shared" si="10"/>
        <v>-14</v>
      </c>
      <c r="BX91" s="235" t="str">
        <f>SUBSTITUTE('TN-Tabelle für Erasmus@ISB'!K103," ", "")</f>
        <v/>
      </c>
      <c r="BY91" s="226">
        <f>'TN-Tabelle für Erasmus@ISB'!$BL$2</f>
        <v>2024</v>
      </c>
      <c r="BZ91" s="226" t="str">
        <f t="shared" si="11"/>
        <v/>
      </c>
      <c r="CA9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2" spans="1:79" ht="14" customHeight="1">
      <c r="A92" s="27"/>
      <c r="B92" s="28">
        <f>'TN-Tabelle für Erasmus@ISB'!B104</f>
        <v>0</v>
      </c>
      <c r="C92" s="28" t="str">
        <f t="shared" si="6"/>
        <v>0</v>
      </c>
      <c r="D92" s="28">
        <f>'TN-Tabelle für Erasmus@ISB'!C104</f>
        <v>0</v>
      </c>
      <c r="E92" s="28">
        <f>'TN-Tabelle für Erasmus@ISB'!D104</f>
        <v>0</v>
      </c>
      <c r="F92" s="28">
        <f>'TN-Tabelle für Erasmus@ISB'!E104</f>
        <v>0</v>
      </c>
      <c r="G92" s="29">
        <f>'TN-Tabelle für Erasmus@ISB'!F104</f>
        <v>0</v>
      </c>
      <c r="H92" s="28">
        <f>'TN-Tabelle für Erasmus@ISB'!G104</f>
        <v>0</v>
      </c>
      <c r="I92" s="11">
        <f>'TN-Tabelle für Erasmus@ISB'!H104</f>
        <v>0</v>
      </c>
      <c r="J92" s="12">
        <f>'TN-Tabelle für Erasmus@ISB'!I104</f>
        <v>0</v>
      </c>
      <c r="K92" s="12">
        <f>'TN-Tabelle für Erasmus@ISB'!J104</f>
        <v>0</v>
      </c>
      <c r="L92" s="12">
        <f>'TN-Tabelle für Erasmus@ISB'!K104</f>
        <v>0</v>
      </c>
      <c r="M92" s="12">
        <f>'TN-Tabelle für Erasmus@ISB'!L104</f>
        <v>0</v>
      </c>
      <c r="N92" s="12">
        <f>'TN-Tabelle für Erasmus@ISB'!M104</f>
        <v>0</v>
      </c>
      <c r="O92" s="10">
        <f>'TN-Tabelle für Erasmus@ISB'!N104</f>
        <v>0</v>
      </c>
      <c r="P92" s="10">
        <f>'TN-Tabelle für Erasmus@ISB'!O104</f>
        <v>0</v>
      </c>
      <c r="Q92" s="10">
        <f>'TN-Tabelle für Erasmus@ISB'!P104</f>
        <v>0</v>
      </c>
      <c r="R92" s="10" t="str">
        <f>'TN-Tabelle für Erasmus@ISB'!Q104</f>
        <v>Kurstitel (nur eintragen bei Auswahl Kurs)</v>
      </c>
      <c r="S92" s="10">
        <f>'TN-Tabelle für Erasmus@ISB'!R104</f>
        <v>0</v>
      </c>
      <c r="T92" s="10">
        <f>'TN-Tabelle für Erasmus@ISB'!S104</f>
        <v>0</v>
      </c>
      <c r="U92" s="10">
        <f>'TN-Tabelle für Erasmus@ISB'!T104</f>
        <v>0</v>
      </c>
      <c r="V92" s="10">
        <f>'TN-Tabelle für Erasmus@ISB'!U104</f>
        <v>0</v>
      </c>
      <c r="W92" s="12">
        <f>'TN-Tabelle für Erasmus@ISB'!V104</f>
        <v>0</v>
      </c>
      <c r="X92" s="10">
        <f>'TN-Tabelle für Erasmus@ISB'!W104</f>
        <v>0</v>
      </c>
      <c r="Y92" s="10">
        <f>'TN-Tabelle für Erasmus@ISB'!X104</f>
        <v>0</v>
      </c>
      <c r="Z92" s="10" t="str">
        <f>'TN-Tabelle für Erasmus@ISB'!Y104</f>
        <v>zu wenig km</v>
      </c>
      <c r="AA92" s="10">
        <f>'TN-Tabelle für Erasmus@ISB'!Z104</f>
        <v>0</v>
      </c>
      <c r="AB92" s="26" t="str">
        <f>'TN-Tabelle für Erasmus@ISB'!AA104</f>
        <v>Ja</v>
      </c>
      <c r="AC92" s="30">
        <f>'TN-Tabelle für Erasmus@ISB'!AB104</f>
        <v>0</v>
      </c>
      <c r="AD92" s="30">
        <f>'TN-Tabelle für Erasmus@ISB'!AC104</f>
        <v>0</v>
      </c>
      <c r="AE92" s="30">
        <f>'TN-Tabelle für Erasmus@ISB'!AD104</f>
        <v>0</v>
      </c>
      <c r="AF92" s="30">
        <f>'TN-Tabelle für Erasmus@ISB'!AE104</f>
        <v>0</v>
      </c>
      <c r="AG92" s="25">
        <f>'TN-Tabelle für Erasmus@ISB'!AF104</f>
        <v>1</v>
      </c>
      <c r="AH92" s="25">
        <f>'TN-Tabelle für Erasmus@ISB'!AG104</f>
        <v>0</v>
      </c>
      <c r="AI92" s="13">
        <f>'TN-Tabelle für Erasmus@ISB'!AH104</f>
        <v>0</v>
      </c>
      <c r="AJ92" s="25">
        <f>'TN-Tabelle für Erasmus@ISB'!AI104</f>
        <v>1</v>
      </c>
      <c r="AK92" s="13"/>
      <c r="AL92" s="13" t="s">
        <v>63</v>
      </c>
      <c r="AM92" s="13"/>
      <c r="AN92" s="13"/>
      <c r="AO92" s="13" t="s">
        <v>63</v>
      </c>
      <c r="AP92" s="13"/>
      <c r="AQ92" s="13" t="s">
        <v>63</v>
      </c>
      <c r="AR92" s="13" t="e">
        <f>'TN-Tabelle für Erasmus@ISB'!BK104</f>
        <v>#N/A</v>
      </c>
      <c r="AS92" s="13" t="e">
        <f>'TN-Tabelle für Erasmus@ISB'!BL104</f>
        <v>#N/A</v>
      </c>
      <c r="AT92" s="13" t="e">
        <f>'TN-Tabelle für Erasmus@ISB'!BN104</f>
        <v>#N/A</v>
      </c>
      <c r="AU92" s="40" t="e">
        <f>'TN-Tabelle für Erasmus@ISB'!BM104</f>
        <v>#N/A</v>
      </c>
      <c r="AV92" s="40" t="str">
        <f>'TN-Tabelle für Erasmus@ISB'!BU104</f>
        <v>zu wenig km</v>
      </c>
      <c r="AW92" s="40">
        <f>'TN-Tabelle für Erasmus@ISB'!BV104</f>
        <v>0</v>
      </c>
      <c r="AX92" s="40" t="e">
        <f>'TN-Tabelle für Erasmus@ISB'!BW104</f>
        <v>#N/A</v>
      </c>
      <c r="AY92" s="226">
        <f>'TN-Tabelle für Erasmus@ISB'!$B$2</f>
        <v>0</v>
      </c>
      <c r="AZ92" s="226">
        <f>Intern!$AE$28</f>
        <v>2</v>
      </c>
      <c r="BA92" s="226">
        <f>Intern!$AE$29</f>
        <v>1</v>
      </c>
      <c r="BB92" s="226">
        <f>Intern!$AE$23</f>
        <v>0</v>
      </c>
      <c r="BC92" s="226">
        <f>Intern!$AE$24</f>
        <v>1</v>
      </c>
      <c r="BD92" s="226">
        <f>Intern!$AE$25</f>
        <v>0</v>
      </c>
      <c r="BE92" s="226">
        <f ca="1">IF(ISBLANK('TN-Tabelle für Erasmus@ISB'!H104),0,DATEDIF('TN-Tabelle für Erasmus@ISB'!H104,TODAY(),"Y"))</f>
        <v>0</v>
      </c>
      <c r="BF92" s="227">
        <f t="shared" ca="1" si="7"/>
        <v>15</v>
      </c>
      <c r="BG92" s="226">
        <f>COUNTA('TN-Tabelle für Erasmus@ISB'!$I$14:$I$155)</f>
        <v>4</v>
      </c>
      <c r="BH92" s="226">
        <f>Intern!$AE$10</f>
        <v>1897</v>
      </c>
      <c r="BI92" s="226">
        <f>Intern!$AE$11</f>
        <v>413</v>
      </c>
      <c r="BJ92" s="226">
        <f>Intern!$AE$12</f>
        <v>2051</v>
      </c>
      <c r="BK92" s="226">
        <f>Intern!$AE$13</f>
        <v>695</v>
      </c>
      <c r="BL92" s="226">
        <f>Intern!$AE$14</f>
        <v>1897</v>
      </c>
      <c r="BM92" s="226">
        <f>Intern!$AE$15</f>
        <v>413</v>
      </c>
      <c r="BN92" s="226">
        <f>Intern!$AE$16</f>
        <v>726</v>
      </c>
      <c r="BO92" s="226">
        <f>Intern!$AE$17</f>
        <v>309</v>
      </c>
      <c r="BP92" s="226">
        <f>Intern!$AE$18</f>
        <v>0</v>
      </c>
      <c r="BQ92" s="226">
        <f>Intern!$AE$19</f>
        <v>0</v>
      </c>
      <c r="BR92" s="226">
        <f>Intern!$AE$21</f>
        <v>722</v>
      </c>
      <c r="BS92" s="226">
        <f>Intern!$AE$20</f>
        <v>2623</v>
      </c>
      <c r="BT92" s="228">
        <f>SUM(Intern!$AE$20+Intern!$AE$21)</f>
        <v>3345</v>
      </c>
      <c r="BU92" s="174" t="str">
        <f t="shared" si="8"/>
        <v xml:space="preserve">     </v>
      </c>
      <c r="BV92" s="226">
        <f t="shared" si="9"/>
        <v>2</v>
      </c>
      <c r="BW92" s="231">
        <f t="shared" si="10"/>
        <v>-14</v>
      </c>
      <c r="BX92" s="235" t="str">
        <f>SUBSTITUTE('TN-Tabelle für Erasmus@ISB'!K104," ", "")</f>
        <v/>
      </c>
      <c r="BY92" s="226">
        <f>'TN-Tabelle für Erasmus@ISB'!$BL$2</f>
        <v>2024</v>
      </c>
      <c r="BZ92" s="226" t="str">
        <f t="shared" si="11"/>
        <v/>
      </c>
      <c r="CA9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3" spans="1:79" ht="14" customHeight="1">
      <c r="A93" s="27"/>
      <c r="B93" s="28">
        <f>'TN-Tabelle für Erasmus@ISB'!B105</f>
        <v>0</v>
      </c>
      <c r="C93" s="28" t="str">
        <f t="shared" si="6"/>
        <v>0</v>
      </c>
      <c r="D93" s="28">
        <f>'TN-Tabelle für Erasmus@ISB'!C105</f>
        <v>0</v>
      </c>
      <c r="E93" s="28">
        <f>'TN-Tabelle für Erasmus@ISB'!D105</f>
        <v>0</v>
      </c>
      <c r="F93" s="28">
        <f>'TN-Tabelle für Erasmus@ISB'!E105</f>
        <v>0</v>
      </c>
      <c r="G93" s="29">
        <f>'TN-Tabelle für Erasmus@ISB'!F105</f>
        <v>0</v>
      </c>
      <c r="H93" s="28">
        <f>'TN-Tabelle für Erasmus@ISB'!G105</f>
        <v>0</v>
      </c>
      <c r="I93" s="11">
        <f>'TN-Tabelle für Erasmus@ISB'!H105</f>
        <v>0</v>
      </c>
      <c r="J93" s="12">
        <f>'TN-Tabelle für Erasmus@ISB'!I105</f>
        <v>0</v>
      </c>
      <c r="K93" s="12">
        <f>'TN-Tabelle für Erasmus@ISB'!J105</f>
        <v>0</v>
      </c>
      <c r="L93" s="12">
        <f>'TN-Tabelle für Erasmus@ISB'!K105</f>
        <v>0</v>
      </c>
      <c r="M93" s="12">
        <f>'TN-Tabelle für Erasmus@ISB'!L105</f>
        <v>0</v>
      </c>
      <c r="N93" s="12">
        <f>'TN-Tabelle für Erasmus@ISB'!M105</f>
        <v>0</v>
      </c>
      <c r="O93" s="10">
        <f>'TN-Tabelle für Erasmus@ISB'!N105</f>
        <v>0</v>
      </c>
      <c r="P93" s="10">
        <f>'TN-Tabelle für Erasmus@ISB'!O105</f>
        <v>0</v>
      </c>
      <c r="Q93" s="10">
        <f>'TN-Tabelle für Erasmus@ISB'!P105</f>
        <v>0</v>
      </c>
      <c r="R93" s="10" t="str">
        <f>'TN-Tabelle für Erasmus@ISB'!Q105</f>
        <v>Kurstitel (nur eintragen bei Auswahl Kurs)</v>
      </c>
      <c r="S93" s="10">
        <f>'TN-Tabelle für Erasmus@ISB'!R105</f>
        <v>0</v>
      </c>
      <c r="T93" s="10">
        <f>'TN-Tabelle für Erasmus@ISB'!S105</f>
        <v>0</v>
      </c>
      <c r="U93" s="10">
        <f>'TN-Tabelle für Erasmus@ISB'!T105</f>
        <v>0</v>
      </c>
      <c r="V93" s="10">
        <f>'TN-Tabelle für Erasmus@ISB'!U105</f>
        <v>0</v>
      </c>
      <c r="W93" s="12">
        <f>'TN-Tabelle für Erasmus@ISB'!V105</f>
        <v>0</v>
      </c>
      <c r="X93" s="10">
        <f>'TN-Tabelle für Erasmus@ISB'!W105</f>
        <v>0</v>
      </c>
      <c r="Y93" s="10">
        <f>'TN-Tabelle für Erasmus@ISB'!X105</f>
        <v>0</v>
      </c>
      <c r="Z93" s="10" t="str">
        <f>'TN-Tabelle für Erasmus@ISB'!Y105</f>
        <v>zu wenig km</v>
      </c>
      <c r="AA93" s="10">
        <f>'TN-Tabelle für Erasmus@ISB'!Z105</f>
        <v>0</v>
      </c>
      <c r="AB93" s="26" t="str">
        <f>'TN-Tabelle für Erasmus@ISB'!AA105</f>
        <v>Ja</v>
      </c>
      <c r="AC93" s="30">
        <f>'TN-Tabelle für Erasmus@ISB'!AB105</f>
        <v>0</v>
      </c>
      <c r="AD93" s="30">
        <f>'TN-Tabelle für Erasmus@ISB'!AC105</f>
        <v>0</v>
      </c>
      <c r="AE93" s="30">
        <f>'TN-Tabelle für Erasmus@ISB'!AD105</f>
        <v>0</v>
      </c>
      <c r="AF93" s="30">
        <f>'TN-Tabelle für Erasmus@ISB'!AE105</f>
        <v>0</v>
      </c>
      <c r="AG93" s="25">
        <f>'TN-Tabelle für Erasmus@ISB'!AF105</f>
        <v>1</v>
      </c>
      <c r="AH93" s="25">
        <f>'TN-Tabelle für Erasmus@ISB'!AG105</f>
        <v>0</v>
      </c>
      <c r="AI93" s="13">
        <f>'TN-Tabelle für Erasmus@ISB'!AH105</f>
        <v>0</v>
      </c>
      <c r="AJ93" s="25">
        <f>'TN-Tabelle für Erasmus@ISB'!AI105</f>
        <v>1</v>
      </c>
      <c r="AK93" s="13"/>
      <c r="AL93" s="13" t="s">
        <v>63</v>
      </c>
      <c r="AM93" s="13"/>
      <c r="AN93" s="13"/>
      <c r="AO93" s="13" t="s">
        <v>63</v>
      </c>
      <c r="AP93" s="13"/>
      <c r="AQ93" s="13" t="s">
        <v>63</v>
      </c>
      <c r="AR93" s="13" t="e">
        <f>'TN-Tabelle für Erasmus@ISB'!BK105</f>
        <v>#N/A</v>
      </c>
      <c r="AS93" s="13" t="e">
        <f>'TN-Tabelle für Erasmus@ISB'!BL105</f>
        <v>#N/A</v>
      </c>
      <c r="AT93" s="13" t="e">
        <f>'TN-Tabelle für Erasmus@ISB'!BN105</f>
        <v>#N/A</v>
      </c>
      <c r="AU93" s="40" t="e">
        <f>'TN-Tabelle für Erasmus@ISB'!BM105</f>
        <v>#N/A</v>
      </c>
      <c r="AV93" s="40" t="str">
        <f>'TN-Tabelle für Erasmus@ISB'!BU105</f>
        <v>zu wenig km</v>
      </c>
      <c r="AW93" s="40">
        <f>'TN-Tabelle für Erasmus@ISB'!BV105</f>
        <v>0</v>
      </c>
      <c r="AX93" s="40" t="e">
        <f>'TN-Tabelle für Erasmus@ISB'!BW105</f>
        <v>#N/A</v>
      </c>
      <c r="AY93" s="226">
        <f>'TN-Tabelle für Erasmus@ISB'!$B$2</f>
        <v>0</v>
      </c>
      <c r="AZ93" s="226">
        <f>Intern!$AE$28</f>
        <v>2</v>
      </c>
      <c r="BA93" s="226">
        <f>Intern!$AE$29</f>
        <v>1</v>
      </c>
      <c r="BB93" s="226">
        <f>Intern!$AE$23</f>
        <v>0</v>
      </c>
      <c r="BC93" s="226">
        <f>Intern!$AE$24</f>
        <v>1</v>
      </c>
      <c r="BD93" s="226">
        <f>Intern!$AE$25</f>
        <v>0</v>
      </c>
      <c r="BE93" s="226">
        <f ca="1">IF(ISBLANK('TN-Tabelle für Erasmus@ISB'!H105),0,DATEDIF('TN-Tabelle für Erasmus@ISB'!H105,TODAY(),"Y"))</f>
        <v>0</v>
      </c>
      <c r="BF93" s="227">
        <f t="shared" ca="1" si="7"/>
        <v>15</v>
      </c>
      <c r="BG93" s="226">
        <f>COUNTA('TN-Tabelle für Erasmus@ISB'!$I$14:$I$155)</f>
        <v>4</v>
      </c>
      <c r="BH93" s="226">
        <f>Intern!$AE$10</f>
        <v>1897</v>
      </c>
      <c r="BI93" s="226">
        <f>Intern!$AE$11</f>
        <v>413</v>
      </c>
      <c r="BJ93" s="226">
        <f>Intern!$AE$12</f>
        <v>2051</v>
      </c>
      <c r="BK93" s="226">
        <f>Intern!$AE$13</f>
        <v>695</v>
      </c>
      <c r="BL93" s="226">
        <f>Intern!$AE$14</f>
        <v>1897</v>
      </c>
      <c r="BM93" s="226">
        <f>Intern!$AE$15</f>
        <v>413</v>
      </c>
      <c r="BN93" s="226">
        <f>Intern!$AE$16</f>
        <v>726</v>
      </c>
      <c r="BO93" s="226">
        <f>Intern!$AE$17</f>
        <v>309</v>
      </c>
      <c r="BP93" s="226">
        <f>Intern!$AE$18</f>
        <v>0</v>
      </c>
      <c r="BQ93" s="226">
        <f>Intern!$AE$19</f>
        <v>0</v>
      </c>
      <c r="BR93" s="226">
        <f>Intern!$AE$21</f>
        <v>722</v>
      </c>
      <c r="BS93" s="226">
        <f>Intern!$AE$20</f>
        <v>2623</v>
      </c>
      <c r="BT93" s="228">
        <f>SUM(Intern!$AE$20+Intern!$AE$21)</f>
        <v>3345</v>
      </c>
      <c r="BU93" s="174" t="str">
        <f t="shared" si="8"/>
        <v xml:space="preserve">     </v>
      </c>
      <c r="BV93" s="226">
        <f t="shared" si="9"/>
        <v>2</v>
      </c>
      <c r="BW93" s="231">
        <f t="shared" si="10"/>
        <v>-14</v>
      </c>
      <c r="BX93" s="235" t="str">
        <f>SUBSTITUTE('TN-Tabelle für Erasmus@ISB'!K105," ", "")</f>
        <v/>
      </c>
      <c r="BY93" s="226">
        <f>'TN-Tabelle für Erasmus@ISB'!$BL$2</f>
        <v>2024</v>
      </c>
      <c r="BZ93" s="226" t="str">
        <f t="shared" si="11"/>
        <v/>
      </c>
      <c r="CA9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4" spans="1:79" ht="14" customHeight="1">
      <c r="A94" s="27"/>
      <c r="B94" s="28">
        <f>'TN-Tabelle für Erasmus@ISB'!B106</f>
        <v>0</v>
      </c>
      <c r="C94" s="28" t="str">
        <f t="shared" si="6"/>
        <v>0</v>
      </c>
      <c r="D94" s="28">
        <f>'TN-Tabelle für Erasmus@ISB'!C106</f>
        <v>0</v>
      </c>
      <c r="E94" s="28">
        <f>'TN-Tabelle für Erasmus@ISB'!D106</f>
        <v>0</v>
      </c>
      <c r="F94" s="28">
        <f>'TN-Tabelle für Erasmus@ISB'!E106</f>
        <v>0</v>
      </c>
      <c r="G94" s="29">
        <f>'TN-Tabelle für Erasmus@ISB'!F106</f>
        <v>0</v>
      </c>
      <c r="H94" s="28">
        <f>'TN-Tabelle für Erasmus@ISB'!G106</f>
        <v>0</v>
      </c>
      <c r="I94" s="11">
        <f>'TN-Tabelle für Erasmus@ISB'!H106</f>
        <v>0</v>
      </c>
      <c r="J94" s="12">
        <f>'TN-Tabelle für Erasmus@ISB'!I106</f>
        <v>0</v>
      </c>
      <c r="K94" s="12">
        <f>'TN-Tabelle für Erasmus@ISB'!J106</f>
        <v>0</v>
      </c>
      <c r="L94" s="12">
        <f>'TN-Tabelle für Erasmus@ISB'!K106</f>
        <v>0</v>
      </c>
      <c r="M94" s="12">
        <f>'TN-Tabelle für Erasmus@ISB'!L106</f>
        <v>0</v>
      </c>
      <c r="N94" s="12">
        <f>'TN-Tabelle für Erasmus@ISB'!M106</f>
        <v>0</v>
      </c>
      <c r="O94" s="10">
        <f>'TN-Tabelle für Erasmus@ISB'!N106</f>
        <v>0</v>
      </c>
      <c r="P94" s="10">
        <f>'TN-Tabelle für Erasmus@ISB'!O106</f>
        <v>0</v>
      </c>
      <c r="Q94" s="10">
        <f>'TN-Tabelle für Erasmus@ISB'!P106</f>
        <v>0</v>
      </c>
      <c r="R94" s="10" t="str">
        <f>'TN-Tabelle für Erasmus@ISB'!Q106</f>
        <v>Kurstitel (nur eintragen bei Auswahl Kurs)</v>
      </c>
      <c r="S94" s="10">
        <f>'TN-Tabelle für Erasmus@ISB'!R106</f>
        <v>0</v>
      </c>
      <c r="T94" s="10">
        <f>'TN-Tabelle für Erasmus@ISB'!S106</f>
        <v>0</v>
      </c>
      <c r="U94" s="10">
        <f>'TN-Tabelle für Erasmus@ISB'!T106</f>
        <v>0</v>
      </c>
      <c r="V94" s="10">
        <f>'TN-Tabelle für Erasmus@ISB'!U106</f>
        <v>0</v>
      </c>
      <c r="W94" s="12">
        <f>'TN-Tabelle für Erasmus@ISB'!V106</f>
        <v>0</v>
      </c>
      <c r="X94" s="10">
        <f>'TN-Tabelle für Erasmus@ISB'!W106</f>
        <v>0</v>
      </c>
      <c r="Y94" s="10">
        <f>'TN-Tabelle für Erasmus@ISB'!X106</f>
        <v>0</v>
      </c>
      <c r="Z94" s="10" t="str">
        <f>'TN-Tabelle für Erasmus@ISB'!Y106</f>
        <v>zu wenig km</v>
      </c>
      <c r="AA94" s="10">
        <f>'TN-Tabelle für Erasmus@ISB'!Z106</f>
        <v>0</v>
      </c>
      <c r="AB94" s="26" t="str">
        <f>'TN-Tabelle für Erasmus@ISB'!AA106</f>
        <v>Ja</v>
      </c>
      <c r="AC94" s="30">
        <f>'TN-Tabelle für Erasmus@ISB'!AB106</f>
        <v>0</v>
      </c>
      <c r="AD94" s="30">
        <f>'TN-Tabelle für Erasmus@ISB'!AC106</f>
        <v>0</v>
      </c>
      <c r="AE94" s="30">
        <f>'TN-Tabelle für Erasmus@ISB'!AD106</f>
        <v>0</v>
      </c>
      <c r="AF94" s="30">
        <f>'TN-Tabelle für Erasmus@ISB'!AE106</f>
        <v>0</v>
      </c>
      <c r="AG94" s="25">
        <f>'TN-Tabelle für Erasmus@ISB'!AF106</f>
        <v>1</v>
      </c>
      <c r="AH94" s="25">
        <f>'TN-Tabelle für Erasmus@ISB'!AG106</f>
        <v>0</v>
      </c>
      <c r="AI94" s="13">
        <f>'TN-Tabelle für Erasmus@ISB'!AH106</f>
        <v>0</v>
      </c>
      <c r="AJ94" s="25">
        <f>'TN-Tabelle für Erasmus@ISB'!AI106</f>
        <v>1</v>
      </c>
      <c r="AK94" s="13"/>
      <c r="AL94" s="13" t="s">
        <v>63</v>
      </c>
      <c r="AM94" s="13"/>
      <c r="AN94" s="13"/>
      <c r="AO94" s="13" t="s">
        <v>63</v>
      </c>
      <c r="AP94" s="13"/>
      <c r="AQ94" s="13" t="s">
        <v>63</v>
      </c>
      <c r="AR94" s="13" t="e">
        <f>'TN-Tabelle für Erasmus@ISB'!BK106</f>
        <v>#N/A</v>
      </c>
      <c r="AS94" s="13" t="e">
        <f>'TN-Tabelle für Erasmus@ISB'!BL106</f>
        <v>#N/A</v>
      </c>
      <c r="AT94" s="13" t="e">
        <f>'TN-Tabelle für Erasmus@ISB'!BN106</f>
        <v>#N/A</v>
      </c>
      <c r="AU94" s="40" t="e">
        <f>'TN-Tabelle für Erasmus@ISB'!BM106</f>
        <v>#N/A</v>
      </c>
      <c r="AV94" s="40" t="str">
        <f>'TN-Tabelle für Erasmus@ISB'!BU106</f>
        <v>zu wenig km</v>
      </c>
      <c r="AW94" s="40">
        <f>'TN-Tabelle für Erasmus@ISB'!BV106</f>
        <v>0</v>
      </c>
      <c r="AX94" s="40" t="e">
        <f>'TN-Tabelle für Erasmus@ISB'!BW106</f>
        <v>#N/A</v>
      </c>
      <c r="AY94" s="226">
        <f>'TN-Tabelle für Erasmus@ISB'!$B$2</f>
        <v>0</v>
      </c>
      <c r="AZ94" s="226">
        <f>Intern!$AE$28</f>
        <v>2</v>
      </c>
      <c r="BA94" s="226">
        <f>Intern!$AE$29</f>
        <v>1</v>
      </c>
      <c r="BB94" s="226">
        <f>Intern!$AE$23</f>
        <v>0</v>
      </c>
      <c r="BC94" s="226">
        <f>Intern!$AE$24</f>
        <v>1</v>
      </c>
      <c r="BD94" s="226">
        <f>Intern!$AE$25</f>
        <v>0</v>
      </c>
      <c r="BE94" s="226">
        <f ca="1">IF(ISBLANK('TN-Tabelle für Erasmus@ISB'!H106),0,DATEDIF('TN-Tabelle für Erasmus@ISB'!H106,TODAY(),"Y"))</f>
        <v>0</v>
      </c>
      <c r="BF94" s="227">
        <f t="shared" ca="1" si="7"/>
        <v>15</v>
      </c>
      <c r="BG94" s="226">
        <f>COUNTA('TN-Tabelle für Erasmus@ISB'!$I$14:$I$155)</f>
        <v>4</v>
      </c>
      <c r="BH94" s="226">
        <f>Intern!$AE$10</f>
        <v>1897</v>
      </c>
      <c r="BI94" s="226">
        <f>Intern!$AE$11</f>
        <v>413</v>
      </c>
      <c r="BJ94" s="226">
        <f>Intern!$AE$12</f>
        <v>2051</v>
      </c>
      <c r="BK94" s="226">
        <f>Intern!$AE$13</f>
        <v>695</v>
      </c>
      <c r="BL94" s="226">
        <f>Intern!$AE$14</f>
        <v>1897</v>
      </c>
      <c r="BM94" s="226">
        <f>Intern!$AE$15</f>
        <v>413</v>
      </c>
      <c r="BN94" s="226">
        <f>Intern!$AE$16</f>
        <v>726</v>
      </c>
      <c r="BO94" s="226">
        <f>Intern!$AE$17</f>
        <v>309</v>
      </c>
      <c r="BP94" s="226">
        <f>Intern!$AE$18</f>
        <v>0</v>
      </c>
      <c r="BQ94" s="226">
        <f>Intern!$AE$19</f>
        <v>0</v>
      </c>
      <c r="BR94" s="226">
        <f>Intern!$AE$21</f>
        <v>722</v>
      </c>
      <c r="BS94" s="226">
        <f>Intern!$AE$20</f>
        <v>2623</v>
      </c>
      <c r="BT94" s="228">
        <f>SUM(Intern!$AE$20+Intern!$AE$21)</f>
        <v>3345</v>
      </c>
      <c r="BU94" s="174" t="str">
        <f t="shared" si="8"/>
        <v xml:space="preserve">     </v>
      </c>
      <c r="BV94" s="226">
        <f t="shared" si="9"/>
        <v>2</v>
      </c>
      <c r="BW94" s="231">
        <f t="shared" si="10"/>
        <v>-14</v>
      </c>
      <c r="BX94" s="235" t="str">
        <f>SUBSTITUTE('TN-Tabelle für Erasmus@ISB'!K106," ", "")</f>
        <v/>
      </c>
      <c r="BY94" s="226">
        <f>'TN-Tabelle für Erasmus@ISB'!$BL$2</f>
        <v>2024</v>
      </c>
      <c r="BZ94" s="226" t="str">
        <f t="shared" si="11"/>
        <v/>
      </c>
      <c r="CA9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5" spans="1:79" ht="14" customHeight="1">
      <c r="A95" s="27"/>
      <c r="B95" s="28">
        <f>'TN-Tabelle für Erasmus@ISB'!B107</f>
        <v>0</v>
      </c>
      <c r="C95" s="28" t="str">
        <f t="shared" si="6"/>
        <v>0</v>
      </c>
      <c r="D95" s="28">
        <f>'TN-Tabelle für Erasmus@ISB'!C107</f>
        <v>0</v>
      </c>
      <c r="E95" s="28">
        <f>'TN-Tabelle für Erasmus@ISB'!D107</f>
        <v>0</v>
      </c>
      <c r="F95" s="28">
        <f>'TN-Tabelle für Erasmus@ISB'!E107</f>
        <v>0</v>
      </c>
      <c r="G95" s="29">
        <f>'TN-Tabelle für Erasmus@ISB'!F107</f>
        <v>0</v>
      </c>
      <c r="H95" s="28">
        <f>'TN-Tabelle für Erasmus@ISB'!G107</f>
        <v>0</v>
      </c>
      <c r="I95" s="11">
        <f>'TN-Tabelle für Erasmus@ISB'!H107</f>
        <v>0</v>
      </c>
      <c r="J95" s="12">
        <f>'TN-Tabelle für Erasmus@ISB'!I107</f>
        <v>0</v>
      </c>
      <c r="K95" s="12">
        <f>'TN-Tabelle für Erasmus@ISB'!J107</f>
        <v>0</v>
      </c>
      <c r="L95" s="12">
        <f>'TN-Tabelle für Erasmus@ISB'!K107</f>
        <v>0</v>
      </c>
      <c r="M95" s="12">
        <f>'TN-Tabelle für Erasmus@ISB'!L107</f>
        <v>0</v>
      </c>
      <c r="N95" s="12">
        <f>'TN-Tabelle für Erasmus@ISB'!M107</f>
        <v>0</v>
      </c>
      <c r="O95" s="10">
        <f>'TN-Tabelle für Erasmus@ISB'!N107</f>
        <v>0</v>
      </c>
      <c r="P95" s="10">
        <f>'TN-Tabelle für Erasmus@ISB'!O107</f>
        <v>0</v>
      </c>
      <c r="Q95" s="10">
        <f>'TN-Tabelle für Erasmus@ISB'!P107</f>
        <v>0</v>
      </c>
      <c r="R95" s="10" t="str">
        <f>'TN-Tabelle für Erasmus@ISB'!Q107</f>
        <v>Kurstitel (nur eintragen bei Auswahl Kurs)</v>
      </c>
      <c r="S95" s="10">
        <f>'TN-Tabelle für Erasmus@ISB'!R107</f>
        <v>0</v>
      </c>
      <c r="T95" s="10">
        <f>'TN-Tabelle für Erasmus@ISB'!S107</f>
        <v>0</v>
      </c>
      <c r="U95" s="10">
        <f>'TN-Tabelle für Erasmus@ISB'!T107</f>
        <v>0</v>
      </c>
      <c r="V95" s="10">
        <f>'TN-Tabelle für Erasmus@ISB'!U107</f>
        <v>0</v>
      </c>
      <c r="W95" s="12">
        <f>'TN-Tabelle für Erasmus@ISB'!V107</f>
        <v>0</v>
      </c>
      <c r="X95" s="10">
        <f>'TN-Tabelle für Erasmus@ISB'!W107</f>
        <v>0</v>
      </c>
      <c r="Y95" s="10">
        <f>'TN-Tabelle für Erasmus@ISB'!X107</f>
        <v>0</v>
      </c>
      <c r="Z95" s="10" t="str">
        <f>'TN-Tabelle für Erasmus@ISB'!Y107</f>
        <v>zu wenig km</v>
      </c>
      <c r="AA95" s="10">
        <f>'TN-Tabelle für Erasmus@ISB'!Z107</f>
        <v>0</v>
      </c>
      <c r="AB95" s="26" t="str">
        <f>'TN-Tabelle für Erasmus@ISB'!AA107</f>
        <v>Ja</v>
      </c>
      <c r="AC95" s="30">
        <f>'TN-Tabelle für Erasmus@ISB'!AB107</f>
        <v>0</v>
      </c>
      <c r="AD95" s="30">
        <f>'TN-Tabelle für Erasmus@ISB'!AC107</f>
        <v>0</v>
      </c>
      <c r="AE95" s="30">
        <f>'TN-Tabelle für Erasmus@ISB'!AD107</f>
        <v>0</v>
      </c>
      <c r="AF95" s="30">
        <f>'TN-Tabelle für Erasmus@ISB'!AE107</f>
        <v>0</v>
      </c>
      <c r="AG95" s="25">
        <f>'TN-Tabelle für Erasmus@ISB'!AF107</f>
        <v>1</v>
      </c>
      <c r="AH95" s="25">
        <f>'TN-Tabelle für Erasmus@ISB'!AG107</f>
        <v>0</v>
      </c>
      <c r="AI95" s="13">
        <f>'TN-Tabelle für Erasmus@ISB'!AH107</f>
        <v>0</v>
      </c>
      <c r="AJ95" s="25">
        <f>'TN-Tabelle für Erasmus@ISB'!AI107</f>
        <v>1</v>
      </c>
      <c r="AK95" s="13"/>
      <c r="AL95" s="13" t="s">
        <v>63</v>
      </c>
      <c r="AM95" s="13"/>
      <c r="AN95" s="13"/>
      <c r="AO95" s="13" t="s">
        <v>63</v>
      </c>
      <c r="AP95" s="13"/>
      <c r="AQ95" s="13" t="s">
        <v>63</v>
      </c>
      <c r="AR95" s="13" t="e">
        <f>'TN-Tabelle für Erasmus@ISB'!BK107</f>
        <v>#N/A</v>
      </c>
      <c r="AS95" s="13" t="e">
        <f>'TN-Tabelle für Erasmus@ISB'!BL107</f>
        <v>#N/A</v>
      </c>
      <c r="AT95" s="13" t="e">
        <f>'TN-Tabelle für Erasmus@ISB'!BN107</f>
        <v>#N/A</v>
      </c>
      <c r="AU95" s="40" t="e">
        <f>'TN-Tabelle für Erasmus@ISB'!BM107</f>
        <v>#N/A</v>
      </c>
      <c r="AV95" s="40" t="str">
        <f>'TN-Tabelle für Erasmus@ISB'!BU107</f>
        <v>zu wenig km</v>
      </c>
      <c r="AW95" s="40">
        <f>'TN-Tabelle für Erasmus@ISB'!BV107</f>
        <v>0</v>
      </c>
      <c r="AX95" s="40" t="e">
        <f>'TN-Tabelle für Erasmus@ISB'!BW107</f>
        <v>#N/A</v>
      </c>
      <c r="AY95" s="226">
        <f>'TN-Tabelle für Erasmus@ISB'!$B$2</f>
        <v>0</v>
      </c>
      <c r="AZ95" s="226">
        <f>Intern!$AE$28</f>
        <v>2</v>
      </c>
      <c r="BA95" s="226">
        <f>Intern!$AE$29</f>
        <v>1</v>
      </c>
      <c r="BB95" s="226">
        <f>Intern!$AE$23</f>
        <v>0</v>
      </c>
      <c r="BC95" s="226">
        <f>Intern!$AE$24</f>
        <v>1</v>
      </c>
      <c r="BD95" s="226">
        <f>Intern!$AE$25</f>
        <v>0</v>
      </c>
      <c r="BE95" s="226">
        <f ca="1">IF(ISBLANK('TN-Tabelle für Erasmus@ISB'!H107),0,DATEDIF('TN-Tabelle für Erasmus@ISB'!H107,TODAY(),"Y"))</f>
        <v>0</v>
      </c>
      <c r="BF95" s="227">
        <f t="shared" ca="1" si="7"/>
        <v>15</v>
      </c>
      <c r="BG95" s="226">
        <f>COUNTA('TN-Tabelle für Erasmus@ISB'!$I$14:$I$155)</f>
        <v>4</v>
      </c>
      <c r="BH95" s="226">
        <f>Intern!$AE$10</f>
        <v>1897</v>
      </c>
      <c r="BI95" s="226">
        <f>Intern!$AE$11</f>
        <v>413</v>
      </c>
      <c r="BJ95" s="226">
        <f>Intern!$AE$12</f>
        <v>2051</v>
      </c>
      <c r="BK95" s="226">
        <f>Intern!$AE$13</f>
        <v>695</v>
      </c>
      <c r="BL95" s="226">
        <f>Intern!$AE$14</f>
        <v>1897</v>
      </c>
      <c r="BM95" s="226">
        <f>Intern!$AE$15</f>
        <v>413</v>
      </c>
      <c r="BN95" s="226">
        <f>Intern!$AE$16</f>
        <v>726</v>
      </c>
      <c r="BO95" s="226">
        <f>Intern!$AE$17</f>
        <v>309</v>
      </c>
      <c r="BP95" s="226">
        <f>Intern!$AE$18</f>
        <v>0</v>
      </c>
      <c r="BQ95" s="226">
        <f>Intern!$AE$19</f>
        <v>0</v>
      </c>
      <c r="BR95" s="226">
        <f>Intern!$AE$21</f>
        <v>722</v>
      </c>
      <c r="BS95" s="226">
        <f>Intern!$AE$20</f>
        <v>2623</v>
      </c>
      <c r="BT95" s="228">
        <f>SUM(Intern!$AE$20+Intern!$AE$21)</f>
        <v>3345</v>
      </c>
      <c r="BU95" s="174" t="str">
        <f t="shared" si="8"/>
        <v xml:space="preserve">     </v>
      </c>
      <c r="BV95" s="226">
        <f t="shared" si="9"/>
        <v>2</v>
      </c>
      <c r="BW95" s="231">
        <f t="shared" si="10"/>
        <v>-14</v>
      </c>
      <c r="BX95" s="235" t="str">
        <f>SUBSTITUTE('TN-Tabelle für Erasmus@ISB'!K107," ", "")</f>
        <v/>
      </c>
      <c r="BY95" s="226">
        <f>'TN-Tabelle für Erasmus@ISB'!$BL$2</f>
        <v>2024</v>
      </c>
      <c r="BZ95" s="226" t="str">
        <f t="shared" si="11"/>
        <v/>
      </c>
      <c r="CA9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6" spans="1:79" ht="14" customHeight="1">
      <c r="A96" s="27"/>
      <c r="B96" s="28">
        <f>'TN-Tabelle für Erasmus@ISB'!B108</f>
        <v>0</v>
      </c>
      <c r="C96" s="28" t="str">
        <f t="shared" si="6"/>
        <v>0</v>
      </c>
      <c r="D96" s="28">
        <f>'TN-Tabelle für Erasmus@ISB'!C108</f>
        <v>0</v>
      </c>
      <c r="E96" s="28">
        <f>'TN-Tabelle für Erasmus@ISB'!D108</f>
        <v>0</v>
      </c>
      <c r="F96" s="28">
        <f>'TN-Tabelle für Erasmus@ISB'!E108</f>
        <v>0</v>
      </c>
      <c r="G96" s="29">
        <f>'TN-Tabelle für Erasmus@ISB'!F108</f>
        <v>0</v>
      </c>
      <c r="H96" s="28">
        <f>'TN-Tabelle für Erasmus@ISB'!G108</f>
        <v>0</v>
      </c>
      <c r="I96" s="11">
        <f>'TN-Tabelle für Erasmus@ISB'!H108</f>
        <v>0</v>
      </c>
      <c r="J96" s="12">
        <f>'TN-Tabelle für Erasmus@ISB'!I108</f>
        <v>0</v>
      </c>
      <c r="K96" s="12">
        <f>'TN-Tabelle für Erasmus@ISB'!J108</f>
        <v>0</v>
      </c>
      <c r="L96" s="12">
        <f>'TN-Tabelle für Erasmus@ISB'!K108</f>
        <v>0</v>
      </c>
      <c r="M96" s="12">
        <f>'TN-Tabelle für Erasmus@ISB'!L108</f>
        <v>0</v>
      </c>
      <c r="N96" s="12">
        <f>'TN-Tabelle für Erasmus@ISB'!M108</f>
        <v>0</v>
      </c>
      <c r="O96" s="10">
        <f>'TN-Tabelle für Erasmus@ISB'!N108</f>
        <v>0</v>
      </c>
      <c r="P96" s="10">
        <f>'TN-Tabelle für Erasmus@ISB'!O108</f>
        <v>0</v>
      </c>
      <c r="Q96" s="10">
        <f>'TN-Tabelle für Erasmus@ISB'!P108</f>
        <v>0</v>
      </c>
      <c r="R96" s="10" t="str">
        <f>'TN-Tabelle für Erasmus@ISB'!Q108</f>
        <v>Kurstitel (nur eintragen bei Auswahl Kurs)</v>
      </c>
      <c r="S96" s="10">
        <f>'TN-Tabelle für Erasmus@ISB'!R108</f>
        <v>0</v>
      </c>
      <c r="T96" s="10">
        <f>'TN-Tabelle für Erasmus@ISB'!S108</f>
        <v>0</v>
      </c>
      <c r="U96" s="10">
        <f>'TN-Tabelle für Erasmus@ISB'!T108</f>
        <v>0</v>
      </c>
      <c r="V96" s="10">
        <f>'TN-Tabelle für Erasmus@ISB'!U108</f>
        <v>0</v>
      </c>
      <c r="W96" s="12">
        <f>'TN-Tabelle für Erasmus@ISB'!V108</f>
        <v>0</v>
      </c>
      <c r="X96" s="10">
        <f>'TN-Tabelle für Erasmus@ISB'!W108</f>
        <v>0</v>
      </c>
      <c r="Y96" s="10">
        <f>'TN-Tabelle für Erasmus@ISB'!X108</f>
        <v>0</v>
      </c>
      <c r="Z96" s="10" t="str">
        <f>'TN-Tabelle für Erasmus@ISB'!Y108</f>
        <v>zu wenig km</v>
      </c>
      <c r="AA96" s="10">
        <f>'TN-Tabelle für Erasmus@ISB'!Z108</f>
        <v>0</v>
      </c>
      <c r="AB96" s="26" t="str">
        <f>'TN-Tabelle für Erasmus@ISB'!AA108</f>
        <v>Ja</v>
      </c>
      <c r="AC96" s="30">
        <f>'TN-Tabelle für Erasmus@ISB'!AB108</f>
        <v>0</v>
      </c>
      <c r="AD96" s="30">
        <f>'TN-Tabelle für Erasmus@ISB'!AC108</f>
        <v>0</v>
      </c>
      <c r="AE96" s="30">
        <f>'TN-Tabelle für Erasmus@ISB'!AD108</f>
        <v>0</v>
      </c>
      <c r="AF96" s="30">
        <f>'TN-Tabelle für Erasmus@ISB'!AE108</f>
        <v>0</v>
      </c>
      <c r="AG96" s="25">
        <f>'TN-Tabelle für Erasmus@ISB'!AF108</f>
        <v>1</v>
      </c>
      <c r="AH96" s="25">
        <f>'TN-Tabelle für Erasmus@ISB'!AG108</f>
        <v>0</v>
      </c>
      <c r="AI96" s="13">
        <f>'TN-Tabelle für Erasmus@ISB'!AH108</f>
        <v>0</v>
      </c>
      <c r="AJ96" s="25">
        <f>'TN-Tabelle für Erasmus@ISB'!AI108</f>
        <v>1</v>
      </c>
      <c r="AK96" s="13"/>
      <c r="AL96" s="13" t="s">
        <v>63</v>
      </c>
      <c r="AM96" s="13"/>
      <c r="AN96" s="13"/>
      <c r="AO96" s="13" t="s">
        <v>63</v>
      </c>
      <c r="AP96" s="13"/>
      <c r="AQ96" s="13" t="s">
        <v>63</v>
      </c>
      <c r="AR96" s="13" t="e">
        <f>'TN-Tabelle für Erasmus@ISB'!BK108</f>
        <v>#N/A</v>
      </c>
      <c r="AS96" s="13" t="e">
        <f>'TN-Tabelle für Erasmus@ISB'!BL108</f>
        <v>#N/A</v>
      </c>
      <c r="AT96" s="13" t="e">
        <f>'TN-Tabelle für Erasmus@ISB'!BN108</f>
        <v>#N/A</v>
      </c>
      <c r="AU96" s="40" t="e">
        <f>'TN-Tabelle für Erasmus@ISB'!BM108</f>
        <v>#N/A</v>
      </c>
      <c r="AV96" s="40" t="str">
        <f>'TN-Tabelle für Erasmus@ISB'!BU108</f>
        <v>zu wenig km</v>
      </c>
      <c r="AW96" s="40">
        <f>'TN-Tabelle für Erasmus@ISB'!BV108</f>
        <v>0</v>
      </c>
      <c r="AX96" s="40" t="e">
        <f>'TN-Tabelle für Erasmus@ISB'!BW108</f>
        <v>#N/A</v>
      </c>
      <c r="AY96" s="226">
        <f>'TN-Tabelle für Erasmus@ISB'!$B$2</f>
        <v>0</v>
      </c>
      <c r="AZ96" s="226">
        <f>Intern!$AE$28</f>
        <v>2</v>
      </c>
      <c r="BA96" s="226">
        <f>Intern!$AE$29</f>
        <v>1</v>
      </c>
      <c r="BB96" s="226">
        <f>Intern!$AE$23</f>
        <v>0</v>
      </c>
      <c r="BC96" s="226">
        <f>Intern!$AE$24</f>
        <v>1</v>
      </c>
      <c r="BD96" s="226">
        <f>Intern!$AE$25</f>
        <v>0</v>
      </c>
      <c r="BE96" s="226">
        <f ca="1">IF(ISBLANK('TN-Tabelle für Erasmus@ISB'!H108),0,DATEDIF('TN-Tabelle für Erasmus@ISB'!H108,TODAY(),"Y"))</f>
        <v>0</v>
      </c>
      <c r="BF96" s="227">
        <f t="shared" ca="1" si="7"/>
        <v>15</v>
      </c>
      <c r="BG96" s="226">
        <f>COUNTA('TN-Tabelle für Erasmus@ISB'!$I$14:$I$155)</f>
        <v>4</v>
      </c>
      <c r="BH96" s="226">
        <f>Intern!$AE$10</f>
        <v>1897</v>
      </c>
      <c r="BI96" s="226">
        <f>Intern!$AE$11</f>
        <v>413</v>
      </c>
      <c r="BJ96" s="226">
        <f>Intern!$AE$12</f>
        <v>2051</v>
      </c>
      <c r="BK96" s="226">
        <f>Intern!$AE$13</f>
        <v>695</v>
      </c>
      <c r="BL96" s="226">
        <f>Intern!$AE$14</f>
        <v>1897</v>
      </c>
      <c r="BM96" s="226">
        <f>Intern!$AE$15</f>
        <v>413</v>
      </c>
      <c r="BN96" s="226">
        <f>Intern!$AE$16</f>
        <v>726</v>
      </c>
      <c r="BO96" s="226">
        <f>Intern!$AE$17</f>
        <v>309</v>
      </c>
      <c r="BP96" s="226">
        <f>Intern!$AE$18</f>
        <v>0</v>
      </c>
      <c r="BQ96" s="226">
        <f>Intern!$AE$19</f>
        <v>0</v>
      </c>
      <c r="BR96" s="226">
        <f>Intern!$AE$21</f>
        <v>722</v>
      </c>
      <c r="BS96" s="226">
        <f>Intern!$AE$20</f>
        <v>2623</v>
      </c>
      <c r="BT96" s="228">
        <f>SUM(Intern!$AE$20+Intern!$AE$21)</f>
        <v>3345</v>
      </c>
      <c r="BU96" s="174" t="str">
        <f t="shared" si="8"/>
        <v xml:space="preserve">     </v>
      </c>
      <c r="BV96" s="226">
        <f t="shared" si="9"/>
        <v>2</v>
      </c>
      <c r="BW96" s="231">
        <f t="shared" si="10"/>
        <v>-14</v>
      </c>
      <c r="BX96" s="235" t="str">
        <f>SUBSTITUTE('TN-Tabelle für Erasmus@ISB'!K108," ", "")</f>
        <v/>
      </c>
      <c r="BY96" s="226">
        <f>'TN-Tabelle für Erasmus@ISB'!$BL$2</f>
        <v>2024</v>
      </c>
      <c r="BZ96" s="226" t="str">
        <f t="shared" si="11"/>
        <v/>
      </c>
      <c r="CA9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7" spans="1:79" ht="14" customHeight="1">
      <c r="A97" s="27"/>
      <c r="B97" s="28">
        <f>'TN-Tabelle für Erasmus@ISB'!B109</f>
        <v>0</v>
      </c>
      <c r="C97" s="28" t="str">
        <f t="shared" si="6"/>
        <v>0</v>
      </c>
      <c r="D97" s="28">
        <f>'TN-Tabelle für Erasmus@ISB'!C109</f>
        <v>0</v>
      </c>
      <c r="E97" s="28">
        <f>'TN-Tabelle für Erasmus@ISB'!D109</f>
        <v>0</v>
      </c>
      <c r="F97" s="28">
        <f>'TN-Tabelle für Erasmus@ISB'!E109</f>
        <v>0</v>
      </c>
      <c r="G97" s="29">
        <f>'TN-Tabelle für Erasmus@ISB'!F109</f>
        <v>0</v>
      </c>
      <c r="H97" s="28">
        <f>'TN-Tabelle für Erasmus@ISB'!G109</f>
        <v>0</v>
      </c>
      <c r="I97" s="11">
        <f>'TN-Tabelle für Erasmus@ISB'!H109</f>
        <v>0</v>
      </c>
      <c r="J97" s="12">
        <f>'TN-Tabelle für Erasmus@ISB'!I109</f>
        <v>0</v>
      </c>
      <c r="K97" s="12">
        <f>'TN-Tabelle für Erasmus@ISB'!J109</f>
        <v>0</v>
      </c>
      <c r="L97" s="12">
        <f>'TN-Tabelle für Erasmus@ISB'!K109</f>
        <v>0</v>
      </c>
      <c r="M97" s="12">
        <f>'TN-Tabelle für Erasmus@ISB'!L109</f>
        <v>0</v>
      </c>
      <c r="N97" s="12">
        <f>'TN-Tabelle für Erasmus@ISB'!M109</f>
        <v>0</v>
      </c>
      <c r="O97" s="10">
        <f>'TN-Tabelle für Erasmus@ISB'!N109</f>
        <v>0</v>
      </c>
      <c r="P97" s="10">
        <f>'TN-Tabelle für Erasmus@ISB'!O109</f>
        <v>0</v>
      </c>
      <c r="Q97" s="10">
        <f>'TN-Tabelle für Erasmus@ISB'!P109</f>
        <v>0</v>
      </c>
      <c r="R97" s="10" t="str">
        <f>'TN-Tabelle für Erasmus@ISB'!Q109</f>
        <v>Kurstitel (nur eintragen bei Auswahl Kurs)</v>
      </c>
      <c r="S97" s="10">
        <f>'TN-Tabelle für Erasmus@ISB'!R109</f>
        <v>0</v>
      </c>
      <c r="T97" s="10">
        <f>'TN-Tabelle für Erasmus@ISB'!S109</f>
        <v>0</v>
      </c>
      <c r="U97" s="10">
        <f>'TN-Tabelle für Erasmus@ISB'!T109</f>
        <v>0</v>
      </c>
      <c r="V97" s="10">
        <f>'TN-Tabelle für Erasmus@ISB'!U109</f>
        <v>0</v>
      </c>
      <c r="W97" s="12">
        <f>'TN-Tabelle für Erasmus@ISB'!V109</f>
        <v>0</v>
      </c>
      <c r="X97" s="10">
        <f>'TN-Tabelle für Erasmus@ISB'!W109</f>
        <v>0</v>
      </c>
      <c r="Y97" s="10">
        <f>'TN-Tabelle für Erasmus@ISB'!X109</f>
        <v>0</v>
      </c>
      <c r="Z97" s="10" t="str">
        <f>'TN-Tabelle für Erasmus@ISB'!Y109</f>
        <v>zu wenig km</v>
      </c>
      <c r="AA97" s="10">
        <f>'TN-Tabelle für Erasmus@ISB'!Z109</f>
        <v>0</v>
      </c>
      <c r="AB97" s="26" t="str">
        <f>'TN-Tabelle für Erasmus@ISB'!AA109</f>
        <v>Ja</v>
      </c>
      <c r="AC97" s="30">
        <f>'TN-Tabelle für Erasmus@ISB'!AB109</f>
        <v>0</v>
      </c>
      <c r="AD97" s="30">
        <f>'TN-Tabelle für Erasmus@ISB'!AC109</f>
        <v>0</v>
      </c>
      <c r="AE97" s="30">
        <f>'TN-Tabelle für Erasmus@ISB'!AD109</f>
        <v>0</v>
      </c>
      <c r="AF97" s="30">
        <f>'TN-Tabelle für Erasmus@ISB'!AE109</f>
        <v>0</v>
      </c>
      <c r="AG97" s="25">
        <f>'TN-Tabelle für Erasmus@ISB'!AF109</f>
        <v>1</v>
      </c>
      <c r="AH97" s="25">
        <f>'TN-Tabelle für Erasmus@ISB'!AG109</f>
        <v>0</v>
      </c>
      <c r="AI97" s="13">
        <f>'TN-Tabelle für Erasmus@ISB'!AH109</f>
        <v>0</v>
      </c>
      <c r="AJ97" s="25">
        <f>'TN-Tabelle für Erasmus@ISB'!AI109</f>
        <v>1</v>
      </c>
      <c r="AK97" s="13"/>
      <c r="AL97" s="13" t="s">
        <v>63</v>
      </c>
      <c r="AM97" s="13"/>
      <c r="AN97" s="13"/>
      <c r="AO97" s="13" t="s">
        <v>63</v>
      </c>
      <c r="AP97" s="13"/>
      <c r="AQ97" s="13" t="s">
        <v>63</v>
      </c>
      <c r="AR97" s="13" t="e">
        <f>'TN-Tabelle für Erasmus@ISB'!BK109</f>
        <v>#N/A</v>
      </c>
      <c r="AS97" s="13" t="e">
        <f>'TN-Tabelle für Erasmus@ISB'!BL109</f>
        <v>#N/A</v>
      </c>
      <c r="AT97" s="13" t="e">
        <f>'TN-Tabelle für Erasmus@ISB'!BN109</f>
        <v>#N/A</v>
      </c>
      <c r="AU97" s="40" t="e">
        <f>'TN-Tabelle für Erasmus@ISB'!BM109</f>
        <v>#N/A</v>
      </c>
      <c r="AV97" s="40" t="str">
        <f>'TN-Tabelle für Erasmus@ISB'!BU109</f>
        <v>zu wenig km</v>
      </c>
      <c r="AW97" s="40">
        <f>'TN-Tabelle für Erasmus@ISB'!BV109</f>
        <v>0</v>
      </c>
      <c r="AX97" s="40" t="e">
        <f>'TN-Tabelle für Erasmus@ISB'!BW109</f>
        <v>#N/A</v>
      </c>
      <c r="AY97" s="226">
        <f>'TN-Tabelle für Erasmus@ISB'!$B$2</f>
        <v>0</v>
      </c>
      <c r="AZ97" s="226">
        <f>Intern!$AE$28</f>
        <v>2</v>
      </c>
      <c r="BA97" s="226">
        <f>Intern!$AE$29</f>
        <v>1</v>
      </c>
      <c r="BB97" s="226">
        <f>Intern!$AE$23</f>
        <v>0</v>
      </c>
      <c r="BC97" s="226">
        <f>Intern!$AE$24</f>
        <v>1</v>
      </c>
      <c r="BD97" s="226">
        <f>Intern!$AE$25</f>
        <v>0</v>
      </c>
      <c r="BE97" s="226">
        <f ca="1">IF(ISBLANK('TN-Tabelle für Erasmus@ISB'!H109),0,DATEDIF('TN-Tabelle für Erasmus@ISB'!H109,TODAY(),"Y"))</f>
        <v>0</v>
      </c>
      <c r="BF97" s="227">
        <f t="shared" ca="1" si="7"/>
        <v>15</v>
      </c>
      <c r="BG97" s="226">
        <f>COUNTA('TN-Tabelle für Erasmus@ISB'!$I$14:$I$155)</f>
        <v>4</v>
      </c>
      <c r="BH97" s="226">
        <f>Intern!$AE$10</f>
        <v>1897</v>
      </c>
      <c r="BI97" s="226">
        <f>Intern!$AE$11</f>
        <v>413</v>
      </c>
      <c r="BJ97" s="226">
        <f>Intern!$AE$12</f>
        <v>2051</v>
      </c>
      <c r="BK97" s="226">
        <f>Intern!$AE$13</f>
        <v>695</v>
      </c>
      <c r="BL97" s="226">
        <f>Intern!$AE$14</f>
        <v>1897</v>
      </c>
      <c r="BM97" s="226">
        <f>Intern!$AE$15</f>
        <v>413</v>
      </c>
      <c r="BN97" s="226">
        <f>Intern!$AE$16</f>
        <v>726</v>
      </c>
      <c r="BO97" s="226">
        <f>Intern!$AE$17</f>
        <v>309</v>
      </c>
      <c r="BP97" s="226">
        <f>Intern!$AE$18</f>
        <v>0</v>
      </c>
      <c r="BQ97" s="226">
        <f>Intern!$AE$19</f>
        <v>0</v>
      </c>
      <c r="BR97" s="226">
        <f>Intern!$AE$21</f>
        <v>722</v>
      </c>
      <c r="BS97" s="226">
        <f>Intern!$AE$20</f>
        <v>2623</v>
      </c>
      <c r="BT97" s="228">
        <f>SUM(Intern!$AE$20+Intern!$AE$21)</f>
        <v>3345</v>
      </c>
      <c r="BU97" s="174" t="str">
        <f t="shared" si="8"/>
        <v xml:space="preserve">     </v>
      </c>
      <c r="BV97" s="226">
        <f t="shared" si="9"/>
        <v>2</v>
      </c>
      <c r="BW97" s="231">
        <f t="shared" si="10"/>
        <v>-14</v>
      </c>
      <c r="BX97" s="235" t="str">
        <f>SUBSTITUTE('TN-Tabelle für Erasmus@ISB'!K109," ", "")</f>
        <v/>
      </c>
      <c r="BY97" s="226">
        <f>'TN-Tabelle für Erasmus@ISB'!$BL$2</f>
        <v>2024</v>
      </c>
      <c r="BZ97" s="226" t="str">
        <f t="shared" si="11"/>
        <v/>
      </c>
      <c r="CA9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8" spans="1:79" ht="14" customHeight="1">
      <c r="A98" s="27"/>
      <c r="B98" s="28">
        <f>'TN-Tabelle für Erasmus@ISB'!B110</f>
        <v>0</v>
      </c>
      <c r="C98" s="28" t="str">
        <f t="shared" si="6"/>
        <v>0</v>
      </c>
      <c r="D98" s="28">
        <f>'TN-Tabelle für Erasmus@ISB'!C110</f>
        <v>0</v>
      </c>
      <c r="E98" s="28">
        <f>'TN-Tabelle für Erasmus@ISB'!D110</f>
        <v>0</v>
      </c>
      <c r="F98" s="28">
        <f>'TN-Tabelle für Erasmus@ISB'!E110</f>
        <v>0</v>
      </c>
      <c r="G98" s="29">
        <f>'TN-Tabelle für Erasmus@ISB'!F110</f>
        <v>0</v>
      </c>
      <c r="H98" s="28">
        <f>'TN-Tabelle für Erasmus@ISB'!G110</f>
        <v>0</v>
      </c>
      <c r="I98" s="11">
        <f>'TN-Tabelle für Erasmus@ISB'!H110</f>
        <v>0</v>
      </c>
      <c r="J98" s="12">
        <f>'TN-Tabelle für Erasmus@ISB'!I110</f>
        <v>0</v>
      </c>
      <c r="K98" s="12">
        <f>'TN-Tabelle für Erasmus@ISB'!J110</f>
        <v>0</v>
      </c>
      <c r="L98" s="12">
        <f>'TN-Tabelle für Erasmus@ISB'!K110</f>
        <v>0</v>
      </c>
      <c r="M98" s="12">
        <f>'TN-Tabelle für Erasmus@ISB'!L110</f>
        <v>0</v>
      </c>
      <c r="N98" s="12">
        <f>'TN-Tabelle für Erasmus@ISB'!M110</f>
        <v>0</v>
      </c>
      <c r="O98" s="10">
        <f>'TN-Tabelle für Erasmus@ISB'!N110</f>
        <v>0</v>
      </c>
      <c r="P98" s="10">
        <f>'TN-Tabelle für Erasmus@ISB'!O110</f>
        <v>0</v>
      </c>
      <c r="Q98" s="10">
        <f>'TN-Tabelle für Erasmus@ISB'!P110</f>
        <v>0</v>
      </c>
      <c r="R98" s="10" t="str">
        <f>'TN-Tabelle für Erasmus@ISB'!Q110</f>
        <v>Kurstitel (nur eintragen bei Auswahl Kurs)</v>
      </c>
      <c r="S98" s="10">
        <f>'TN-Tabelle für Erasmus@ISB'!R110</f>
        <v>0</v>
      </c>
      <c r="T98" s="10">
        <f>'TN-Tabelle für Erasmus@ISB'!S110</f>
        <v>0</v>
      </c>
      <c r="U98" s="10">
        <f>'TN-Tabelle für Erasmus@ISB'!T110</f>
        <v>0</v>
      </c>
      <c r="V98" s="10">
        <f>'TN-Tabelle für Erasmus@ISB'!U110</f>
        <v>0</v>
      </c>
      <c r="W98" s="12">
        <f>'TN-Tabelle für Erasmus@ISB'!V110</f>
        <v>0</v>
      </c>
      <c r="X98" s="10">
        <f>'TN-Tabelle für Erasmus@ISB'!W110</f>
        <v>0</v>
      </c>
      <c r="Y98" s="10">
        <f>'TN-Tabelle für Erasmus@ISB'!X110</f>
        <v>0</v>
      </c>
      <c r="Z98" s="10" t="str">
        <f>'TN-Tabelle für Erasmus@ISB'!Y110</f>
        <v>zu wenig km</v>
      </c>
      <c r="AA98" s="10">
        <f>'TN-Tabelle für Erasmus@ISB'!Z110</f>
        <v>0</v>
      </c>
      <c r="AB98" s="26" t="str">
        <f>'TN-Tabelle für Erasmus@ISB'!AA110</f>
        <v>Ja</v>
      </c>
      <c r="AC98" s="30">
        <f>'TN-Tabelle für Erasmus@ISB'!AB110</f>
        <v>0</v>
      </c>
      <c r="AD98" s="30">
        <f>'TN-Tabelle für Erasmus@ISB'!AC110</f>
        <v>0</v>
      </c>
      <c r="AE98" s="30">
        <f>'TN-Tabelle für Erasmus@ISB'!AD110</f>
        <v>0</v>
      </c>
      <c r="AF98" s="30">
        <f>'TN-Tabelle für Erasmus@ISB'!AE110</f>
        <v>0</v>
      </c>
      <c r="AG98" s="25">
        <f>'TN-Tabelle für Erasmus@ISB'!AF110</f>
        <v>1</v>
      </c>
      <c r="AH98" s="25">
        <f>'TN-Tabelle für Erasmus@ISB'!AG110</f>
        <v>0</v>
      </c>
      <c r="AI98" s="13">
        <f>'TN-Tabelle für Erasmus@ISB'!AH110</f>
        <v>0</v>
      </c>
      <c r="AJ98" s="25">
        <f>'TN-Tabelle für Erasmus@ISB'!AI110</f>
        <v>1</v>
      </c>
      <c r="AK98" s="13"/>
      <c r="AL98" s="13" t="s">
        <v>63</v>
      </c>
      <c r="AM98" s="13"/>
      <c r="AN98" s="13"/>
      <c r="AO98" s="13" t="s">
        <v>63</v>
      </c>
      <c r="AP98" s="13"/>
      <c r="AQ98" s="13" t="s">
        <v>63</v>
      </c>
      <c r="AR98" s="13" t="e">
        <f>'TN-Tabelle für Erasmus@ISB'!BK110</f>
        <v>#N/A</v>
      </c>
      <c r="AS98" s="13" t="e">
        <f>'TN-Tabelle für Erasmus@ISB'!BL110</f>
        <v>#N/A</v>
      </c>
      <c r="AT98" s="13" t="e">
        <f>'TN-Tabelle für Erasmus@ISB'!BN110</f>
        <v>#N/A</v>
      </c>
      <c r="AU98" s="40" t="e">
        <f>'TN-Tabelle für Erasmus@ISB'!BM110</f>
        <v>#N/A</v>
      </c>
      <c r="AV98" s="40" t="str">
        <f>'TN-Tabelle für Erasmus@ISB'!BU110</f>
        <v>zu wenig km</v>
      </c>
      <c r="AW98" s="40">
        <f>'TN-Tabelle für Erasmus@ISB'!BV110</f>
        <v>0</v>
      </c>
      <c r="AX98" s="40" t="e">
        <f>'TN-Tabelle für Erasmus@ISB'!BW110</f>
        <v>#N/A</v>
      </c>
      <c r="AY98" s="226">
        <f>'TN-Tabelle für Erasmus@ISB'!$B$2</f>
        <v>0</v>
      </c>
      <c r="AZ98" s="226">
        <f>Intern!$AE$28</f>
        <v>2</v>
      </c>
      <c r="BA98" s="226">
        <f>Intern!$AE$29</f>
        <v>1</v>
      </c>
      <c r="BB98" s="226">
        <f>Intern!$AE$23</f>
        <v>0</v>
      </c>
      <c r="BC98" s="226">
        <f>Intern!$AE$24</f>
        <v>1</v>
      </c>
      <c r="BD98" s="226">
        <f>Intern!$AE$25</f>
        <v>0</v>
      </c>
      <c r="BE98" s="226">
        <f ca="1">IF(ISBLANK('TN-Tabelle für Erasmus@ISB'!H110),0,DATEDIF('TN-Tabelle für Erasmus@ISB'!H110,TODAY(),"Y"))</f>
        <v>0</v>
      </c>
      <c r="BF98" s="227">
        <f t="shared" ca="1" si="7"/>
        <v>15</v>
      </c>
      <c r="BG98" s="226">
        <f>COUNTA('TN-Tabelle für Erasmus@ISB'!$I$14:$I$155)</f>
        <v>4</v>
      </c>
      <c r="BH98" s="226">
        <f>Intern!$AE$10</f>
        <v>1897</v>
      </c>
      <c r="BI98" s="226">
        <f>Intern!$AE$11</f>
        <v>413</v>
      </c>
      <c r="BJ98" s="226">
        <f>Intern!$AE$12</f>
        <v>2051</v>
      </c>
      <c r="BK98" s="226">
        <f>Intern!$AE$13</f>
        <v>695</v>
      </c>
      <c r="BL98" s="226">
        <f>Intern!$AE$14</f>
        <v>1897</v>
      </c>
      <c r="BM98" s="226">
        <f>Intern!$AE$15</f>
        <v>413</v>
      </c>
      <c r="BN98" s="226">
        <f>Intern!$AE$16</f>
        <v>726</v>
      </c>
      <c r="BO98" s="226">
        <f>Intern!$AE$17</f>
        <v>309</v>
      </c>
      <c r="BP98" s="226">
        <f>Intern!$AE$18</f>
        <v>0</v>
      </c>
      <c r="BQ98" s="226">
        <f>Intern!$AE$19</f>
        <v>0</v>
      </c>
      <c r="BR98" s="226">
        <f>Intern!$AE$21</f>
        <v>722</v>
      </c>
      <c r="BS98" s="226">
        <f>Intern!$AE$20</f>
        <v>2623</v>
      </c>
      <c r="BT98" s="228">
        <f>SUM(Intern!$AE$20+Intern!$AE$21)</f>
        <v>3345</v>
      </c>
      <c r="BU98" s="174" t="str">
        <f t="shared" si="8"/>
        <v xml:space="preserve">     </v>
      </c>
      <c r="BV98" s="226">
        <f t="shared" si="9"/>
        <v>2</v>
      </c>
      <c r="BW98" s="231">
        <f t="shared" si="10"/>
        <v>-14</v>
      </c>
      <c r="BX98" s="235" t="str">
        <f>SUBSTITUTE('TN-Tabelle für Erasmus@ISB'!K110," ", "")</f>
        <v/>
      </c>
      <c r="BY98" s="226">
        <f>'TN-Tabelle für Erasmus@ISB'!$BL$2</f>
        <v>2024</v>
      </c>
      <c r="BZ98" s="226" t="str">
        <f t="shared" si="11"/>
        <v/>
      </c>
      <c r="CA9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99" spans="1:79" ht="14" customHeight="1">
      <c r="A99" s="27"/>
      <c r="B99" s="28">
        <f>'TN-Tabelle für Erasmus@ISB'!B111</f>
        <v>0</v>
      </c>
      <c r="C99" s="28" t="str">
        <f t="shared" si="6"/>
        <v>0</v>
      </c>
      <c r="D99" s="28">
        <f>'TN-Tabelle für Erasmus@ISB'!C111</f>
        <v>0</v>
      </c>
      <c r="E99" s="28">
        <f>'TN-Tabelle für Erasmus@ISB'!D111</f>
        <v>0</v>
      </c>
      <c r="F99" s="28">
        <f>'TN-Tabelle für Erasmus@ISB'!E111</f>
        <v>0</v>
      </c>
      <c r="G99" s="29">
        <f>'TN-Tabelle für Erasmus@ISB'!F111</f>
        <v>0</v>
      </c>
      <c r="H99" s="28">
        <f>'TN-Tabelle für Erasmus@ISB'!G111</f>
        <v>0</v>
      </c>
      <c r="I99" s="11">
        <f>'TN-Tabelle für Erasmus@ISB'!H111</f>
        <v>0</v>
      </c>
      <c r="J99" s="12">
        <f>'TN-Tabelle für Erasmus@ISB'!I111</f>
        <v>0</v>
      </c>
      <c r="K99" s="12">
        <f>'TN-Tabelle für Erasmus@ISB'!J111</f>
        <v>0</v>
      </c>
      <c r="L99" s="12">
        <f>'TN-Tabelle für Erasmus@ISB'!K111</f>
        <v>0</v>
      </c>
      <c r="M99" s="12">
        <f>'TN-Tabelle für Erasmus@ISB'!L111</f>
        <v>0</v>
      </c>
      <c r="N99" s="12">
        <f>'TN-Tabelle für Erasmus@ISB'!M111</f>
        <v>0</v>
      </c>
      <c r="O99" s="10">
        <f>'TN-Tabelle für Erasmus@ISB'!N111</f>
        <v>0</v>
      </c>
      <c r="P99" s="10">
        <f>'TN-Tabelle für Erasmus@ISB'!O111</f>
        <v>0</v>
      </c>
      <c r="Q99" s="10">
        <f>'TN-Tabelle für Erasmus@ISB'!P111</f>
        <v>0</v>
      </c>
      <c r="R99" s="10" t="str">
        <f>'TN-Tabelle für Erasmus@ISB'!Q111</f>
        <v>Kurstitel (nur eintragen bei Auswahl Kurs)</v>
      </c>
      <c r="S99" s="10">
        <f>'TN-Tabelle für Erasmus@ISB'!R111</f>
        <v>0</v>
      </c>
      <c r="T99" s="10">
        <f>'TN-Tabelle für Erasmus@ISB'!S111</f>
        <v>0</v>
      </c>
      <c r="U99" s="10">
        <f>'TN-Tabelle für Erasmus@ISB'!T111</f>
        <v>0</v>
      </c>
      <c r="V99" s="10">
        <f>'TN-Tabelle für Erasmus@ISB'!U111</f>
        <v>0</v>
      </c>
      <c r="W99" s="12">
        <f>'TN-Tabelle für Erasmus@ISB'!V111</f>
        <v>0</v>
      </c>
      <c r="X99" s="10">
        <f>'TN-Tabelle für Erasmus@ISB'!W111</f>
        <v>0</v>
      </c>
      <c r="Y99" s="10">
        <f>'TN-Tabelle für Erasmus@ISB'!X111</f>
        <v>0</v>
      </c>
      <c r="Z99" s="10" t="str">
        <f>'TN-Tabelle für Erasmus@ISB'!Y111</f>
        <v>zu wenig km</v>
      </c>
      <c r="AA99" s="10">
        <f>'TN-Tabelle für Erasmus@ISB'!Z111</f>
        <v>0</v>
      </c>
      <c r="AB99" s="26" t="str">
        <f>'TN-Tabelle für Erasmus@ISB'!AA111</f>
        <v>Ja</v>
      </c>
      <c r="AC99" s="30">
        <f>'TN-Tabelle für Erasmus@ISB'!AB111</f>
        <v>0</v>
      </c>
      <c r="AD99" s="30">
        <f>'TN-Tabelle für Erasmus@ISB'!AC111</f>
        <v>0</v>
      </c>
      <c r="AE99" s="30">
        <f>'TN-Tabelle für Erasmus@ISB'!AD111</f>
        <v>0</v>
      </c>
      <c r="AF99" s="30">
        <f>'TN-Tabelle für Erasmus@ISB'!AE111</f>
        <v>0</v>
      </c>
      <c r="AG99" s="25">
        <f>'TN-Tabelle für Erasmus@ISB'!AF111</f>
        <v>1</v>
      </c>
      <c r="AH99" s="25">
        <f>'TN-Tabelle für Erasmus@ISB'!AG111</f>
        <v>0</v>
      </c>
      <c r="AI99" s="13">
        <f>'TN-Tabelle für Erasmus@ISB'!AH111</f>
        <v>0</v>
      </c>
      <c r="AJ99" s="25">
        <f>'TN-Tabelle für Erasmus@ISB'!AI111</f>
        <v>1</v>
      </c>
      <c r="AK99" s="13"/>
      <c r="AL99" s="13" t="s">
        <v>63</v>
      </c>
      <c r="AM99" s="13"/>
      <c r="AN99" s="13"/>
      <c r="AO99" s="13" t="s">
        <v>63</v>
      </c>
      <c r="AP99" s="13"/>
      <c r="AQ99" s="13" t="s">
        <v>63</v>
      </c>
      <c r="AR99" s="13" t="e">
        <f>'TN-Tabelle für Erasmus@ISB'!BK111</f>
        <v>#N/A</v>
      </c>
      <c r="AS99" s="13" t="e">
        <f>'TN-Tabelle für Erasmus@ISB'!BL111</f>
        <v>#N/A</v>
      </c>
      <c r="AT99" s="13" t="e">
        <f>'TN-Tabelle für Erasmus@ISB'!BN111</f>
        <v>#N/A</v>
      </c>
      <c r="AU99" s="40" t="e">
        <f>'TN-Tabelle für Erasmus@ISB'!BM111</f>
        <v>#N/A</v>
      </c>
      <c r="AV99" s="40" t="str">
        <f>'TN-Tabelle für Erasmus@ISB'!BU111</f>
        <v>zu wenig km</v>
      </c>
      <c r="AW99" s="40">
        <f>'TN-Tabelle für Erasmus@ISB'!BV111</f>
        <v>0</v>
      </c>
      <c r="AX99" s="40" t="e">
        <f>'TN-Tabelle für Erasmus@ISB'!BW111</f>
        <v>#N/A</v>
      </c>
      <c r="AY99" s="226">
        <f>'TN-Tabelle für Erasmus@ISB'!$B$2</f>
        <v>0</v>
      </c>
      <c r="AZ99" s="226">
        <f>Intern!$AE$28</f>
        <v>2</v>
      </c>
      <c r="BA99" s="226">
        <f>Intern!$AE$29</f>
        <v>1</v>
      </c>
      <c r="BB99" s="226">
        <f>Intern!$AE$23</f>
        <v>0</v>
      </c>
      <c r="BC99" s="226">
        <f>Intern!$AE$24</f>
        <v>1</v>
      </c>
      <c r="BD99" s="226">
        <f>Intern!$AE$25</f>
        <v>0</v>
      </c>
      <c r="BE99" s="226">
        <f ca="1">IF(ISBLANK('TN-Tabelle für Erasmus@ISB'!H111),0,DATEDIF('TN-Tabelle für Erasmus@ISB'!H111,TODAY(),"Y"))</f>
        <v>0</v>
      </c>
      <c r="BF99" s="227">
        <f t="shared" ca="1" si="7"/>
        <v>15</v>
      </c>
      <c r="BG99" s="226">
        <f>COUNTA('TN-Tabelle für Erasmus@ISB'!$I$14:$I$155)</f>
        <v>4</v>
      </c>
      <c r="BH99" s="226">
        <f>Intern!$AE$10</f>
        <v>1897</v>
      </c>
      <c r="BI99" s="226">
        <f>Intern!$AE$11</f>
        <v>413</v>
      </c>
      <c r="BJ99" s="226">
        <f>Intern!$AE$12</f>
        <v>2051</v>
      </c>
      <c r="BK99" s="226">
        <f>Intern!$AE$13</f>
        <v>695</v>
      </c>
      <c r="BL99" s="226">
        <f>Intern!$AE$14</f>
        <v>1897</v>
      </c>
      <c r="BM99" s="226">
        <f>Intern!$AE$15</f>
        <v>413</v>
      </c>
      <c r="BN99" s="226">
        <f>Intern!$AE$16</f>
        <v>726</v>
      </c>
      <c r="BO99" s="226">
        <f>Intern!$AE$17</f>
        <v>309</v>
      </c>
      <c r="BP99" s="226">
        <f>Intern!$AE$18</f>
        <v>0</v>
      </c>
      <c r="BQ99" s="226">
        <f>Intern!$AE$19</f>
        <v>0</v>
      </c>
      <c r="BR99" s="226">
        <f>Intern!$AE$21</f>
        <v>722</v>
      </c>
      <c r="BS99" s="226">
        <f>Intern!$AE$20</f>
        <v>2623</v>
      </c>
      <c r="BT99" s="228">
        <f>SUM(Intern!$AE$20+Intern!$AE$21)</f>
        <v>3345</v>
      </c>
      <c r="BU99" s="174" t="str">
        <f t="shared" si="8"/>
        <v xml:space="preserve">     </v>
      </c>
      <c r="BV99" s="226">
        <f t="shared" si="9"/>
        <v>2</v>
      </c>
      <c r="BW99" s="231">
        <f t="shared" si="10"/>
        <v>-14</v>
      </c>
      <c r="BX99" s="235" t="str">
        <f>SUBSTITUTE('TN-Tabelle für Erasmus@ISB'!K111," ", "")</f>
        <v/>
      </c>
      <c r="BY99" s="226">
        <f>'TN-Tabelle für Erasmus@ISB'!$BL$2</f>
        <v>2024</v>
      </c>
      <c r="BZ99" s="226" t="str">
        <f t="shared" si="11"/>
        <v/>
      </c>
      <c r="CA9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0" spans="1:79" ht="14" customHeight="1">
      <c r="A100" s="27"/>
      <c r="B100" s="28">
        <f>'TN-Tabelle für Erasmus@ISB'!B112</f>
        <v>0</v>
      </c>
      <c r="C100" s="28" t="str">
        <f t="shared" si="6"/>
        <v>0</v>
      </c>
      <c r="D100" s="28">
        <f>'TN-Tabelle für Erasmus@ISB'!C112</f>
        <v>0</v>
      </c>
      <c r="E100" s="28">
        <f>'TN-Tabelle für Erasmus@ISB'!D112</f>
        <v>0</v>
      </c>
      <c r="F100" s="28">
        <f>'TN-Tabelle für Erasmus@ISB'!E112</f>
        <v>0</v>
      </c>
      <c r="G100" s="29">
        <f>'TN-Tabelle für Erasmus@ISB'!F112</f>
        <v>0</v>
      </c>
      <c r="H100" s="28">
        <f>'TN-Tabelle für Erasmus@ISB'!G112</f>
        <v>0</v>
      </c>
      <c r="I100" s="11">
        <f>'TN-Tabelle für Erasmus@ISB'!H112</f>
        <v>0</v>
      </c>
      <c r="J100" s="12">
        <f>'TN-Tabelle für Erasmus@ISB'!I112</f>
        <v>0</v>
      </c>
      <c r="K100" s="12">
        <f>'TN-Tabelle für Erasmus@ISB'!J112</f>
        <v>0</v>
      </c>
      <c r="L100" s="12">
        <f>'TN-Tabelle für Erasmus@ISB'!K112</f>
        <v>0</v>
      </c>
      <c r="M100" s="12">
        <f>'TN-Tabelle für Erasmus@ISB'!L112</f>
        <v>0</v>
      </c>
      <c r="N100" s="12">
        <f>'TN-Tabelle für Erasmus@ISB'!M112</f>
        <v>0</v>
      </c>
      <c r="O100" s="10">
        <f>'TN-Tabelle für Erasmus@ISB'!N112</f>
        <v>0</v>
      </c>
      <c r="P100" s="10">
        <f>'TN-Tabelle für Erasmus@ISB'!O112</f>
        <v>0</v>
      </c>
      <c r="Q100" s="10">
        <f>'TN-Tabelle für Erasmus@ISB'!P112</f>
        <v>0</v>
      </c>
      <c r="R100" s="10" t="str">
        <f>'TN-Tabelle für Erasmus@ISB'!Q112</f>
        <v>Kurstitel (nur eintragen bei Auswahl Kurs)</v>
      </c>
      <c r="S100" s="10">
        <f>'TN-Tabelle für Erasmus@ISB'!R112</f>
        <v>0</v>
      </c>
      <c r="T100" s="10">
        <f>'TN-Tabelle für Erasmus@ISB'!S112</f>
        <v>0</v>
      </c>
      <c r="U100" s="10">
        <f>'TN-Tabelle für Erasmus@ISB'!T112</f>
        <v>0</v>
      </c>
      <c r="V100" s="10">
        <f>'TN-Tabelle für Erasmus@ISB'!U112</f>
        <v>0</v>
      </c>
      <c r="W100" s="12">
        <f>'TN-Tabelle für Erasmus@ISB'!V112</f>
        <v>0</v>
      </c>
      <c r="X100" s="10">
        <f>'TN-Tabelle für Erasmus@ISB'!W112</f>
        <v>0</v>
      </c>
      <c r="Y100" s="10">
        <f>'TN-Tabelle für Erasmus@ISB'!X112</f>
        <v>0</v>
      </c>
      <c r="Z100" s="10" t="str">
        <f>'TN-Tabelle für Erasmus@ISB'!Y112</f>
        <v>zu wenig km</v>
      </c>
      <c r="AA100" s="10">
        <f>'TN-Tabelle für Erasmus@ISB'!Z112</f>
        <v>0</v>
      </c>
      <c r="AB100" s="26" t="str">
        <f>'TN-Tabelle für Erasmus@ISB'!AA112</f>
        <v>Ja</v>
      </c>
      <c r="AC100" s="30">
        <f>'TN-Tabelle für Erasmus@ISB'!AB112</f>
        <v>0</v>
      </c>
      <c r="AD100" s="30">
        <f>'TN-Tabelle für Erasmus@ISB'!AC112</f>
        <v>0</v>
      </c>
      <c r="AE100" s="30">
        <f>'TN-Tabelle für Erasmus@ISB'!AD112</f>
        <v>0</v>
      </c>
      <c r="AF100" s="30">
        <f>'TN-Tabelle für Erasmus@ISB'!AE112</f>
        <v>0</v>
      </c>
      <c r="AG100" s="25">
        <f>'TN-Tabelle für Erasmus@ISB'!AF112</f>
        <v>1</v>
      </c>
      <c r="AH100" s="25">
        <f>'TN-Tabelle für Erasmus@ISB'!AG112</f>
        <v>0</v>
      </c>
      <c r="AI100" s="13">
        <f>'TN-Tabelle für Erasmus@ISB'!AH112</f>
        <v>0</v>
      </c>
      <c r="AJ100" s="25">
        <f>'TN-Tabelle für Erasmus@ISB'!AI112</f>
        <v>1</v>
      </c>
      <c r="AK100" s="13"/>
      <c r="AL100" s="13" t="s">
        <v>63</v>
      </c>
      <c r="AM100" s="13"/>
      <c r="AN100" s="13"/>
      <c r="AO100" s="13" t="s">
        <v>63</v>
      </c>
      <c r="AP100" s="13"/>
      <c r="AQ100" s="13" t="s">
        <v>63</v>
      </c>
      <c r="AR100" s="13" t="e">
        <f>'TN-Tabelle für Erasmus@ISB'!BK112</f>
        <v>#N/A</v>
      </c>
      <c r="AS100" s="13" t="e">
        <f>'TN-Tabelle für Erasmus@ISB'!BL112</f>
        <v>#N/A</v>
      </c>
      <c r="AT100" s="13" t="e">
        <f>'TN-Tabelle für Erasmus@ISB'!BN112</f>
        <v>#N/A</v>
      </c>
      <c r="AU100" s="40" t="e">
        <f>'TN-Tabelle für Erasmus@ISB'!BM112</f>
        <v>#N/A</v>
      </c>
      <c r="AV100" s="40" t="str">
        <f>'TN-Tabelle für Erasmus@ISB'!BU112</f>
        <v>zu wenig km</v>
      </c>
      <c r="AW100" s="40">
        <f>'TN-Tabelle für Erasmus@ISB'!BV112</f>
        <v>0</v>
      </c>
      <c r="AX100" s="40" t="e">
        <f>'TN-Tabelle für Erasmus@ISB'!BW112</f>
        <v>#N/A</v>
      </c>
      <c r="AY100" s="226">
        <f>'TN-Tabelle für Erasmus@ISB'!$B$2</f>
        <v>0</v>
      </c>
      <c r="AZ100" s="226">
        <f>Intern!$AE$28</f>
        <v>2</v>
      </c>
      <c r="BA100" s="226">
        <f>Intern!$AE$29</f>
        <v>1</v>
      </c>
      <c r="BB100" s="226">
        <f>Intern!$AE$23</f>
        <v>0</v>
      </c>
      <c r="BC100" s="226">
        <f>Intern!$AE$24</f>
        <v>1</v>
      </c>
      <c r="BD100" s="226">
        <f>Intern!$AE$25</f>
        <v>0</v>
      </c>
      <c r="BE100" s="226">
        <f ca="1">IF(ISBLANK('TN-Tabelle für Erasmus@ISB'!H112),0,DATEDIF('TN-Tabelle für Erasmus@ISB'!H112,TODAY(),"Y"))</f>
        <v>0</v>
      </c>
      <c r="BF100" s="227">
        <f t="shared" ca="1" si="7"/>
        <v>15</v>
      </c>
      <c r="BG100" s="226">
        <f>COUNTA('TN-Tabelle für Erasmus@ISB'!$I$14:$I$155)</f>
        <v>4</v>
      </c>
      <c r="BH100" s="226">
        <f>Intern!$AE$10</f>
        <v>1897</v>
      </c>
      <c r="BI100" s="226">
        <f>Intern!$AE$11</f>
        <v>413</v>
      </c>
      <c r="BJ100" s="226">
        <f>Intern!$AE$12</f>
        <v>2051</v>
      </c>
      <c r="BK100" s="226">
        <f>Intern!$AE$13</f>
        <v>695</v>
      </c>
      <c r="BL100" s="226">
        <f>Intern!$AE$14</f>
        <v>1897</v>
      </c>
      <c r="BM100" s="226">
        <f>Intern!$AE$15</f>
        <v>413</v>
      </c>
      <c r="BN100" s="226">
        <f>Intern!$AE$16</f>
        <v>726</v>
      </c>
      <c r="BO100" s="226">
        <f>Intern!$AE$17</f>
        <v>309</v>
      </c>
      <c r="BP100" s="226">
        <f>Intern!$AE$18</f>
        <v>0</v>
      </c>
      <c r="BQ100" s="226">
        <f>Intern!$AE$19</f>
        <v>0</v>
      </c>
      <c r="BR100" s="226">
        <f>Intern!$AE$21</f>
        <v>722</v>
      </c>
      <c r="BS100" s="226">
        <f>Intern!$AE$20</f>
        <v>2623</v>
      </c>
      <c r="BT100" s="228">
        <f>SUM(Intern!$AE$20+Intern!$AE$21)</f>
        <v>3345</v>
      </c>
      <c r="BU100" s="174" t="str">
        <f t="shared" si="8"/>
        <v xml:space="preserve">     </v>
      </c>
      <c r="BV100" s="226">
        <f t="shared" si="9"/>
        <v>2</v>
      </c>
      <c r="BW100" s="231">
        <f t="shared" si="10"/>
        <v>-14</v>
      </c>
      <c r="BX100" s="235" t="str">
        <f>SUBSTITUTE('TN-Tabelle für Erasmus@ISB'!K112," ", "")</f>
        <v/>
      </c>
      <c r="BY100" s="226">
        <f>'TN-Tabelle für Erasmus@ISB'!$BL$2</f>
        <v>2024</v>
      </c>
      <c r="BZ100" s="226" t="str">
        <f t="shared" si="11"/>
        <v/>
      </c>
      <c r="CA10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1" spans="1:79" ht="14" customHeight="1">
      <c r="A101" s="27"/>
      <c r="B101" s="28">
        <f>'TN-Tabelle für Erasmus@ISB'!B113</f>
        <v>0</v>
      </c>
      <c r="C101" s="28" t="str">
        <f t="shared" si="6"/>
        <v>0</v>
      </c>
      <c r="D101" s="28">
        <f>'TN-Tabelle für Erasmus@ISB'!C113</f>
        <v>0</v>
      </c>
      <c r="E101" s="28">
        <f>'TN-Tabelle für Erasmus@ISB'!D113</f>
        <v>0</v>
      </c>
      <c r="F101" s="28">
        <f>'TN-Tabelle für Erasmus@ISB'!E113</f>
        <v>0</v>
      </c>
      <c r="G101" s="29">
        <f>'TN-Tabelle für Erasmus@ISB'!F113</f>
        <v>0</v>
      </c>
      <c r="H101" s="28">
        <f>'TN-Tabelle für Erasmus@ISB'!G113</f>
        <v>0</v>
      </c>
      <c r="I101" s="11">
        <f>'TN-Tabelle für Erasmus@ISB'!H113</f>
        <v>0</v>
      </c>
      <c r="J101" s="12">
        <f>'TN-Tabelle für Erasmus@ISB'!I113</f>
        <v>0</v>
      </c>
      <c r="K101" s="12">
        <f>'TN-Tabelle für Erasmus@ISB'!J113</f>
        <v>0</v>
      </c>
      <c r="L101" s="12">
        <f>'TN-Tabelle für Erasmus@ISB'!K113</f>
        <v>0</v>
      </c>
      <c r="M101" s="12">
        <f>'TN-Tabelle für Erasmus@ISB'!L113</f>
        <v>0</v>
      </c>
      <c r="N101" s="12">
        <f>'TN-Tabelle für Erasmus@ISB'!M113</f>
        <v>0</v>
      </c>
      <c r="O101" s="10">
        <f>'TN-Tabelle für Erasmus@ISB'!N113</f>
        <v>0</v>
      </c>
      <c r="P101" s="10">
        <f>'TN-Tabelle für Erasmus@ISB'!O113</f>
        <v>0</v>
      </c>
      <c r="Q101" s="10">
        <f>'TN-Tabelle für Erasmus@ISB'!P113</f>
        <v>0</v>
      </c>
      <c r="R101" s="10" t="str">
        <f>'TN-Tabelle für Erasmus@ISB'!Q113</f>
        <v>Kurstitel (nur eintragen bei Auswahl Kurs)</v>
      </c>
      <c r="S101" s="10">
        <f>'TN-Tabelle für Erasmus@ISB'!R113</f>
        <v>0</v>
      </c>
      <c r="T101" s="10">
        <f>'TN-Tabelle für Erasmus@ISB'!S113</f>
        <v>0</v>
      </c>
      <c r="U101" s="10">
        <f>'TN-Tabelle für Erasmus@ISB'!T113</f>
        <v>0</v>
      </c>
      <c r="V101" s="10">
        <f>'TN-Tabelle für Erasmus@ISB'!U113</f>
        <v>0</v>
      </c>
      <c r="W101" s="12">
        <f>'TN-Tabelle für Erasmus@ISB'!V113</f>
        <v>0</v>
      </c>
      <c r="X101" s="10">
        <f>'TN-Tabelle für Erasmus@ISB'!W113</f>
        <v>0</v>
      </c>
      <c r="Y101" s="10">
        <f>'TN-Tabelle für Erasmus@ISB'!X113</f>
        <v>0</v>
      </c>
      <c r="Z101" s="10" t="str">
        <f>'TN-Tabelle für Erasmus@ISB'!Y113</f>
        <v>zu wenig km</v>
      </c>
      <c r="AA101" s="10">
        <f>'TN-Tabelle für Erasmus@ISB'!Z113</f>
        <v>0</v>
      </c>
      <c r="AB101" s="26" t="str">
        <f>'TN-Tabelle für Erasmus@ISB'!AA113</f>
        <v>Ja</v>
      </c>
      <c r="AC101" s="30">
        <f>'TN-Tabelle für Erasmus@ISB'!AB113</f>
        <v>0</v>
      </c>
      <c r="AD101" s="30">
        <f>'TN-Tabelle für Erasmus@ISB'!AC113</f>
        <v>0</v>
      </c>
      <c r="AE101" s="30">
        <f>'TN-Tabelle für Erasmus@ISB'!AD113</f>
        <v>0</v>
      </c>
      <c r="AF101" s="30">
        <f>'TN-Tabelle für Erasmus@ISB'!AE113</f>
        <v>0</v>
      </c>
      <c r="AG101" s="25">
        <f>'TN-Tabelle für Erasmus@ISB'!AF113</f>
        <v>1</v>
      </c>
      <c r="AH101" s="25">
        <f>'TN-Tabelle für Erasmus@ISB'!AG113</f>
        <v>0</v>
      </c>
      <c r="AI101" s="13">
        <f>'TN-Tabelle für Erasmus@ISB'!AH113</f>
        <v>0</v>
      </c>
      <c r="AJ101" s="25">
        <f>'TN-Tabelle für Erasmus@ISB'!AI113</f>
        <v>1</v>
      </c>
      <c r="AK101" s="13"/>
      <c r="AL101" s="13" t="s">
        <v>63</v>
      </c>
      <c r="AM101" s="13"/>
      <c r="AN101" s="13"/>
      <c r="AO101" s="13" t="s">
        <v>63</v>
      </c>
      <c r="AP101" s="13"/>
      <c r="AQ101" s="13" t="s">
        <v>63</v>
      </c>
      <c r="AR101" s="13" t="e">
        <f>'TN-Tabelle für Erasmus@ISB'!BK113</f>
        <v>#N/A</v>
      </c>
      <c r="AS101" s="13" t="e">
        <f>'TN-Tabelle für Erasmus@ISB'!BL113</f>
        <v>#N/A</v>
      </c>
      <c r="AT101" s="13" t="e">
        <f>'TN-Tabelle für Erasmus@ISB'!BN113</f>
        <v>#N/A</v>
      </c>
      <c r="AU101" s="40" t="e">
        <f>'TN-Tabelle für Erasmus@ISB'!BM113</f>
        <v>#N/A</v>
      </c>
      <c r="AV101" s="40" t="str">
        <f>'TN-Tabelle für Erasmus@ISB'!BU113</f>
        <v>zu wenig km</v>
      </c>
      <c r="AW101" s="40">
        <f>'TN-Tabelle für Erasmus@ISB'!BV113</f>
        <v>0</v>
      </c>
      <c r="AX101" s="40" t="e">
        <f>'TN-Tabelle für Erasmus@ISB'!BW113</f>
        <v>#N/A</v>
      </c>
      <c r="AY101" s="226">
        <f>'TN-Tabelle für Erasmus@ISB'!$B$2</f>
        <v>0</v>
      </c>
      <c r="AZ101" s="226">
        <f>Intern!$AE$28</f>
        <v>2</v>
      </c>
      <c r="BA101" s="226">
        <f>Intern!$AE$29</f>
        <v>1</v>
      </c>
      <c r="BB101" s="226">
        <f>Intern!$AE$23</f>
        <v>0</v>
      </c>
      <c r="BC101" s="226">
        <f>Intern!$AE$24</f>
        <v>1</v>
      </c>
      <c r="BD101" s="226">
        <f>Intern!$AE$25</f>
        <v>0</v>
      </c>
      <c r="BE101" s="226">
        <f ca="1">IF(ISBLANK('TN-Tabelle für Erasmus@ISB'!H113),0,DATEDIF('TN-Tabelle für Erasmus@ISB'!H113,TODAY(),"Y"))</f>
        <v>0</v>
      </c>
      <c r="BF101" s="227">
        <f t="shared" ca="1" si="7"/>
        <v>15</v>
      </c>
      <c r="BG101" s="226">
        <f>COUNTA('TN-Tabelle für Erasmus@ISB'!$I$14:$I$155)</f>
        <v>4</v>
      </c>
      <c r="BH101" s="226">
        <f>Intern!$AE$10</f>
        <v>1897</v>
      </c>
      <c r="BI101" s="226">
        <f>Intern!$AE$11</f>
        <v>413</v>
      </c>
      <c r="BJ101" s="226">
        <f>Intern!$AE$12</f>
        <v>2051</v>
      </c>
      <c r="BK101" s="226">
        <f>Intern!$AE$13</f>
        <v>695</v>
      </c>
      <c r="BL101" s="226">
        <f>Intern!$AE$14</f>
        <v>1897</v>
      </c>
      <c r="BM101" s="226">
        <f>Intern!$AE$15</f>
        <v>413</v>
      </c>
      <c r="BN101" s="226">
        <f>Intern!$AE$16</f>
        <v>726</v>
      </c>
      <c r="BO101" s="226">
        <f>Intern!$AE$17</f>
        <v>309</v>
      </c>
      <c r="BP101" s="226">
        <f>Intern!$AE$18</f>
        <v>0</v>
      </c>
      <c r="BQ101" s="226">
        <f>Intern!$AE$19</f>
        <v>0</v>
      </c>
      <c r="BR101" s="226">
        <f>Intern!$AE$21</f>
        <v>722</v>
      </c>
      <c r="BS101" s="226">
        <f>Intern!$AE$20</f>
        <v>2623</v>
      </c>
      <c r="BT101" s="228">
        <f>SUM(Intern!$AE$20+Intern!$AE$21)</f>
        <v>3345</v>
      </c>
      <c r="BU101" s="174" t="str">
        <f t="shared" si="8"/>
        <v xml:space="preserve">     </v>
      </c>
      <c r="BV101" s="226">
        <f t="shared" si="9"/>
        <v>2</v>
      </c>
      <c r="BW101" s="231">
        <f t="shared" si="10"/>
        <v>-14</v>
      </c>
      <c r="BX101" s="235" t="str">
        <f>SUBSTITUTE('TN-Tabelle für Erasmus@ISB'!K113," ", "")</f>
        <v/>
      </c>
      <c r="BY101" s="226">
        <f>'TN-Tabelle für Erasmus@ISB'!$BL$2</f>
        <v>2024</v>
      </c>
      <c r="BZ101" s="226" t="str">
        <f t="shared" si="11"/>
        <v/>
      </c>
      <c r="CA10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2" spans="1:79" ht="14" customHeight="1">
      <c r="A102" s="27"/>
      <c r="B102" s="28">
        <f>'TN-Tabelle für Erasmus@ISB'!B114</f>
        <v>0</v>
      </c>
      <c r="C102" s="28" t="str">
        <f t="shared" si="6"/>
        <v>0</v>
      </c>
      <c r="D102" s="28">
        <f>'TN-Tabelle für Erasmus@ISB'!C114</f>
        <v>0</v>
      </c>
      <c r="E102" s="28">
        <f>'TN-Tabelle für Erasmus@ISB'!D114</f>
        <v>0</v>
      </c>
      <c r="F102" s="28">
        <f>'TN-Tabelle für Erasmus@ISB'!E114</f>
        <v>0</v>
      </c>
      <c r="G102" s="29">
        <f>'TN-Tabelle für Erasmus@ISB'!F114</f>
        <v>0</v>
      </c>
      <c r="H102" s="28">
        <f>'TN-Tabelle für Erasmus@ISB'!G114</f>
        <v>0</v>
      </c>
      <c r="I102" s="11">
        <f>'TN-Tabelle für Erasmus@ISB'!H114</f>
        <v>0</v>
      </c>
      <c r="J102" s="12">
        <f>'TN-Tabelle für Erasmus@ISB'!I114</f>
        <v>0</v>
      </c>
      <c r="K102" s="12">
        <f>'TN-Tabelle für Erasmus@ISB'!J114</f>
        <v>0</v>
      </c>
      <c r="L102" s="12">
        <f>'TN-Tabelle für Erasmus@ISB'!K114</f>
        <v>0</v>
      </c>
      <c r="M102" s="12">
        <f>'TN-Tabelle für Erasmus@ISB'!L114</f>
        <v>0</v>
      </c>
      <c r="N102" s="12">
        <f>'TN-Tabelle für Erasmus@ISB'!M114</f>
        <v>0</v>
      </c>
      <c r="O102" s="10">
        <f>'TN-Tabelle für Erasmus@ISB'!N114</f>
        <v>0</v>
      </c>
      <c r="P102" s="10">
        <f>'TN-Tabelle für Erasmus@ISB'!O114</f>
        <v>0</v>
      </c>
      <c r="Q102" s="10">
        <f>'TN-Tabelle für Erasmus@ISB'!P114</f>
        <v>0</v>
      </c>
      <c r="R102" s="10" t="str">
        <f>'TN-Tabelle für Erasmus@ISB'!Q114</f>
        <v>Kurstitel (nur eintragen bei Auswahl Kurs)</v>
      </c>
      <c r="S102" s="10">
        <f>'TN-Tabelle für Erasmus@ISB'!R114</f>
        <v>0</v>
      </c>
      <c r="T102" s="10">
        <f>'TN-Tabelle für Erasmus@ISB'!S114</f>
        <v>0</v>
      </c>
      <c r="U102" s="10">
        <f>'TN-Tabelle für Erasmus@ISB'!T114</f>
        <v>0</v>
      </c>
      <c r="V102" s="10">
        <f>'TN-Tabelle für Erasmus@ISB'!U114</f>
        <v>0</v>
      </c>
      <c r="W102" s="12">
        <f>'TN-Tabelle für Erasmus@ISB'!V114</f>
        <v>0</v>
      </c>
      <c r="X102" s="10">
        <f>'TN-Tabelle für Erasmus@ISB'!W114</f>
        <v>0</v>
      </c>
      <c r="Y102" s="10">
        <f>'TN-Tabelle für Erasmus@ISB'!X114</f>
        <v>0</v>
      </c>
      <c r="Z102" s="10" t="str">
        <f>'TN-Tabelle für Erasmus@ISB'!Y114</f>
        <v>zu wenig km</v>
      </c>
      <c r="AA102" s="10">
        <f>'TN-Tabelle für Erasmus@ISB'!Z114</f>
        <v>0</v>
      </c>
      <c r="AB102" s="26" t="str">
        <f>'TN-Tabelle für Erasmus@ISB'!AA114</f>
        <v>Ja</v>
      </c>
      <c r="AC102" s="30">
        <f>'TN-Tabelle für Erasmus@ISB'!AB114</f>
        <v>0</v>
      </c>
      <c r="AD102" s="30">
        <f>'TN-Tabelle für Erasmus@ISB'!AC114</f>
        <v>0</v>
      </c>
      <c r="AE102" s="30">
        <f>'TN-Tabelle für Erasmus@ISB'!AD114</f>
        <v>0</v>
      </c>
      <c r="AF102" s="30">
        <f>'TN-Tabelle für Erasmus@ISB'!AE114</f>
        <v>0</v>
      </c>
      <c r="AG102" s="25">
        <f>'TN-Tabelle für Erasmus@ISB'!AF114</f>
        <v>1</v>
      </c>
      <c r="AH102" s="25">
        <f>'TN-Tabelle für Erasmus@ISB'!AG114</f>
        <v>0</v>
      </c>
      <c r="AI102" s="13">
        <f>'TN-Tabelle für Erasmus@ISB'!AH114</f>
        <v>0</v>
      </c>
      <c r="AJ102" s="25">
        <f>'TN-Tabelle für Erasmus@ISB'!AI114</f>
        <v>1</v>
      </c>
      <c r="AK102" s="13"/>
      <c r="AL102" s="13" t="s">
        <v>63</v>
      </c>
      <c r="AM102" s="13"/>
      <c r="AN102" s="13"/>
      <c r="AO102" s="13" t="s">
        <v>63</v>
      </c>
      <c r="AP102" s="13"/>
      <c r="AQ102" s="13" t="s">
        <v>63</v>
      </c>
      <c r="AR102" s="13" t="e">
        <f>'TN-Tabelle für Erasmus@ISB'!BK114</f>
        <v>#N/A</v>
      </c>
      <c r="AS102" s="13" t="e">
        <f>'TN-Tabelle für Erasmus@ISB'!BL114</f>
        <v>#N/A</v>
      </c>
      <c r="AT102" s="13" t="e">
        <f>'TN-Tabelle für Erasmus@ISB'!BN114</f>
        <v>#N/A</v>
      </c>
      <c r="AU102" s="40" t="e">
        <f>'TN-Tabelle für Erasmus@ISB'!BM114</f>
        <v>#N/A</v>
      </c>
      <c r="AV102" s="40" t="str">
        <f>'TN-Tabelle für Erasmus@ISB'!BU114</f>
        <v>zu wenig km</v>
      </c>
      <c r="AW102" s="40">
        <f>'TN-Tabelle für Erasmus@ISB'!BV114</f>
        <v>0</v>
      </c>
      <c r="AX102" s="40" t="e">
        <f>'TN-Tabelle für Erasmus@ISB'!BW114</f>
        <v>#N/A</v>
      </c>
      <c r="AY102" s="226">
        <f>'TN-Tabelle für Erasmus@ISB'!$B$2</f>
        <v>0</v>
      </c>
      <c r="AZ102" s="226">
        <f>Intern!$AE$28</f>
        <v>2</v>
      </c>
      <c r="BA102" s="226">
        <f>Intern!$AE$29</f>
        <v>1</v>
      </c>
      <c r="BB102" s="226">
        <f>Intern!$AE$23</f>
        <v>0</v>
      </c>
      <c r="BC102" s="226">
        <f>Intern!$AE$24</f>
        <v>1</v>
      </c>
      <c r="BD102" s="226">
        <f>Intern!$AE$25</f>
        <v>0</v>
      </c>
      <c r="BE102" s="226">
        <f ca="1">IF(ISBLANK('TN-Tabelle für Erasmus@ISB'!H114),0,DATEDIF('TN-Tabelle für Erasmus@ISB'!H114,TODAY(),"Y"))</f>
        <v>0</v>
      </c>
      <c r="BF102" s="227">
        <f t="shared" ca="1" si="7"/>
        <v>15</v>
      </c>
      <c r="BG102" s="226">
        <f>COUNTA('TN-Tabelle für Erasmus@ISB'!$I$14:$I$155)</f>
        <v>4</v>
      </c>
      <c r="BH102" s="226">
        <f>Intern!$AE$10</f>
        <v>1897</v>
      </c>
      <c r="BI102" s="226">
        <f>Intern!$AE$11</f>
        <v>413</v>
      </c>
      <c r="BJ102" s="226">
        <f>Intern!$AE$12</f>
        <v>2051</v>
      </c>
      <c r="BK102" s="226">
        <f>Intern!$AE$13</f>
        <v>695</v>
      </c>
      <c r="BL102" s="226">
        <f>Intern!$AE$14</f>
        <v>1897</v>
      </c>
      <c r="BM102" s="226">
        <f>Intern!$AE$15</f>
        <v>413</v>
      </c>
      <c r="BN102" s="226">
        <f>Intern!$AE$16</f>
        <v>726</v>
      </c>
      <c r="BO102" s="226">
        <f>Intern!$AE$17</f>
        <v>309</v>
      </c>
      <c r="BP102" s="226">
        <f>Intern!$AE$18</f>
        <v>0</v>
      </c>
      <c r="BQ102" s="226">
        <f>Intern!$AE$19</f>
        <v>0</v>
      </c>
      <c r="BR102" s="226">
        <f>Intern!$AE$21</f>
        <v>722</v>
      </c>
      <c r="BS102" s="226">
        <f>Intern!$AE$20</f>
        <v>2623</v>
      </c>
      <c r="BT102" s="228">
        <f>SUM(Intern!$AE$20+Intern!$AE$21)</f>
        <v>3345</v>
      </c>
      <c r="BU102" s="174" t="str">
        <f t="shared" si="8"/>
        <v xml:space="preserve">     </v>
      </c>
      <c r="BV102" s="226">
        <f t="shared" si="9"/>
        <v>2</v>
      </c>
      <c r="BW102" s="231">
        <f t="shared" si="10"/>
        <v>-14</v>
      </c>
      <c r="BX102" s="235" t="str">
        <f>SUBSTITUTE('TN-Tabelle für Erasmus@ISB'!K114," ", "")</f>
        <v/>
      </c>
      <c r="BY102" s="226">
        <f>'TN-Tabelle für Erasmus@ISB'!$BL$2</f>
        <v>2024</v>
      </c>
      <c r="BZ102" s="226" t="str">
        <f t="shared" si="11"/>
        <v/>
      </c>
      <c r="CA10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3" spans="1:79" ht="14" customHeight="1">
      <c r="A103" s="27"/>
      <c r="B103" s="28">
        <f>'TN-Tabelle für Erasmus@ISB'!B115</f>
        <v>0</v>
      </c>
      <c r="C103" s="28" t="str">
        <f t="shared" si="6"/>
        <v>0</v>
      </c>
      <c r="D103" s="28">
        <f>'TN-Tabelle für Erasmus@ISB'!C115</f>
        <v>0</v>
      </c>
      <c r="E103" s="28">
        <f>'TN-Tabelle für Erasmus@ISB'!D115</f>
        <v>0</v>
      </c>
      <c r="F103" s="28">
        <f>'TN-Tabelle für Erasmus@ISB'!E115</f>
        <v>0</v>
      </c>
      <c r="G103" s="29">
        <f>'TN-Tabelle für Erasmus@ISB'!F115</f>
        <v>0</v>
      </c>
      <c r="H103" s="28">
        <f>'TN-Tabelle für Erasmus@ISB'!G115</f>
        <v>0</v>
      </c>
      <c r="I103" s="11">
        <f>'TN-Tabelle für Erasmus@ISB'!H115</f>
        <v>0</v>
      </c>
      <c r="J103" s="12">
        <f>'TN-Tabelle für Erasmus@ISB'!I115</f>
        <v>0</v>
      </c>
      <c r="K103" s="12">
        <f>'TN-Tabelle für Erasmus@ISB'!J115</f>
        <v>0</v>
      </c>
      <c r="L103" s="12">
        <f>'TN-Tabelle für Erasmus@ISB'!K115</f>
        <v>0</v>
      </c>
      <c r="M103" s="12">
        <f>'TN-Tabelle für Erasmus@ISB'!L115</f>
        <v>0</v>
      </c>
      <c r="N103" s="12">
        <f>'TN-Tabelle für Erasmus@ISB'!M115</f>
        <v>0</v>
      </c>
      <c r="O103" s="10">
        <f>'TN-Tabelle für Erasmus@ISB'!N115</f>
        <v>0</v>
      </c>
      <c r="P103" s="10">
        <f>'TN-Tabelle für Erasmus@ISB'!O115</f>
        <v>0</v>
      </c>
      <c r="Q103" s="10">
        <f>'TN-Tabelle für Erasmus@ISB'!P115</f>
        <v>0</v>
      </c>
      <c r="R103" s="10" t="str">
        <f>'TN-Tabelle für Erasmus@ISB'!Q115</f>
        <v>Kurstitel (nur eintragen bei Auswahl Kurs)</v>
      </c>
      <c r="S103" s="10">
        <f>'TN-Tabelle für Erasmus@ISB'!R115</f>
        <v>0</v>
      </c>
      <c r="T103" s="10">
        <f>'TN-Tabelle für Erasmus@ISB'!S115</f>
        <v>0</v>
      </c>
      <c r="U103" s="10">
        <f>'TN-Tabelle für Erasmus@ISB'!T115</f>
        <v>0</v>
      </c>
      <c r="V103" s="10">
        <f>'TN-Tabelle für Erasmus@ISB'!U115</f>
        <v>0</v>
      </c>
      <c r="W103" s="12">
        <f>'TN-Tabelle für Erasmus@ISB'!V115</f>
        <v>0</v>
      </c>
      <c r="X103" s="10">
        <f>'TN-Tabelle für Erasmus@ISB'!W115</f>
        <v>0</v>
      </c>
      <c r="Y103" s="10">
        <f>'TN-Tabelle für Erasmus@ISB'!X115</f>
        <v>0</v>
      </c>
      <c r="Z103" s="10" t="str">
        <f>'TN-Tabelle für Erasmus@ISB'!Y115</f>
        <v>zu wenig km</v>
      </c>
      <c r="AA103" s="10">
        <f>'TN-Tabelle für Erasmus@ISB'!Z115</f>
        <v>0</v>
      </c>
      <c r="AB103" s="26" t="str">
        <f>'TN-Tabelle für Erasmus@ISB'!AA115</f>
        <v>Ja</v>
      </c>
      <c r="AC103" s="30">
        <f>'TN-Tabelle für Erasmus@ISB'!AB115</f>
        <v>0</v>
      </c>
      <c r="AD103" s="30">
        <f>'TN-Tabelle für Erasmus@ISB'!AC115</f>
        <v>0</v>
      </c>
      <c r="AE103" s="30">
        <f>'TN-Tabelle für Erasmus@ISB'!AD115</f>
        <v>0</v>
      </c>
      <c r="AF103" s="30">
        <f>'TN-Tabelle für Erasmus@ISB'!AE115</f>
        <v>0</v>
      </c>
      <c r="AG103" s="25">
        <f>'TN-Tabelle für Erasmus@ISB'!AF115</f>
        <v>1</v>
      </c>
      <c r="AH103" s="25">
        <f>'TN-Tabelle für Erasmus@ISB'!AG115</f>
        <v>0</v>
      </c>
      <c r="AI103" s="13">
        <f>'TN-Tabelle für Erasmus@ISB'!AH115</f>
        <v>0</v>
      </c>
      <c r="AJ103" s="25">
        <f>'TN-Tabelle für Erasmus@ISB'!AI115</f>
        <v>1</v>
      </c>
      <c r="AK103" s="13"/>
      <c r="AL103" s="13" t="s">
        <v>63</v>
      </c>
      <c r="AM103" s="13"/>
      <c r="AN103" s="13"/>
      <c r="AO103" s="13" t="s">
        <v>63</v>
      </c>
      <c r="AP103" s="13"/>
      <c r="AQ103" s="13" t="s">
        <v>63</v>
      </c>
      <c r="AR103" s="13" t="e">
        <f>'TN-Tabelle für Erasmus@ISB'!BK115</f>
        <v>#N/A</v>
      </c>
      <c r="AS103" s="13" t="e">
        <f>'TN-Tabelle für Erasmus@ISB'!BL115</f>
        <v>#N/A</v>
      </c>
      <c r="AT103" s="13" t="e">
        <f>'TN-Tabelle für Erasmus@ISB'!BN115</f>
        <v>#N/A</v>
      </c>
      <c r="AU103" s="40" t="e">
        <f>'TN-Tabelle für Erasmus@ISB'!BM115</f>
        <v>#N/A</v>
      </c>
      <c r="AV103" s="40" t="str">
        <f>'TN-Tabelle für Erasmus@ISB'!BU115</f>
        <v>zu wenig km</v>
      </c>
      <c r="AW103" s="40">
        <f>'TN-Tabelle für Erasmus@ISB'!BV115</f>
        <v>0</v>
      </c>
      <c r="AX103" s="40" t="e">
        <f>'TN-Tabelle für Erasmus@ISB'!BW115</f>
        <v>#N/A</v>
      </c>
      <c r="AY103" s="226">
        <f>'TN-Tabelle für Erasmus@ISB'!$B$2</f>
        <v>0</v>
      </c>
      <c r="AZ103" s="226">
        <f>Intern!$AE$28</f>
        <v>2</v>
      </c>
      <c r="BA103" s="226">
        <f>Intern!$AE$29</f>
        <v>1</v>
      </c>
      <c r="BB103" s="226">
        <f>Intern!$AE$23</f>
        <v>0</v>
      </c>
      <c r="BC103" s="226">
        <f>Intern!$AE$24</f>
        <v>1</v>
      </c>
      <c r="BD103" s="226">
        <f>Intern!$AE$25</f>
        <v>0</v>
      </c>
      <c r="BE103" s="226">
        <f ca="1">IF(ISBLANK('TN-Tabelle für Erasmus@ISB'!H115),0,DATEDIF('TN-Tabelle für Erasmus@ISB'!H115,TODAY(),"Y"))</f>
        <v>0</v>
      </c>
      <c r="BF103" s="227">
        <f t="shared" ca="1" si="7"/>
        <v>15</v>
      </c>
      <c r="BG103" s="226">
        <f>COUNTA('TN-Tabelle für Erasmus@ISB'!$I$14:$I$155)</f>
        <v>4</v>
      </c>
      <c r="BH103" s="226">
        <f>Intern!$AE$10</f>
        <v>1897</v>
      </c>
      <c r="BI103" s="226">
        <f>Intern!$AE$11</f>
        <v>413</v>
      </c>
      <c r="BJ103" s="226">
        <f>Intern!$AE$12</f>
        <v>2051</v>
      </c>
      <c r="BK103" s="226">
        <f>Intern!$AE$13</f>
        <v>695</v>
      </c>
      <c r="BL103" s="226">
        <f>Intern!$AE$14</f>
        <v>1897</v>
      </c>
      <c r="BM103" s="226">
        <f>Intern!$AE$15</f>
        <v>413</v>
      </c>
      <c r="BN103" s="226">
        <f>Intern!$AE$16</f>
        <v>726</v>
      </c>
      <c r="BO103" s="226">
        <f>Intern!$AE$17</f>
        <v>309</v>
      </c>
      <c r="BP103" s="226">
        <f>Intern!$AE$18</f>
        <v>0</v>
      </c>
      <c r="BQ103" s="226">
        <f>Intern!$AE$19</f>
        <v>0</v>
      </c>
      <c r="BR103" s="226">
        <f>Intern!$AE$21</f>
        <v>722</v>
      </c>
      <c r="BS103" s="226">
        <f>Intern!$AE$20</f>
        <v>2623</v>
      </c>
      <c r="BT103" s="228">
        <f>SUM(Intern!$AE$20+Intern!$AE$21)</f>
        <v>3345</v>
      </c>
      <c r="BU103" s="174" t="str">
        <f t="shared" si="8"/>
        <v xml:space="preserve">     </v>
      </c>
      <c r="BV103" s="226">
        <f t="shared" si="9"/>
        <v>2</v>
      </c>
      <c r="BW103" s="231">
        <f t="shared" si="10"/>
        <v>-14</v>
      </c>
      <c r="BX103" s="235" t="str">
        <f>SUBSTITUTE('TN-Tabelle für Erasmus@ISB'!K115," ", "")</f>
        <v/>
      </c>
      <c r="BY103" s="226">
        <f>'TN-Tabelle für Erasmus@ISB'!$BL$2</f>
        <v>2024</v>
      </c>
      <c r="BZ103" s="226" t="str">
        <f t="shared" si="11"/>
        <v/>
      </c>
      <c r="CA10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4" spans="1:79" ht="14" customHeight="1">
      <c r="A104" s="27"/>
      <c r="B104" s="28">
        <f>'TN-Tabelle für Erasmus@ISB'!B116</f>
        <v>0</v>
      </c>
      <c r="C104" s="28" t="str">
        <f t="shared" si="6"/>
        <v>0</v>
      </c>
      <c r="D104" s="28">
        <f>'TN-Tabelle für Erasmus@ISB'!C116</f>
        <v>0</v>
      </c>
      <c r="E104" s="28">
        <f>'TN-Tabelle für Erasmus@ISB'!D116</f>
        <v>0</v>
      </c>
      <c r="F104" s="28">
        <f>'TN-Tabelle für Erasmus@ISB'!E116</f>
        <v>0</v>
      </c>
      <c r="G104" s="29">
        <f>'TN-Tabelle für Erasmus@ISB'!F116</f>
        <v>0</v>
      </c>
      <c r="H104" s="28">
        <f>'TN-Tabelle für Erasmus@ISB'!G116</f>
        <v>0</v>
      </c>
      <c r="I104" s="11">
        <f>'TN-Tabelle für Erasmus@ISB'!H116</f>
        <v>0</v>
      </c>
      <c r="J104" s="12">
        <f>'TN-Tabelle für Erasmus@ISB'!I116</f>
        <v>0</v>
      </c>
      <c r="K104" s="12">
        <f>'TN-Tabelle für Erasmus@ISB'!J116</f>
        <v>0</v>
      </c>
      <c r="L104" s="12">
        <f>'TN-Tabelle für Erasmus@ISB'!K116</f>
        <v>0</v>
      </c>
      <c r="M104" s="12">
        <f>'TN-Tabelle für Erasmus@ISB'!L116</f>
        <v>0</v>
      </c>
      <c r="N104" s="12">
        <f>'TN-Tabelle für Erasmus@ISB'!M116</f>
        <v>0</v>
      </c>
      <c r="O104" s="10">
        <f>'TN-Tabelle für Erasmus@ISB'!N116</f>
        <v>0</v>
      </c>
      <c r="P104" s="10">
        <f>'TN-Tabelle für Erasmus@ISB'!O116</f>
        <v>0</v>
      </c>
      <c r="Q104" s="10">
        <f>'TN-Tabelle für Erasmus@ISB'!P116</f>
        <v>0</v>
      </c>
      <c r="R104" s="10" t="str">
        <f>'TN-Tabelle für Erasmus@ISB'!Q116</f>
        <v>Kurstitel (nur eintragen bei Auswahl Kurs)</v>
      </c>
      <c r="S104" s="10">
        <f>'TN-Tabelle für Erasmus@ISB'!R116</f>
        <v>0</v>
      </c>
      <c r="T104" s="10">
        <f>'TN-Tabelle für Erasmus@ISB'!S116</f>
        <v>0</v>
      </c>
      <c r="U104" s="10">
        <f>'TN-Tabelle für Erasmus@ISB'!T116</f>
        <v>0</v>
      </c>
      <c r="V104" s="10">
        <f>'TN-Tabelle für Erasmus@ISB'!U116</f>
        <v>0</v>
      </c>
      <c r="W104" s="12">
        <f>'TN-Tabelle für Erasmus@ISB'!V116</f>
        <v>0</v>
      </c>
      <c r="X104" s="10">
        <f>'TN-Tabelle für Erasmus@ISB'!W116</f>
        <v>0</v>
      </c>
      <c r="Y104" s="10">
        <f>'TN-Tabelle für Erasmus@ISB'!X116</f>
        <v>0</v>
      </c>
      <c r="Z104" s="10" t="str">
        <f>'TN-Tabelle für Erasmus@ISB'!Y116</f>
        <v>zu wenig km</v>
      </c>
      <c r="AA104" s="10">
        <f>'TN-Tabelle für Erasmus@ISB'!Z116</f>
        <v>0</v>
      </c>
      <c r="AB104" s="26" t="str">
        <f>'TN-Tabelle für Erasmus@ISB'!AA116</f>
        <v>Ja</v>
      </c>
      <c r="AC104" s="30">
        <f>'TN-Tabelle für Erasmus@ISB'!AB116</f>
        <v>0</v>
      </c>
      <c r="AD104" s="30">
        <f>'TN-Tabelle für Erasmus@ISB'!AC116</f>
        <v>0</v>
      </c>
      <c r="AE104" s="30">
        <f>'TN-Tabelle für Erasmus@ISB'!AD116</f>
        <v>0</v>
      </c>
      <c r="AF104" s="30">
        <f>'TN-Tabelle für Erasmus@ISB'!AE116</f>
        <v>0</v>
      </c>
      <c r="AG104" s="25">
        <f>'TN-Tabelle für Erasmus@ISB'!AF116</f>
        <v>1</v>
      </c>
      <c r="AH104" s="25">
        <f>'TN-Tabelle für Erasmus@ISB'!AG116</f>
        <v>0</v>
      </c>
      <c r="AI104" s="13">
        <f>'TN-Tabelle für Erasmus@ISB'!AH116</f>
        <v>0</v>
      </c>
      <c r="AJ104" s="25">
        <f>'TN-Tabelle für Erasmus@ISB'!AI116</f>
        <v>1</v>
      </c>
      <c r="AK104" s="13"/>
      <c r="AL104" s="13" t="s">
        <v>63</v>
      </c>
      <c r="AM104" s="13"/>
      <c r="AN104" s="13"/>
      <c r="AO104" s="13" t="s">
        <v>63</v>
      </c>
      <c r="AP104" s="13"/>
      <c r="AQ104" s="13" t="s">
        <v>63</v>
      </c>
      <c r="AR104" s="13" t="e">
        <f>'TN-Tabelle für Erasmus@ISB'!BK116</f>
        <v>#N/A</v>
      </c>
      <c r="AS104" s="13" t="e">
        <f>'TN-Tabelle für Erasmus@ISB'!BL116</f>
        <v>#N/A</v>
      </c>
      <c r="AT104" s="13" t="e">
        <f>'TN-Tabelle für Erasmus@ISB'!BN116</f>
        <v>#N/A</v>
      </c>
      <c r="AU104" s="40" t="e">
        <f>'TN-Tabelle für Erasmus@ISB'!BM116</f>
        <v>#N/A</v>
      </c>
      <c r="AV104" s="40" t="str">
        <f>'TN-Tabelle für Erasmus@ISB'!BU116</f>
        <v>zu wenig km</v>
      </c>
      <c r="AW104" s="40">
        <f>'TN-Tabelle für Erasmus@ISB'!BV116</f>
        <v>0</v>
      </c>
      <c r="AX104" s="40" t="e">
        <f>'TN-Tabelle für Erasmus@ISB'!BW116</f>
        <v>#N/A</v>
      </c>
      <c r="AY104" s="226">
        <f>'TN-Tabelle für Erasmus@ISB'!$B$2</f>
        <v>0</v>
      </c>
      <c r="AZ104" s="226">
        <f>Intern!$AE$28</f>
        <v>2</v>
      </c>
      <c r="BA104" s="226">
        <f>Intern!$AE$29</f>
        <v>1</v>
      </c>
      <c r="BB104" s="226">
        <f>Intern!$AE$23</f>
        <v>0</v>
      </c>
      <c r="BC104" s="226">
        <f>Intern!$AE$24</f>
        <v>1</v>
      </c>
      <c r="BD104" s="226">
        <f>Intern!$AE$25</f>
        <v>0</v>
      </c>
      <c r="BE104" s="226">
        <f ca="1">IF(ISBLANK('TN-Tabelle für Erasmus@ISB'!H116),0,DATEDIF('TN-Tabelle für Erasmus@ISB'!H116,TODAY(),"Y"))</f>
        <v>0</v>
      </c>
      <c r="BF104" s="227">
        <f t="shared" ca="1" si="7"/>
        <v>15</v>
      </c>
      <c r="BG104" s="226">
        <f>COUNTA('TN-Tabelle für Erasmus@ISB'!$I$14:$I$155)</f>
        <v>4</v>
      </c>
      <c r="BH104" s="226">
        <f>Intern!$AE$10</f>
        <v>1897</v>
      </c>
      <c r="BI104" s="226">
        <f>Intern!$AE$11</f>
        <v>413</v>
      </c>
      <c r="BJ104" s="226">
        <f>Intern!$AE$12</f>
        <v>2051</v>
      </c>
      <c r="BK104" s="226">
        <f>Intern!$AE$13</f>
        <v>695</v>
      </c>
      <c r="BL104" s="226">
        <f>Intern!$AE$14</f>
        <v>1897</v>
      </c>
      <c r="BM104" s="226">
        <f>Intern!$AE$15</f>
        <v>413</v>
      </c>
      <c r="BN104" s="226">
        <f>Intern!$AE$16</f>
        <v>726</v>
      </c>
      <c r="BO104" s="226">
        <f>Intern!$AE$17</f>
        <v>309</v>
      </c>
      <c r="BP104" s="226">
        <f>Intern!$AE$18</f>
        <v>0</v>
      </c>
      <c r="BQ104" s="226">
        <f>Intern!$AE$19</f>
        <v>0</v>
      </c>
      <c r="BR104" s="226">
        <f>Intern!$AE$21</f>
        <v>722</v>
      </c>
      <c r="BS104" s="226">
        <f>Intern!$AE$20</f>
        <v>2623</v>
      </c>
      <c r="BT104" s="228">
        <f>SUM(Intern!$AE$20+Intern!$AE$21)</f>
        <v>3345</v>
      </c>
      <c r="BU104" s="174" t="str">
        <f t="shared" si="8"/>
        <v xml:space="preserve">     </v>
      </c>
      <c r="BV104" s="226">
        <f t="shared" si="9"/>
        <v>2</v>
      </c>
      <c r="BW104" s="231">
        <f t="shared" si="10"/>
        <v>-14</v>
      </c>
      <c r="BX104" s="235" t="str">
        <f>SUBSTITUTE('TN-Tabelle für Erasmus@ISB'!K116," ", "")</f>
        <v/>
      </c>
      <c r="BY104" s="226">
        <f>'TN-Tabelle für Erasmus@ISB'!$BL$2</f>
        <v>2024</v>
      </c>
      <c r="BZ104" s="226" t="str">
        <f t="shared" si="11"/>
        <v/>
      </c>
      <c r="CA10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5" spans="1:79" ht="14" customHeight="1">
      <c r="A105" s="27"/>
      <c r="B105" s="28">
        <f>'TN-Tabelle für Erasmus@ISB'!B117</f>
        <v>0</v>
      </c>
      <c r="C105" s="28" t="str">
        <f t="shared" si="6"/>
        <v>0</v>
      </c>
      <c r="D105" s="28">
        <f>'TN-Tabelle für Erasmus@ISB'!C117</f>
        <v>0</v>
      </c>
      <c r="E105" s="28">
        <f>'TN-Tabelle für Erasmus@ISB'!D117</f>
        <v>0</v>
      </c>
      <c r="F105" s="28">
        <f>'TN-Tabelle für Erasmus@ISB'!E117</f>
        <v>0</v>
      </c>
      <c r="G105" s="29">
        <f>'TN-Tabelle für Erasmus@ISB'!F117</f>
        <v>0</v>
      </c>
      <c r="H105" s="28">
        <f>'TN-Tabelle für Erasmus@ISB'!G117</f>
        <v>0</v>
      </c>
      <c r="I105" s="11">
        <f>'TN-Tabelle für Erasmus@ISB'!H117</f>
        <v>0</v>
      </c>
      <c r="J105" s="12">
        <f>'TN-Tabelle für Erasmus@ISB'!I117</f>
        <v>0</v>
      </c>
      <c r="K105" s="12">
        <f>'TN-Tabelle für Erasmus@ISB'!J117</f>
        <v>0</v>
      </c>
      <c r="L105" s="12">
        <f>'TN-Tabelle für Erasmus@ISB'!K117</f>
        <v>0</v>
      </c>
      <c r="M105" s="12">
        <f>'TN-Tabelle für Erasmus@ISB'!L117</f>
        <v>0</v>
      </c>
      <c r="N105" s="12">
        <f>'TN-Tabelle für Erasmus@ISB'!M117</f>
        <v>0</v>
      </c>
      <c r="O105" s="10">
        <f>'TN-Tabelle für Erasmus@ISB'!N117</f>
        <v>0</v>
      </c>
      <c r="P105" s="10">
        <f>'TN-Tabelle für Erasmus@ISB'!O117</f>
        <v>0</v>
      </c>
      <c r="Q105" s="10">
        <f>'TN-Tabelle für Erasmus@ISB'!P117</f>
        <v>0</v>
      </c>
      <c r="R105" s="10" t="str">
        <f>'TN-Tabelle für Erasmus@ISB'!Q117</f>
        <v>Kurstitel (nur eintragen bei Auswahl Kurs)</v>
      </c>
      <c r="S105" s="10">
        <f>'TN-Tabelle für Erasmus@ISB'!R117</f>
        <v>0</v>
      </c>
      <c r="T105" s="10">
        <f>'TN-Tabelle für Erasmus@ISB'!S117</f>
        <v>0</v>
      </c>
      <c r="U105" s="10">
        <f>'TN-Tabelle für Erasmus@ISB'!T117</f>
        <v>0</v>
      </c>
      <c r="V105" s="10">
        <f>'TN-Tabelle für Erasmus@ISB'!U117</f>
        <v>0</v>
      </c>
      <c r="W105" s="12">
        <f>'TN-Tabelle für Erasmus@ISB'!V117</f>
        <v>0</v>
      </c>
      <c r="X105" s="10">
        <f>'TN-Tabelle für Erasmus@ISB'!W117</f>
        <v>0</v>
      </c>
      <c r="Y105" s="10">
        <f>'TN-Tabelle für Erasmus@ISB'!X117</f>
        <v>0</v>
      </c>
      <c r="Z105" s="10" t="str">
        <f>'TN-Tabelle für Erasmus@ISB'!Y117</f>
        <v>zu wenig km</v>
      </c>
      <c r="AA105" s="10">
        <f>'TN-Tabelle für Erasmus@ISB'!Z117</f>
        <v>0</v>
      </c>
      <c r="AB105" s="26" t="str">
        <f>'TN-Tabelle für Erasmus@ISB'!AA117</f>
        <v>Ja</v>
      </c>
      <c r="AC105" s="30">
        <f>'TN-Tabelle für Erasmus@ISB'!AB117</f>
        <v>0</v>
      </c>
      <c r="AD105" s="30">
        <f>'TN-Tabelle für Erasmus@ISB'!AC117</f>
        <v>0</v>
      </c>
      <c r="AE105" s="30">
        <f>'TN-Tabelle für Erasmus@ISB'!AD117</f>
        <v>0</v>
      </c>
      <c r="AF105" s="30">
        <f>'TN-Tabelle für Erasmus@ISB'!AE117</f>
        <v>0</v>
      </c>
      <c r="AG105" s="25">
        <f>'TN-Tabelle für Erasmus@ISB'!AF117</f>
        <v>1</v>
      </c>
      <c r="AH105" s="25">
        <f>'TN-Tabelle für Erasmus@ISB'!AG117</f>
        <v>0</v>
      </c>
      <c r="AI105" s="13">
        <f>'TN-Tabelle für Erasmus@ISB'!AH117</f>
        <v>0</v>
      </c>
      <c r="AJ105" s="25">
        <f>'TN-Tabelle für Erasmus@ISB'!AI117</f>
        <v>1</v>
      </c>
      <c r="AK105" s="13"/>
      <c r="AL105" s="13" t="s">
        <v>63</v>
      </c>
      <c r="AM105" s="13"/>
      <c r="AN105" s="13"/>
      <c r="AO105" s="13" t="s">
        <v>63</v>
      </c>
      <c r="AP105" s="13"/>
      <c r="AQ105" s="13" t="s">
        <v>63</v>
      </c>
      <c r="AR105" s="13" t="e">
        <f>'TN-Tabelle für Erasmus@ISB'!BK117</f>
        <v>#N/A</v>
      </c>
      <c r="AS105" s="13" t="e">
        <f>'TN-Tabelle für Erasmus@ISB'!BL117</f>
        <v>#N/A</v>
      </c>
      <c r="AT105" s="13" t="e">
        <f>'TN-Tabelle für Erasmus@ISB'!BN117</f>
        <v>#N/A</v>
      </c>
      <c r="AU105" s="40" t="e">
        <f>'TN-Tabelle für Erasmus@ISB'!BM117</f>
        <v>#N/A</v>
      </c>
      <c r="AV105" s="40" t="str">
        <f>'TN-Tabelle für Erasmus@ISB'!BU117</f>
        <v>zu wenig km</v>
      </c>
      <c r="AW105" s="40">
        <f>'TN-Tabelle für Erasmus@ISB'!BV117</f>
        <v>0</v>
      </c>
      <c r="AX105" s="40" t="e">
        <f>'TN-Tabelle für Erasmus@ISB'!BW117</f>
        <v>#N/A</v>
      </c>
      <c r="AY105" s="226">
        <f>'TN-Tabelle für Erasmus@ISB'!$B$2</f>
        <v>0</v>
      </c>
      <c r="AZ105" s="226">
        <f>Intern!$AE$28</f>
        <v>2</v>
      </c>
      <c r="BA105" s="226">
        <f>Intern!$AE$29</f>
        <v>1</v>
      </c>
      <c r="BB105" s="226">
        <f>Intern!$AE$23</f>
        <v>0</v>
      </c>
      <c r="BC105" s="226">
        <f>Intern!$AE$24</f>
        <v>1</v>
      </c>
      <c r="BD105" s="226">
        <f>Intern!$AE$25</f>
        <v>0</v>
      </c>
      <c r="BE105" s="226">
        <f ca="1">IF(ISBLANK('TN-Tabelle für Erasmus@ISB'!H117),0,DATEDIF('TN-Tabelle für Erasmus@ISB'!H117,TODAY(),"Y"))</f>
        <v>0</v>
      </c>
      <c r="BF105" s="227">
        <f t="shared" ca="1" si="7"/>
        <v>15</v>
      </c>
      <c r="BG105" s="226">
        <f>COUNTA('TN-Tabelle für Erasmus@ISB'!$I$14:$I$155)</f>
        <v>4</v>
      </c>
      <c r="BH105" s="226">
        <f>Intern!$AE$10</f>
        <v>1897</v>
      </c>
      <c r="BI105" s="226">
        <f>Intern!$AE$11</f>
        <v>413</v>
      </c>
      <c r="BJ105" s="226">
        <f>Intern!$AE$12</f>
        <v>2051</v>
      </c>
      <c r="BK105" s="226">
        <f>Intern!$AE$13</f>
        <v>695</v>
      </c>
      <c r="BL105" s="226">
        <f>Intern!$AE$14</f>
        <v>1897</v>
      </c>
      <c r="BM105" s="226">
        <f>Intern!$AE$15</f>
        <v>413</v>
      </c>
      <c r="BN105" s="226">
        <f>Intern!$AE$16</f>
        <v>726</v>
      </c>
      <c r="BO105" s="226">
        <f>Intern!$AE$17</f>
        <v>309</v>
      </c>
      <c r="BP105" s="226">
        <f>Intern!$AE$18</f>
        <v>0</v>
      </c>
      <c r="BQ105" s="226">
        <f>Intern!$AE$19</f>
        <v>0</v>
      </c>
      <c r="BR105" s="226">
        <f>Intern!$AE$21</f>
        <v>722</v>
      </c>
      <c r="BS105" s="226">
        <f>Intern!$AE$20</f>
        <v>2623</v>
      </c>
      <c r="BT105" s="228">
        <f>SUM(Intern!$AE$20+Intern!$AE$21)</f>
        <v>3345</v>
      </c>
      <c r="BU105" s="174" t="str">
        <f t="shared" si="8"/>
        <v xml:space="preserve">     </v>
      </c>
      <c r="BV105" s="226">
        <f t="shared" si="9"/>
        <v>2</v>
      </c>
      <c r="BW105" s="231">
        <f t="shared" si="10"/>
        <v>-14</v>
      </c>
      <c r="BX105" s="235" t="str">
        <f>SUBSTITUTE('TN-Tabelle für Erasmus@ISB'!K117," ", "")</f>
        <v/>
      </c>
      <c r="BY105" s="226">
        <f>'TN-Tabelle für Erasmus@ISB'!$BL$2</f>
        <v>2024</v>
      </c>
      <c r="BZ105" s="226" t="str">
        <f t="shared" si="11"/>
        <v/>
      </c>
      <c r="CA10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6" spans="1:79" ht="14" customHeight="1">
      <c r="A106" s="27"/>
      <c r="B106" s="28">
        <f>'TN-Tabelle für Erasmus@ISB'!B118</f>
        <v>0</v>
      </c>
      <c r="C106" s="28" t="str">
        <f t="shared" si="6"/>
        <v>0</v>
      </c>
      <c r="D106" s="28">
        <f>'TN-Tabelle für Erasmus@ISB'!C118</f>
        <v>0</v>
      </c>
      <c r="E106" s="28">
        <f>'TN-Tabelle für Erasmus@ISB'!D118</f>
        <v>0</v>
      </c>
      <c r="F106" s="28">
        <f>'TN-Tabelle für Erasmus@ISB'!E118</f>
        <v>0</v>
      </c>
      <c r="G106" s="29">
        <f>'TN-Tabelle für Erasmus@ISB'!F118</f>
        <v>0</v>
      </c>
      <c r="H106" s="28">
        <f>'TN-Tabelle für Erasmus@ISB'!G118</f>
        <v>0</v>
      </c>
      <c r="I106" s="11">
        <f>'TN-Tabelle für Erasmus@ISB'!H118</f>
        <v>0</v>
      </c>
      <c r="J106" s="12">
        <f>'TN-Tabelle für Erasmus@ISB'!I118</f>
        <v>0</v>
      </c>
      <c r="K106" s="12">
        <f>'TN-Tabelle für Erasmus@ISB'!J118</f>
        <v>0</v>
      </c>
      <c r="L106" s="12">
        <f>'TN-Tabelle für Erasmus@ISB'!K118</f>
        <v>0</v>
      </c>
      <c r="M106" s="12">
        <f>'TN-Tabelle für Erasmus@ISB'!L118</f>
        <v>0</v>
      </c>
      <c r="N106" s="12">
        <f>'TN-Tabelle für Erasmus@ISB'!M118</f>
        <v>0</v>
      </c>
      <c r="O106" s="10">
        <f>'TN-Tabelle für Erasmus@ISB'!N118</f>
        <v>0</v>
      </c>
      <c r="P106" s="10">
        <f>'TN-Tabelle für Erasmus@ISB'!O118</f>
        <v>0</v>
      </c>
      <c r="Q106" s="10">
        <f>'TN-Tabelle für Erasmus@ISB'!P118</f>
        <v>0</v>
      </c>
      <c r="R106" s="10" t="str">
        <f>'TN-Tabelle für Erasmus@ISB'!Q118</f>
        <v>Kurstitel (nur eintragen bei Auswahl Kurs)</v>
      </c>
      <c r="S106" s="10">
        <f>'TN-Tabelle für Erasmus@ISB'!R118</f>
        <v>0</v>
      </c>
      <c r="T106" s="10">
        <f>'TN-Tabelle für Erasmus@ISB'!S118</f>
        <v>0</v>
      </c>
      <c r="U106" s="10">
        <f>'TN-Tabelle für Erasmus@ISB'!T118</f>
        <v>0</v>
      </c>
      <c r="V106" s="10">
        <f>'TN-Tabelle für Erasmus@ISB'!U118</f>
        <v>0</v>
      </c>
      <c r="W106" s="12">
        <f>'TN-Tabelle für Erasmus@ISB'!V118</f>
        <v>0</v>
      </c>
      <c r="X106" s="10">
        <f>'TN-Tabelle für Erasmus@ISB'!W118</f>
        <v>0</v>
      </c>
      <c r="Y106" s="10">
        <f>'TN-Tabelle für Erasmus@ISB'!X118</f>
        <v>0</v>
      </c>
      <c r="Z106" s="10" t="str">
        <f>'TN-Tabelle für Erasmus@ISB'!Y118</f>
        <v>zu wenig km</v>
      </c>
      <c r="AA106" s="10">
        <f>'TN-Tabelle für Erasmus@ISB'!Z118</f>
        <v>0</v>
      </c>
      <c r="AB106" s="26" t="str">
        <f>'TN-Tabelle für Erasmus@ISB'!AA118</f>
        <v>Ja</v>
      </c>
      <c r="AC106" s="30">
        <f>'TN-Tabelle für Erasmus@ISB'!AB118</f>
        <v>0</v>
      </c>
      <c r="AD106" s="30">
        <f>'TN-Tabelle für Erasmus@ISB'!AC118</f>
        <v>0</v>
      </c>
      <c r="AE106" s="30">
        <f>'TN-Tabelle für Erasmus@ISB'!AD118</f>
        <v>0</v>
      </c>
      <c r="AF106" s="30">
        <f>'TN-Tabelle für Erasmus@ISB'!AE118</f>
        <v>0</v>
      </c>
      <c r="AG106" s="25">
        <f>'TN-Tabelle für Erasmus@ISB'!AF118</f>
        <v>1</v>
      </c>
      <c r="AH106" s="25">
        <f>'TN-Tabelle für Erasmus@ISB'!AG118</f>
        <v>0</v>
      </c>
      <c r="AI106" s="13">
        <f>'TN-Tabelle für Erasmus@ISB'!AH118</f>
        <v>0</v>
      </c>
      <c r="AJ106" s="25">
        <f>'TN-Tabelle für Erasmus@ISB'!AI118</f>
        <v>1</v>
      </c>
      <c r="AK106" s="13"/>
      <c r="AL106" s="13" t="s">
        <v>63</v>
      </c>
      <c r="AM106" s="13"/>
      <c r="AN106" s="13"/>
      <c r="AO106" s="13" t="s">
        <v>63</v>
      </c>
      <c r="AP106" s="13"/>
      <c r="AQ106" s="13" t="s">
        <v>63</v>
      </c>
      <c r="AR106" s="13" t="e">
        <f>'TN-Tabelle für Erasmus@ISB'!BK118</f>
        <v>#N/A</v>
      </c>
      <c r="AS106" s="13" t="e">
        <f>'TN-Tabelle für Erasmus@ISB'!BL118</f>
        <v>#N/A</v>
      </c>
      <c r="AT106" s="13" t="e">
        <f>'TN-Tabelle für Erasmus@ISB'!BN118</f>
        <v>#N/A</v>
      </c>
      <c r="AU106" s="40" t="e">
        <f>'TN-Tabelle für Erasmus@ISB'!BM118</f>
        <v>#N/A</v>
      </c>
      <c r="AV106" s="40" t="str">
        <f>'TN-Tabelle für Erasmus@ISB'!BU118</f>
        <v>zu wenig km</v>
      </c>
      <c r="AW106" s="40">
        <f>'TN-Tabelle für Erasmus@ISB'!BV118</f>
        <v>0</v>
      </c>
      <c r="AX106" s="40" t="e">
        <f>'TN-Tabelle für Erasmus@ISB'!BW118</f>
        <v>#N/A</v>
      </c>
      <c r="AY106" s="226">
        <f>'TN-Tabelle für Erasmus@ISB'!$B$2</f>
        <v>0</v>
      </c>
      <c r="AZ106" s="226">
        <f>Intern!$AE$28</f>
        <v>2</v>
      </c>
      <c r="BA106" s="226">
        <f>Intern!$AE$29</f>
        <v>1</v>
      </c>
      <c r="BB106" s="226">
        <f>Intern!$AE$23</f>
        <v>0</v>
      </c>
      <c r="BC106" s="226">
        <f>Intern!$AE$24</f>
        <v>1</v>
      </c>
      <c r="BD106" s="226">
        <f>Intern!$AE$25</f>
        <v>0</v>
      </c>
      <c r="BE106" s="226">
        <f ca="1">IF(ISBLANK('TN-Tabelle für Erasmus@ISB'!H118),0,DATEDIF('TN-Tabelle für Erasmus@ISB'!H118,TODAY(),"Y"))</f>
        <v>0</v>
      </c>
      <c r="BF106" s="227">
        <f t="shared" ca="1" si="7"/>
        <v>15</v>
      </c>
      <c r="BG106" s="226">
        <f>COUNTA('TN-Tabelle für Erasmus@ISB'!$I$14:$I$155)</f>
        <v>4</v>
      </c>
      <c r="BH106" s="226">
        <f>Intern!$AE$10</f>
        <v>1897</v>
      </c>
      <c r="BI106" s="226">
        <f>Intern!$AE$11</f>
        <v>413</v>
      </c>
      <c r="BJ106" s="226">
        <f>Intern!$AE$12</f>
        <v>2051</v>
      </c>
      <c r="BK106" s="226">
        <f>Intern!$AE$13</f>
        <v>695</v>
      </c>
      <c r="BL106" s="226">
        <f>Intern!$AE$14</f>
        <v>1897</v>
      </c>
      <c r="BM106" s="226">
        <f>Intern!$AE$15</f>
        <v>413</v>
      </c>
      <c r="BN106" s="226">
        <f>Intern!$AE$16</f>
        <v>726</v>
      </c>
      <c r="BO106" s="226">
        <f>Intern!$AE$17</f>
        <v>309</v>
      </c>
      <c r="BP106" s="226">
        <f>Intern!$AE$18</f>
        <v>0</v>
      </c>
      <c r="BQ106" s="226">
        <f>Intern!$AE$19</f>
        <v>0</v>
      </c>
      <c r="BR106" s="226">
        <f>Intern!$AE$21</f>
        <v>722</v>
      </c>
      <c r="BS106" s="226">
        <f>Intern!$AE$20</f>
        <v>2623</v>
      </c>
      <c r="BT106" s="228">
        <f>SUM(Intern!$AE$20+Intern!$AE$21)</f>
        <v>3345</v>
      </c>
      <c r="BU106" s="174" t="str">
        <f t="shared" si="8"/>
        <v xml:space="preserve">     </v>
      </c>
      <c r="BV106" s="226">
        <f t="shared" si="9"/>
        <v>2</v>
      </c>
      <c r="BW106" s="231">
        <f t="shared" si="10"/>
        <v>-14</v>
      </c>
      <c r="BX106" s="235" t="str">
        <f>SUBSTITUTE('TN-Tabelle für Erasmus@ISB'!K118," ", "")</f>
        <v/>
      </c>
      <c r="BY106" s="226">
        <f>'TN-Tabelle für Erasmus@ISB'!$BL$2</f>
        <v>2024</v>
      </c>
      <c r="BZ106" s="226" t="str">
        <f t="shared" si="11"/>
        <v/>
      </c>
      <c r="CA10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7" spans="1:79" ht="14" customHeight="1">
      <c r="A107" s="27"/>
      <c r="B107" s="28">
        <f>'TN-Tabelle für Erasmus@ISB'!B119</f>
        <v>0</v>
      </c>
      <c r="C107" s="28" t="str">
        <f t="shared" si="6"/>
        <v>0</v>
      </c>
      <c r="D107" s="28">
        <f>'TN-Tabelle für Erasmus@ISB'!C119</f>
        <v>0</v>
      </c>
      <c r="E107" s="28">
        <f>'TN-Tabelle für Erasmus@ISB'!D119</f>
        <v>0</v>
      </c>
      <c r="F107" s="28">
        <f>'TN-Tabelle für Erasmus@ISB'!E119</f>
        <v>0</v>
      </c>
      <c r="G107" s="29">
        <f>'TN-Tabelle für Erasmus@ISB'!F119</f>
        <v>0</v>
      </c>
      <c r="H107" s="28">
        <f>'TN-Tabelle für Erasmus@ISB'!G119</f>
        <v>0</v>
      </c>
      <c r="I107" s="11">
        <f>'TN-Tabelle für Erasmus@ISB'!H119</f>
        <v>0</v>
      </c>
      <c r="J107" s="12">
        <f>'TN-Tabelle für Erasmus@ISB'!I119</f>
        <v>0</v>
      </c>
      <c r="K107" s="12">
        <f>'TN-Tabelle für Erasmus@ISB'!J119</f>
        <v>0</v>
      </c>
      <c r="L107" s="12">
        <f>'TN-Tabelle für Erasmus@ISB'!K119</f>
        <v>0</v>
      </c>
      <c r="M107" s="12">
        <f>'TN-Tabelle für Erasmus@ISB'!L119</f>
        <v>0</v>
      </c>
      <c r="N107" s="12">
        <f>'TN-Tabelle für Erasmus@ISB'!M119</f>
        <v>0</v>
      </c>
      <c r="O107" s="10">
        <f>'TN-Tabelle für Erasmus@ISB'!N119</f>
        <v>0</v>
      </c>
      <c r="P107" s="10">
        <f>'TN-Tabelle für Erasmus@ISB'!O119</f>
        <v>0</v>
      </c>
      <c r="Q107" s="10">
        <f>'TN-Tabelle für Erasmus@ISB'!P119</f>
        <v>0</v>
      </c>
      <c r="R107" s="10" t="str">
        <f>'TN-Tabelle für Erasmus@ISB'!Q119</f>
        <v>Kurstitel (nur eintragen bei Auswahl Kurs)</v>
      </c>
      <c r="S107" s="10">
        <f>'TN-Tabelle für Erasmus@ISB'!R119</f>
        <v>0</v>
      </c>
      <c r="T107" s="10">
        <f>'TN-Tabelle für Erasmus@ISB'!S119</f>
        <v>0</v>
      </c>
      <c r="U107" s="10">
        <f>'TN-Tabelle für Erasmus@ISB'!T119</f>
        <v>0</v>
      </c>
      <c r="V107" s="10">
        <f>'TN-Tabelle für Erasmus@ISB'!U119</f>
        <v>0</v>
      </c>
      <c r="W107" s="12">
        <f>'TN-Tabelle für Erasmus@ISB'!V119</f>
        <v>0</v>
      </c>
      <c r="X107" s="10">
        <f>'TN-Tabelle für Erasmus@ISB'!W119</f>
        <v>0</v>
      </c>
      <c r="Y107" s="10">
        <f>'TN-Tabelle für Erasmus@ISB'!X119</f>
        <v>0</v>
      </c>
      <c r="Z107" s="10" t="str">
        <f>'TN-Tabelle für Erasmus@ISB'!Y119</f>
        <v>zu wenig km</v>
      </c>
      <c r="AA107" s="10">
        <f>'TN-Tabelle für Erasmus@ISB'!Z119</f>
        <v>0</v>
      </c>
      <c r="AB107" s="26" t="str">
        <f>'TN-Tabelle für Erasmus@ISB'!AA119</f>
        <v>Ja</v>
      </c>
      <c r="AC107" s="30">
        <f>'TN-Tabelle für Erasmus@ISB'!AB119</f>
        <v>0</v>
      </c>
      <c r="AD107" s="30">
        <f>'TN-Tabelle für Erasmus@ISB'!AC119</f>
        <v>0</v>
      </c>
      <c r="AE107" s="30">
        <f>'TN-Tabelle für Erasmus@ISB'!AD119</f>
        <v>0</v>
      </c>
      <c r="AF107" s="30">
        <f>'TN-Tabelle für Erasmus@ISB'!AE119</f>
        <v>0</v>
      </c>
      <c r="AG107" s="25">
        <f>'TN-Tabelle für Erasmus@ISB'!AF119</f>
        <v>1</v>
      </c>
      <c r="AH107" s="25">
        <f>'TN-Tabelle für Erasmus@ISB'!AG119</f>
        <v>0</v>
      </c>
      <c r="AI107" s="13">
        <f>'TN-Tabelle für Erasmus@ISB'!AH119</f>
        <v>0</v>
      </c>
      <c r="AJ107" s="25">
        <f>'TN-Tabelle für Erasmus@ISB'!AI119</f>
        <v>1</v>
      </c>
      <c r="AK107" s="13"/>
      <c r="AL107" s="13" t="s">
        <v>63</v>
      </c>
      <c r="AM107" s="13"/>
      <c r="AN107" s="13"/>
      <c r="AO107" s="13" t="s">
        <v>63</v>
      </c>
      <c r="AP107" s="13"/>
      <c r="AQ107" s="13" t="s">
        <v>63</v>
      </c>
      <c r="AR107" s="13" t="e">
        <f>'TN-Tabelle für Erasmus@ISB'!BK119</f>
        <v>#N/A</v>
      </c>
      <c r="AS107" s="13" t="e">
        <f>'TN-Tabelle für Erasmus@ISB'!BL119</f>
        <v>#N/A</v>
      </c>
      <c r="AT107" s="13" t="e">
        <f>'TN-Tabelle für Erasmus@ISB'!BN119</f>
        <v>#N/A</v>
      </c>
      <c r="AU107" s="40" t="e">
        <f>'TN-Tabelle für Erasmus@ISB'!BM119</f>
        <v>#N/A</v>
      </c>
      <c r="AV107" s="40" t="str">
        <f>'TN-Tabelle für Erasmus@ISB'!BU119</f>
        <v>zu wenig km</v>
      </c>
      <c r="AW107" s="40">
        <f>'TN-Tabelle für Erasmus@ISB'!BV119</f>
        <v>0</v>
      </c>
      <c r="AX107" s="40" t="e">
        <f>'TN-Tabelle für Erasmus@ISB'!BW119</f>
        <v>#N/A</v>
      </c>
      <c r="AY107" s="226">
        <f>'TN-Tabelle für Erasmus@ISB'!$B$2</f>
        <v>0</v>
      </c>
      <c r="AZ107" s="226">
        <f>Intern!$AE$28</f>
        <v>2</v>
      </c>
      <c r="BA107" s="226">
        <f>Intern!$AE$29</f>
        <v>1</v>
      </c>
      <c r="BB107" s="226">
        <f>Intern!$AE$23</f>
        <v>0</v>
      </c>
      <c r="BC107" s="226">
        <f>Intern!$AE$24</f>
        <v>1</v>
      </c>
      <c r="BD107" s="226">
        <f>Intern!$AE$25</f>
        <v>0</v>
      </c>
      <c r="BE107" s="226">
        <f ca="1">IF(ISBLANK('TN-Tabelle für Erasmus@ISB'!H119),0,DATEDIF('TN-Tabelle für Erasmus@ISB'!H119,TODAY(),"Y"))</f>
        <v>0</v>
      </c>
      <c r="BF107" s="227">
        <f t="shared" ca="1" si="7"/>
        <v>15</v>
      </c>
      <c r="BG107" s="226">
        <f>COUNTA('TN-Tabelle für Erasmus@ISB'!$I$14:$I$155)</f>
        <v>4</v>
      </c>
      <c r="BH107" s="226">
        <f>Intern!$AE$10</f>
        <v>1897</v>
      </c>
      <c r="BI107" s="226">
        <f>Intern!$AE$11</f>
        <v>413</v>
      </c>
      <c r="BJ107" s="226">
        <f>Intern!$AE$12</f>
        <v>2051</v>
      </c>
      <c r="BK107" s="226">
        <f>Intern!$AE$13</f>
        <v>695</v>
      </c>
      <c r="BL107" s="226">
        <f>Intern!$AE$14</f>
        <v>1897</v>
      </c>
      <c r="BM107" s="226">
        <f>Intern!$AE$15</f>
        <v>413</v>
      </c>
      <c r="BN107" s="226">
        <f>Intern!$AE$16</f>
        <v>726</v>
      </c>
      <c r="BO107" s="226">
        <f>Intern!$AE$17</f>
        <v>309</v>
      </c>
      <c r="BP107" s="226">
        <f>Intern!$AE$18</f>
        <v>0</v>
      </c>
      <c r="BQ107" s="226">
        <f>Intern!$AE$19</f>
        <v>0</v>
      </c>
      <c r="BR107" s="226">
        <f>Intern!$AE$21</f>
        <v>722</v>
      </c>
      <c r="BS107" s="226">
        <f>Intern!$AE$20</f>
        <v>2623</v>
      </c>
      <c r="BT107" s="228">
        <f>SUM(Intern!$AE$20+Intern!$AE$21)</f>
        <v>3345</v>
      </c>
      <c r="BU107" s="174" t="str">
        <f t="shared" si="8"/>
        <v xml:space="preserve">     </v>
      </c>
      <c r="BV107" s="226">
        <f t="shared" si="9"/>
        <v>2</v>
      </c>
      <c r="BW107" s="231">
        <f t="shared" si="10"/>
        <v>-14</v>
      </c>
      <c r="BX107" s="235" t="str">
        <f>SUBSTITUTE('TN-Tabelle für Erasmus@ISB'!K119," ", "")</f>
        <v/>
      </c>
      <c r="BY107" s="226">
        <f>'TN-Tabelle für Erasmus@ISB'!$BL$2</f>
        <v>2024</v>
      </c>
      <c r="BZ107" s="226" t="str">
        <f t="shared" si="11"/>
        <v/>
      </c>
      <c r="CA10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8" spans="1:79" ht="14" customHeight="1">
      <c r="A108" s="27"/>
      <c r="B108" s="28">
        <f>'TN-Tabelle für Erasmus@ISB'!B120</f>
        <v>0</v>
      </c>
      <c r="C108" s="28" t="str">
        <f t="shared" si="6"/>
        <v>0</v>
      </c>
      <c r="D108" s="28">
        <f>'TN-Tabelle für Erasmus@ISB'!C120</f>
        <v>0</v>
      </c>
      <c r="E108" s="28">
        <f>'TN-Tabelle für Erasmus@ISB'!D120</f>
        <v>0</v>
      </c>
      <c r="F108" s="28">
        <f>'TN-Tabelle für Erasmus@ISB'!E120</f>
        <v>0</v>
      </c>
      <c r="G108" s="29">
        <f>'TN-Tabelle für Erasmus@ISB'!F120</f>
        <v>0</v>
      </c>
      <c r="H108" s="28">
        <f>'TN-Tabelle für Erasmus@ISB'!G120</f>
        <v>0</v>
      </c>
      <c r="I108" s="11">
        <f>'TN-Tabelle für Erasmus@ISB'!H120</f>
        <v>0</v>
      </c>
      <c r="J108" s="12">
        <f>'TN-Tabelle für Erasmus@ISB'!I120</f>
        <v>0</v>
      </c>
      <c r="K108" s="12">
        <f>'TN-Tabelle für Erasmus@ISB'!J120</f>
        <v>0</v>
      </c>
      <c r="L108" s="12">
        <f>'TN-Tabelle für Erasmus@ISB'!K120</f>
        <v>0</v>
      </c>
      <c r="M108" s="12">
        <f>'TN-Tabelle für Erasmus@ISB'!L120</f>
        <v>0</v>
      </c>
      <c r="N108" s="12">
        <f>'TN-Tabelle für Erasmus@ISB'!M120</f>
        <v>0</v>
      </c>
      <c r="O108" s="10">
        <f>'TN-Tabelle für Erasmus@ISB'!N120</f>
        <v>0</v>
      </c>
      <c r="P108" s="10">
        <f>'TN-Tabelle für Erasmus@ISB'!O120</f>
        <v>0</v>
      </c>
      <c r="Q108" s="10">
        <f>'TN-Tabelle für Erasmus@ISB'!P120</f>
        <v>0</v>
      </c>
      <c r="R108" s="10" t="str">
        <f>'TN-Tabelle für Erasmus@ISB'!Q120</f>
        <v>Kurstitel (nur eintragen bei Auswahl Kurs)</v>
      </c>
      <c r="S108" s="10">
        <f>'TN-Tabelle für Erasmus@ISB'!R120</f>
        <v>0</v>
      </c>
      <c r="T108" s="10">
        <f>'TN-Tabelle für Erasmus@ISB'!S120</f>
        <v>0</v>
      </c>
      <c r="U108" s="10">
        <f>'TN-Tabelle für Erasmus@ISB'!T120</f>
        <v>0</v>
      </c>
      <c r="V108" s="10">
        <f>'TN-Tabelle für Erasmus@ISB'!U120</f>
        <v>0</v>
      </c>
      <c r="W108" s="12">
        <f>'TN-Tabelle für Erasmus@ISB'!V120</f>
        <v>0</v>
      </c>
      <c r="X108" s="10">
        <f>'TN-Tabelle für Erasmus@ISB'!W120</f>
        <v>0</v>
      </c>
      <c r="Y108" s="10">
        <f>'TN-Tabelle für Erasmus@ISB'!X120</f>
        <v>0</v>
      </c>
      <c r="Z108" s="10" t="str">
        <f>'TN-Tabelle für Erasmus@ISB'!Y120</f>
        <v>zu wenig km</v>
      </c>
      <c r="AA108" s="10">
        <f>'TN-Tabelle für Erasmus@ISB'!Z120</f>
        <v>0</v>
      </c>
      <c r="AB108" s="26" t="str">
        <f>'TN-Tabelle für Erasmus@ISB'!AA120</f>
        <v>Ja</v>
      </c>
      <c r="AC108" s="30">
        <f>'TN-Tabelle für Erasmus@ISB'!AB120</f>
        <v>0</v>
      </c>
      <c r="AD108" s="30">
        <f>'TN-Tabelle für Erasmus@ISB'!AC120</f>
        <v>0</v>
      </c>
      <c r="AE108" s="30">
        <f>'TN-Tabelle für Erasmus@ISB'!AD120</f>
        <v>0</v>
      </c>
      <c r="AF108" s="30">
        <f>'TN-Tabelle für Erasmus@ISB'!AE120</f>
        <v>0</v>
      </c>
      <c r="AG108" s="25">
        <f>'TN-Tabelle für Erasmus@ISB'!AF120</f>
        <v>1</v>
      </c>
      <c r="AH108" s="25">
        <f>'TN-Tabelle für Erasmus@ISB'!AG120</f>
        <v>0</v>
      </c>
      <c r="AI108" s="13">
        <f>'TN-Tabelle für Erasmus@ISB'!AH120</f>
        <v>0</v>
      </c>
      <c r="AJ108" s="25">
        <f>'TN-Tabelle für Erasmus@ISB'!AI120</f>
        <v>1</v>
      </c>
      <c r="AK108" s="13"/>
      <c r="AL108" s="13" t="s">
        <v>63</v>
      </c>
      <c r="AM108" s="13"/>
      <c r="AN108" s="13"/>
      <c r="AO108" s="13" t="s">
        <v>63</v>
      </c>
      <c r="AP108" s="13"/>
      <c r="AQ108" s="13" t="s">
        <v>63</v>
      </c>
      <c r="AR108" s="13" t="e">
        <f>'TN-Tabelle für Erasmus@ISB'!BK120</f>
        <v>#N/A</v>
      </c>
      <c r="AS108" s="13" t="e">
        <f>'TN-Tabelle für Erasmus@ISB'!BL120</f>
        <v>#N/A</v>
      </c>
      <c r="AT108" s="13" t="e">
        <f>'TN-Tabelle für Erasmus@ISB'!BN120</f>
        <v>#N/A</v>
      </c>
      <c r="AU108" s="40" t="e">
        <f>'TN-Tabelle für Erasmus@ISB'!BM120</f>
        <v>#N/A</v>
      </c>
      <c r="AV108" s="40" t="str">
        <f>'TN-Tabelle für Erasmus@ISB'!BU120</f>
        <v>zu wenig km</v>
      </c>
      <c r="AW108" s="40">
        <f>'TN-Tabelle für Erasmus@ISB'!BV120</f>
        <v>0</v>
      </c>
      <c r="AX108" s="40" t="e">
        <f>'TN-Tabelle für Erasmus@ISB'!BW120</f>
        <v>#N/A</v>
      </c>
      <c r="AY108" s="226">
        <f>'TN-Tabelle für Erasmus@ISB'!$B$2</f>
        <v>0</v>
      </c>
      <c r="AZ108" s="226">
        <f>Intern!$AE$28</f>
        <v>2</v>
      </c>
      <c r="BA108" s="226">
        <f>Intern!$AE$29</f>
        <v>1</v>
      </c>
      <c r="BB108" s="226">
        <f>Intern!$AE$23</f>
        <v>0</v>
      </c>
      <c r="BC108" s="226">
        <f>Intern!$AE$24</f>
        <v>1</v>
      </c>
      <c r="BD108" s="226">
        <f>Intern!$AE$25</f>
        <v>0</v>
      </c>
      <c r="BE108" s="226">
        <f ca="1">IF(ISBLANK('TN-Tabelle für Erasmus@ISB'!H120),0,DATEDIF('TN-Tabelle für Erasmus@ISB'!H120,TODAY(),"Y"))</f>
        <v>0</v>
      </c>
      <c r="BF108" s="227">
        <f t="shared" ca="1" si="7"/>
        <v>15</v>
      </c>
      <c r="BG108" s="226">
        <f>COUNTA('TN-Tabelle für Erasmus@ISB'!$I$14:$I$155)</f>
        <v>4</v>
      </c>
      <c r="BH108" s="226">
        <f>Intern!$AE$10</f>
        <v>1897</v>
      </c>
      <c r="BI108" s="226">
        <f>Intern!$AE$11</f>
        <v>413</v>
      </c>
      <c r="BJ108" s="226">
        <f>Intern!$AE$12</f>
        <v>2051</v>
      </c>
      <c r="BK108" s="226">
        <f>Intern!$AE$13</f>
        <v>695</v>
      </c>
      <c r="BL108" s="226">
        <f>Intern!$AE$14</f>
        <v>1897</v>
      </c>
      <c r="BM108" s="226">
        <f>Intern!$AE$15</f>
        <v>413</v>
      </c>
      <c r="BN108" s="226">
        <f>Intern!$AE$16</f>
        <v>726</v>
      </c>
      <c r="BO108" s="226">
        <f>Intern!$AE$17</f>
        <v>309</v>
      </c>
      <c r="BP108" s="226">
        <f>Intern!$AE$18</f>
        <v>0</v>
      </c>
      <c r="BQ108" s="226">
        <f>Intern!$AE$19</f>
        <v>0</v>
      </c>
      <c r="BR108" s="226">
        <f>Intern!$AE$21</f>
        <v>722</v>
      </c>
      <c r="BS108" s="226">
        <f>Intern!$AE$20</f>
        <v>2623</v>
      </c>
      <c r="BT108" s="228">
        <f>SUM(Intern!$AE$20+Intern!$AE$21)</f>
        <v>3345</v>
      </c>
      <c r="BU108" s="174" t="str">
        <f t="shared" si="8"/>
        <v xml:space="preserve">     </v>
      </c>
      <c r="BV108" s="226">
        <f t="shared" si="9"/>
        <v>2</v>
      </c>
      <c r="BW108" s="231">
        <f t="shared" si="10"/>
        <v>-14</v>
      </c>
      <c r="BX108" s="235" t="str">
        <f>SUBSTITUTE('TN-Tabelle für Erasmus@ISB'!K120," ", "")</f>
        <v/>
      </c>
      <c r="BY108" s="226">
        <f>'TN-Tabelle für Erasmus@ISB'!$BL$2</f>
        <v>2024</v>
      </c>
      <c r="BZ108" s="226" t="str">
        <f t="shared" si="11"/>
        <v/>
      </c>
      <c r="CA10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09" spans="1:79" ht="14" customHeight="1">
      <c r="A109" s="27"/>
      <c r="B109" s="28">
        <f>'TN-Tabelle für Erasmus@ISB'!B121</f>
        <v>0</v>
      </c>
      <c r="C109" s="28" t="str">
        <f t="shared" si="6"/>
        <v>0</v>
      </c>
      <c r="D109" s="28">
        <f>'TN-Tabelle für Erasmus@ISB'!C121</f>
        <v>0</v>
      </c>
      <c r="E109" s="28">
        <f>'TN-Tabelle für Erasmus@ISB'!D121</f>
        <v>0</v>
      </c>
      <c r="F109" s="28">
        <f>'TN-Tabelle für Erasmus@ISB'!E121</f>
        <v>0</v>
      </c>
      <c r="G109" s="29">
        <f>'TN-Tabelle für Erasmus@ISB'!F121</f>
        <v>0</v>
      </c>
      <c r="H109" s="28">
        <f>'TN-Tabelle für Erasmus@ISB'!G121</f>
        <v>0</v>
      </c>
      <c r="I109" s="11">
        <f>'TN-Tabelle für Erasmus@ISB'!H121</f>
        <v>0</v>
      </c>
      <c r="J109" s="12">
        <f>'TN-Tabelle für Erasmus@ISB'!I121</f>
        <v>0</v>
      </c>
      <c r="K109" s="12">
        <f>'TN-Tabelle für Erasmus@ISB'!J121</f>
        <v>0</v>
      </c>
      <c r="L109" s="12">
        <f>'TN-Tabelle für Erasmus@ISB'!K121</f>
        <v>0</v>
      </c>
      <c r="M109" s="12">
        <f>'TN-Tabelle für Erasmus@ISB'!L121</f>
        <v>0</v>
      </c>
      <c r="N109" s="12">
        <f>'TN-Tabelle für Erasmus@ISB'!M121</f>
        <v>0</v>
      </c>
      <c r="O109" s="10">
        <f>'TN-Tabelle für Erasmus@ISB'!N121</f>
        <v>0</v>
      </c>
      <c r="P109" s="10">
        <f>'TN-Tabelle für Erasmus@ISB'!O121</f>
        <v>0</v>
      </c>
      <c r="Q109" s="10">
        <f>'TN-Tabelle für Erasmus@ISB'!P121</f>
        <v>0</v>
      </c>
      <c r="R109" s="10" t="str">
        <f>'TN-Tabelle für Erasmus@ISB'!Q121</f>
        <v>Kurstitel (nur eintragen bei Auswahl Kurs)</v>
      </c>
      <c r="S109" s="10">
        <f>'TN-Tabelle für Erasmus@ISB'!R121</f>
        <v>0</v>
      </c>
      <c r="T109" s="10">
        <f>'TN-Tabelle für Erasmus@ISB'!S121</f>
        <v>0</v>
      </c>
      <c r="U109" s="10">
        <f>'TN-Tabelle für Erasmus@ISB'!T121</f>
        <v>0</v>
      </c>
      <c r="V109" s="10">
        <f>'TN-Tabelle für Erasmus@ISB'!U121</f>
        <v>0</v>
      </c>
      <c r="W109" s="12">
        <f>'TN-Tabelle für Erasmus@ISB'!V121</f>
        <v>0</v>
      </c>
      <c r="X109" s="10">
        <f>'TN-Tabelle für Erasmus@ISB'!W121</f>
        <v>0</v>
      </c>
      <c r="Y109" s="10">
        <f>'TN-Tabelle für Erasmus@ISB'!X121</f>
        <v>0</v>
      </c>
      <c r="Z109" s="10" t="str">
        <f>'TN-Tabelle für Erasmus@ISB'!Y121</f>
        <v>zu wenig km</v>
      </c>
      <c r="AA109" s="10">
        <f>'TN-Tabelle für Erasmus@ISB'!Z121</f>
        <v>0</v>
      </c>
      <c r="AB109" s="26" t="str">
        <f>'TN-Tabelle für Erasmus@ISB'!AA121</f>
        <v>Ja</v>
      </c>
      <c r="AC109" s="30">
        <f>'TN-Tabelle für Erasmus@ISB'!AB121</f>
        <v>0</v>
      </c>
      <c r="AD109" s="30">
        <f>'TN-Tabelle für Erasmus@ISB'!AC121</f>
        <v>0</v>
      </c>
      <c r="AE109" s="30">
        <f>'TN-Tabelle für Erasmus@ISB'!AD121</f>
        <v>0</v>
      </c>
      <c r="AF109" s="30">
        <f>'TN-Tabelle für Erasmus@ISB'!AE121</f>
        <v>0</v>
      </c>
      <c r="AG109" s="25">
        <f>'TN-Tabelle für Erasmus@ISB'!AF121</f>
        <v>1</v>
      </c>
      <c r="AH109" s="25">
        <f>'TN-Tabelle für Erasmus@ISB'!AG121</f>
        <v>0</v>
      </c>
      <c r="AI109" s="13">
        <f>'TN-Tabelle für Erasmus@ISB'!AH121</f>
        <v>0</v>
      </c>
      <c r="AJ109" s="25">
        <f>'TN-Tabelle für Erasmus@ISB'!AI121</f>
        <v>1</v>
      </c>
      <c r="AK109" s="13"/>
      <c r="AL109" s="13" t="s">
        <v>63</v>
      </c>
      <c r="AM109" s="13"/>
      <c r="AN109" s="13"/>
      <c r="AO109" s="13" t="s">
        <v>63</v>
      </c>
      <c r="AP109" s="13"/>
      <c r="AQ109" s="13" t="s">
        <v>63</v>
      </c>
      <c r="AR109" s="13" t="e">
        <f>'TN-Tabelle für Erasmus@ISB'!BK121</f>
        <v>#N/A</v>
      </c>
      <c r="AS109" s="13" t="e">
        <f>'TN-Tabelle für Erasmus@ISB'!BL121</f>
        <v>#N/A</v>
      </c>
      <c r="AT109" s="13" t="e">
        <f>'TN-Tabelle für Erasmus@ISB'!BN121</f>
        <v>#N/A</v>
      </c>
      <c r="AU109" s="40" t="e">
        <f>'TN-Tabelle für Erasmus@ISB'!BM121</f>
        <v>#N/A</v>
      </c>
      <c r="AV109" s="40" t="str">
        <f>'TN-Tabelle für Erasmus@ISB'!BU121</f>
        <v>zu wenig km</v>
      </c>
      <c r="AW109" s="40">
        <f>'TN-Tabelle für Erasmus@ISB'!BV121</f>
        <v>0</v>
      </c>
      <c r="AX109" s="40" t="e">
        <f>'TN-Tabelle für Erasmus@ISB'!BW121</f>
        <v>#N/A</v>
      </c>
      <c r="AY109" s="226">
        <f>'TN-Tabelle für Erasmus@ISB'!$B$2</f>
        <v>0</v>
      </c>
      <c r="AZ109" s="226">
        <f>Intern!$AE$28</f>
        <v>2</v>
      </c>
      <c r="BA109" s="226">
        <f>Intern!$AE$29</f>
        <v>1</v>
      </c>
      <c r="BB109" s="226">
        <f>Intern!$AE$23</f>
        <v>0</v>
      </c>
      <c r="BC109" s="226">
        <f>Intern!$AE$24</f>
        <v>1</v>
      </c>
      <c r="BD109" s="226">
        <f>Intern!$AE$25</f>
        <v>0</v>
      </c>
      <c r="BE109" s="226">
        <f ca="1">IF(ISBLANK('TN-Tabelle für Erasmus@ISB'!H121),0,DATEDIF('TN-Tabelle für Erasmus@ISB'!H121,TODAY(),"Y"))</f>
        <v>0</v>
      </c>
      <c r="BF109" s="227">
        <f t="shared" ca="1" si="7"/>
        <v>15</v>
      </c>
      <c r="BG109" s="226">
        <f>COUNTA('TN-Tabelle für Erasmus@ISB'!$I$14:$I$155)</f>
        <v>4</v>
      </c>
      <c r="BH109" s="226">
        <f>Intern!$AE$10</f>
        <v>1897</v>
      </c>
      <c r="BI109" s="226">
        <f>Intern!$AE$11</f>
        <v>413</v>
      </c>
      <c r="BJ109" s="226">
        <f>Intern!$AE$12</f>
        <v>2051</v>
      </c>
      <c r="BK109" s="226">
        <f>Intern!$AE$13</f>
        <v>695</v>
      </c>
      <c r="BL109" s="226">
        <f>Intern!$AE$14</f>
        <v>1897</v>
      </c>
      <c r="BM109" s="226">
        <f>Intern!$AE$15</f>
        <v>413</v>
      </c>
      <c r="BN109" s="226">
        <f>Intern!$AE$16</f>
        <v>726</v>
      </c>
      <c r="BO109" s="226">
        <f>Intern!$AE$17</f>
        <v>309</v>
      </c>
      <c r="BP109" s="226">
        <f>Intern!$AE$18</f>
        <v>0</v>
      </c>
      <c r="BQ109" s="226">
        <f>Intern!$AE$19</f>
        <v>0</v>
      </c>
      <c r="BR109" s="226">
        <f>Intern!$AE$21</f>
        <v>722</v>
      </c>
      <c r="BS109" s="226">
        <f>Intern!$AE$20</f>
        <v>2623</v>
      </c>
      <c r="BT109" s="228">
        <f>SUM(Intern!$AE$20+Intern!$AE$21)</f>
        <v>3345</v>
      </c>
      <c r="BU109" s="174" t="str">
        <f t="shared" si="8"/>
        <v xml:space="preserve">     </v>
      </c>
      <c r="BV109" s="226">
        <f t="shared" si="9"/>
        <v>2</v>
      </c>
      <c r="BW109" s="231">
        <f t="shared" si="10"/>
        <v>-14</v>
      </c>
      <c r="BX109" s="235" t="str">
        <f>SUBSTITUTE('TN-Tabelle für Erasmus@ISB'!K121," ", "")</f>
        <v/>
      </c>
      <c r="BY109" s="226">
        <f>'TN-Tabelle für Erasmus@ISB'!$BL$2</f>
        <v>2024</v>
      </c>
      <c r="BZ109" s="226" t="str">
        <f t="shared" si="11"/>
        <v/>
      </c>
      <c r="CA10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0" spans="1:79" ht="14" customHeight="1">
      <c r="A110" s="27"/>
      <c r="B110" s="28">
        <f>'TN-Tabelle für Erasmus@ISB'!B122</f>
        <v>0</v>
      </c>
      <c r="C110" s="28" t="str">
        <f t="shared" si="6"/>
        <v>0</v>
      </c>
      <c r="D110" s="28">
        <f>'TN-Tabelle für Erasmus@ISB'!C122</f>
        <v>0</v>
      </c>
      <c r="E110" s="28">
        <f>'TN-Tabelle für Erasmus@ISB'!D122</f>
        <v>0</v>
      </c>
      <c r="F110" s="28">
        <f>'TN-Tabelle für Erasmus@ISB'!E122</f>
        <v>0</v>
      </c>
      <c r="G110" s="29">
        <f>'TN-Tabelle für Erasmus@ISB'!F122</f>
        <v>0</v>
      </c>
      <c r="H110" s="28">
        <f>'TN-Tabelle für Erasmus@ISB'!G122</f>
        <v>0</v>
      </c>
      <c r="I110" s="11">
        <f>'TN-Tabelle für Erasmus@ISB'!H122</f>
        <v>0</v>
      </c>
      <c r="J110" s="12">
        <f>'TN-Tabelle für Erasmus@ISB'!I122</f>
        <v>0</v>
      </c>
      <c r="K110" s="12">
        <f>'TN-Tabelle für Erasmus@ISB'!J122</f>
        <v>0</v>
      </c>
      <c r="L110" s="12">
        <f>'TN-Tabelle für Erasmus@ISB'!K122</f>
        <v>0</v>
      </c>
      <c r="M110" s="12">
        <f>'TN-Tabelle für Erasmus@ISB'!L122</f>
        <v>0</v>
      </c>
      <c r="N110" s="12">
        <f>'TN-Tabelle für Erasmus@ISB'!M122</f>
        <v>0</v>
      </c>
      <c r="O110" s="10">
        <f>'TN-Tabelle für Erasmus@ISB'!N122</f>
        <v>0</v>
      </c>
      <c r="P110" s="10">
        <f>'TN-Tabelle für Erasmus@ISB'!O122</f>
        <v>0</v>
      </c>
      <c r="Q110" s="10">
        <f>'TN-Tabelle für Erasmus@ISB'!P122</f>
        <v>0</v>
      </c>
      <c r="R110" s="10" t="str">
        <f>'TN-Tabelle für Erasmus@ISB'!Q122</f>
        <v>Kurstitel (nur eintragen bei Auswahl Kurs)</v>
      </c>
      <c r="S110" s="10">
        <f>'TN-Tabelle für Erasmus@ISB'!R122</f>
        <v>0</v>
      </c>
      <c r="T110" s="10">
        <f>'TN-Tabelle für Erasmus@ISB'!S122</f>
        <v>0</v>
      </c>
      <c r="U110" s="10">
        <f>'TN-Tabelle für Erasmus@ISB'!T122</f>
        <v>0</v>
      </c>
      <c r="V110" s="10">
        <f>'TN-Tabelle für Erasmus@ISB'!U122</f>
        <v>0</v>
      </c>
      <c r="W110" s="12">
        <f>'TN-Tabelle für Erasmus@ISB'!V122</f>
        <v>0</v>
      </c>
      <c r="X110" s="10">
        <f>'TN-Tabelle für Erasmus@ISB'!W122</f>
        <v>0</v>
      </c>
      <c r="Y110" s="10">
        <f>'TN-Tabelle für Erasmus@ISB'!X122</f>
        <v>0</v>
      </c>
      <c r="Z110" s="10" t="str">
        <f>'TN-Tabelle für Erasmus@ISB'!Y122</f>
        <v>zu wenig km</v>
      </c>
      <c r="AA110" s="10">
        <f>'TN-Tabelle für Erasmus@ISB'!Z122</f>
        <v>0</v>
      </c>
      <c r="AB110" s="26" t="str">
        <f>'TN-Tabelle für Erasmus@ISB'!AA122</f>
        <v>Ja</v>
      </c>
      <c r="AC110" s="30">
        <f>'TN-Tabelle für Erasmus@ISB'!AB122</f>
        <v>0</v>
      </c>
      <c r="AD110" s="30">
        <f>'TN-Tabelle für Erasmus@ISB'!AC122</f>
        <v>0</v>
      </c>
      <c r="AE110" s="30">
        <f>'TN-Tabelle für Erasmus@ISB'!AD122</f>
        <v>0</v>
      </c>
      <c r="AF110" s="30">
        <f>'TN-Tabelle für Erasmus@ISB'!AE122</f>
        <v>0</v>
      </c>
      <c r="AG110" s="25">
        <f>'TN-Tabelle für Erasmus@ISB'!AF122</f>
        <v>1</v>
      </c>
      <c r="AH110" s="25">
        <f>'TN-Tabelle für Erasmus@ISB'!AG122</f>
        <v>0</v>
      </c>
      <c r="AI110" s="13">
        <f>'TN-Tabelle für Erasmus@ISB'!AH122</f>
        <v>0</v>
      </c>
      <c r="AJ110" s="25">
        <f>'TN-Tabelle für Erasmus@ISB'!AI122</f>
        <v>1</v>
      </c>
      <c r="AK110" s="13"/>
      <c r="AL110" s="13" t="s">
        <v>63</v>
      </c>
      <c r="AM110" s="13"/>
      <c r="AN110" s="13"/>
      <c r="AO110" s="13" t="s">
        <v>63</v>
      </c>
      <c r="AP110" s="13"/>
      <c r="AQ110" s="13" t="s">
        <v>63</v>
      </c>
      <c r="AR110" s="13" t="e">
        <f>'TN-Tabelle für Erasmus@ISB'!BK122</f>
        <v>#N/A</v>
      </c>
      <c r="AS110" s="13" t="e">
        <f>'TN-Tabelle für Erasmus@ISB'!BL122</f>
        <v>#N/A</v>
      </c>
      <c r="AT110" s="13" t="e">
        <f>'TN-Tabelle für Erasmus@ISB'!BN122</f>
        <v>#N/A</v>
      </c>
      <c r="AU110" s="40" t="e">
        <f>'TN-Tabelle für Erasmus@ISB'!BM122</f>
        <v>#N/A</v>
      </c>
      <c r="AV110" s="40" t="str">
        <f>'TN-Tabelle für Erasmus@ISB'!BU122</f>
        <v>zu wenig km</v>
      </c>
      <c r="AW110" s="40">
        <f>'TN-Tabelle für Erasmus@ISB'!BV122</f>
        <v>0</v>
      </c>
      <c r="AX110" s="40" t="e">
        <f>'TN-Tabelle für Erasmus@ISB'!BW122</f>
        <v>#N/A</v>
      </c>
      <c r="AY110" s="226">
        <f>'TN-Tabelle für Erasmus@ISB'!$B$2</f>
        <v>0</v>
      </c>
      <c r="AZ110" s="226">
        <f>Intern!$AE$28</f>
        <v>2</v>
      </c>
      <c r="BA110" s="226">
        <f>Intern!$AE$29</f>
        <v>1</v>
      </c>
      <c r="BB110" s="226">
        <f>Intern!$AE$23</f>
        <v>0</v>
      </c>
      <c r="BC110" s="226">
        <f>Intern!$AE$24</f>
        <v>1</v>
      </c>
      <c r="BD110" s="226">
        <f>Intern!$AE$25</f>
        <v>0</v>
      </c>
      <c r="BE110" s="226">
        <f ca="1">IF(ISBLANK('TN-Tabelle für Erasmus@ISB'!H122),0,DATEDIF('TN-Tabelle für Erasmus@ISB'!H122,TODAY(),"Y"))</f>
        <v>0</v>
      </c>
      <c r="BF110" s="227">
        <f t="shared" ca="1" si="7"/>
        <v>15</v>
      </c>
      <c r="BG110" s="226">
        <f>COUNTA('TN-Tabelle für Erasmus@ISB'!$I$14:$I$155)</f>
        <v>4</v>
      </c>
      <c r="BH110" s="226">
        <f>Intern!$AE$10</f>
        <v>1897</v>
      </c>
      <c r="BI110" s="226">
        <f>Intern!$AE$11</f>
        <v>413</v>
      </c>
      <c r="BJ110" s="226">
        <f>Intern!$AE$12</f>
        <v>2051</v>
      </c>
      <c r="BK110" s="226">
        <f>Intern!$AE$13</f>
        <v>695</v>
      </c>
      <c r="BL110" s="226">
        <f>Intern!$AE$14</f>
        <v>1897</v>
      </c>
      <c r="BM110" s="226">
        <f>Intern!$AE$15</f>
        <v>413</v>
      </c>
      <c r="BN110" s="226">
        <f>Intern!$AE$16</f>
        <v>726</v>
      </c>
      <c r="BO110" s="226">
        <f>Intern!$AE$17</f>
        <v>309</v>
      </c>
      <c r="BP110" s="226">
        <f>Intern!$AE$18</f>
        <v>0</v>
      </c>
      <c r="BQ110" s="226">
        <f>Intern!$AE$19</f>
        <v>0</v>
      </c>
      <c r="BR110" s="226">
        <f>Intern!$AE$21</f>
        <v>722</v>
      </c>
      <c r="BS110" s="226">
        <f>Intern!$AE$20</f>
        <v>2623</v>
      </c>
      <c r="BT110" s="228">
        <f>SUM(Intern!$AE$20+Intern!$AE$21)</f>
        <v>3345</v>
      </c>
      <c r="BU110" s="174" t="str">
        <f t="shared" si="8"/>
        <v xml:space="preserve">     </v>
      </c>
      <c r="BV110" s="226">
        <f t="shared" si="9"/>
        <v>2</v>
      </c>
      <c r="BW110" s="231">
        <f t="shared" si="10"/>
        <v>-14</v>
      </c>
      <c r="BX110" s="235" t="str">
        <f>SUBSTITUTE('TN-Tabelle für Erasmus@ISB'!K122," ", "")</f>
        <v/>
      </c>
      <c r="BY110" s="226">
        <f>'TN-Tabelle für Erasmus@ISB'!$BL$2</f>
        <v>2024</v>
      </c>
      <c r="BZ110" s="226" t="str">
        <f t="shared" si="11"/>
        <v/>
      </c>
      <c r="CA11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1" spans="1:79" ht="14" customHeight="1">
      <c r="A111" s="27"/>
      <c r="B111" s="28">
        <f>'TN-Tabelle für Erasmus@ISB'!B123</f>
        <v>0</v>
      </c>
      <c r="C111" s="28" t="str">
        <f t="shared" si="6"/>
        <v>0</v>
      </c>
      <c r="D111" s="28">
        <f>'TN-Tabelle für Erasmus@ISB'!C123</f>
        <v>0</v>
      </c>
      <c r="E111" s="28">
        <f>'TN-Tabelle für Erasmus@ISB'!D123</f>
        <v>0</v>
      </c>
      <c r="F111" s="28">
        <f>'TN-Tabelle für Erasmus@ISB'!E123</f>
        <v>0</v>
      </c>
      <c r="G111" s="29">
        <f>'TN-Tabelle für Erasmus@ISB'!F123</f>
        <v>0</v>
      </c>
      <c r="H111" s="28">
        <f>'TN-Tabelle für Erasmus@ISB'!G123</f>
        <v>0</v>
      </c>
      <c r="I111" s="11">
        <f>'TN-Tabelle für Erasmus@ISB'!H123</f>
        <v>0</v>
      </c>
      <c r="J111" s="12">
        <f>'TN-Tabelle für Erasmus@ISB'!I123</f>
        <v>0</v>
      </c>
      <c r="K111" s="12">
        <f>'TN-Tabelle für Erasmus@ISB'!J123</f>
        <v>0</v>
      </c>
      <c r="L111" s="12">
        <f>'TN-Tabelle für Erasmus@ISB'!K123</f>
        <v>0</v>
      </c>
      <c r="M111" s="12">
        <f>'TN-Tabelle für Erasmus@ISB'!L123</f>
        <v>0</v>
      </c>
      <c r="N111" s="12">
        <f>'TN-Tabelle für Erasmus@ISB'!M123</f>
        <v>0</v>
      </c>
      <c r="O111" s="10">
        <f>'TN-Tabelle für Erasmus@ISB'!N123</f>
        <v>0</v>
      </c>
      <c r="P111" s="10">
        <f>'TN-Tabelle für Erasmus@ISB'!O123</f>
        <v>0</v>
      </c>
      <c r="Q111" s="10">
        <f>'TN-Tabelle für Erasmus@ISB'!P123</f>
        <v>0</v>
      </c>
      <c r="R111" s="10" t="str">
        <f>'TN-Tabelle für Erasmus@ISB'!Q123</f>
        <v>Kurstitel (nur eintragen bei Auswahl Kurs)</v>
      </c>
      <c r="S111" s="10">
        <f>'TN-Tabelle für Erasmus@ISB'!R123</f>
        <v>0</v>
      </c>
      <c r="T111" s="10">
        <f>'TN-Tabelle für Erasmus@ISB'!S123</f>
        <v>0</v>
      </c>
      <c r="U111" s="10">
        <f>'TN-Tabelle für Erasmus@ISB'!T123</f>
        <v>0</v>
      </c>
      <c r="V111" s="10">
        <f>'TN-Tabelle für Erasmus@ISB'!U123</f>
        <v>0</v>
      </c>
      <c r="W111" s="12">
        <f>'TN-Tabelle für Erasmus@ISB'!V123</f>
        <v>0</v>
      </c>
      <c r="X111" s="10">
        <f>'TN-Tabelle für Erasmus@ISB'!W123</f>
        <v>0</v>
      </c>
      <c r="Y111" s="10">
        <f>'TN-Tabelle für Erasmus@ISB'!X123</f>
        <v>0</v>
      </c>
      <c r="Z111" s="10" t="str">
        <f>'TN-Tabelle für Erasmus@ISB'!Y123</f>
        <v>zu wenig km</v>
      </c>
      <c r="AA111" s="10">
        <f>'TN-Tabelle für Erasmus@ISB'!Z123</f>
        <v>0</v>
      </c>
      <c r="AB111" s="26" t="str">
        <f>'TN-Tabelle für Erasmus@ISB'!AA123</f>
        <v>Ja</v>
      </c>
      <c r="AC111" s="30">
        <f>'TN-Tabelle für Erasmus@ISB'!AB123</f>
        <v>0</v>
      </c>
      <c r="AD111" s="30">
        <f>'TN-Tabelle für Erasmus@ISB'!AC123</f>
        <v>0</v>
      </c>
      <c r="AE111" s="30">
        <f>'TN-Tabelle für Erasmus@ISB'!AD123</f>
        <v>0</v>
      </c>
      <c r="AF111" s="30">
        <f>'TN-Tabelle für Erasmus@ISB'!AE123</f>
        <v>0</v>
      </c>
      <c r="AG111" s="25">
        <f>'TN-Tabelle für Erasmus@ISB'!AF123</f>
        <v>1</v>
      </c>
      <c r="AH111" s="25">
        <f>'TN-Tabelle für Erasmus@ISB'!AG123</f>
        <v>0</v>
      </c>
      <c r="AI111" s="13">
        <f>'TN-Tabelle für Erasmus@ISB'!AH123</f>
        <v>0</v>
      </c>
      <c r="AJ111" s="25">
        <f>'TN-Tabelle für Erasmus@ISB'!AI123</f>
        <v>1</v>
      </c>
      <c r="AK111" s="13"/>
      <c r="AL111" s="13" t="s">
        <v>63</v>
      </c>
      <c r="AM111" s="13"/>
      <c r="AN111" s="13"/>
      <c r="AO111" s="13" t="s">
        <v>63</v>
      </c>
      <c r="AP111" s="13"/>
      <c r="AQ111" s="13" t="s">
        <v>63</v>
      </c>
      <c r="AR111" s="13" t="e">
        <f>'TN-Tabelle für Erasmus@ISB'!BK123</f>
        <v>#N/A</v>
      </c>
      <c r="AS111" s="13" t="e">
        <f>'TN-Tabelle für Erasmus@ISB'!BL123</f>
        <v>#N/A</v>
      </c>
      <c r="AT111" s="13" t="e">
        <f>'TN-Tabelle für Erasmus@ISB'!BN123</f>
        <v>#N/A</v>
      </c>
      <c r="AU111" s="40" t="e">
        <f>'TN-Tabelle für Erasmus@ISB'!BM123</f>
        <v>#N/A</v>
      </c>
      <c r="AV111" s="40" t="str">
        <f>'TN-Tabelle für Erasmus@ISB'!BU123</f>
        <v>zu wenig km</v>
      </c>
      <c r="AW111" s="40">
        <f>'TN-Tabelle für Erasmus@ISB'!BV123</f>
        <v>0</v>
      </c>
      <c r="AX111" s="40" t="e">
        <f>'TN-Tabelle für Erasmus@ISB'!BW123</f>
        <v>#N/A</v>
      </c>
      <c r="AY111" s="226">
        <f>'TN-Tabelle für Erasmus@ISB'!$B$2</f>
        <v>0</v>
      </c>
      <c r="AZ111" s="226">
        <f>Intern!$AE$28</f>
        <v>2</v>
      </c>
      <c r="BA111" s="226">
        <f>Intern!$AE$29</f>
        <v>1</v>
      </c>
      <c r="BB111" s="226">
        <f>Intern!$AE$23</f>
        <v>0</v>
      </c>
      <c r="BC111" s="226">
        <f>Intern!$AE$24</f>
        <v>1</v>
      </c>
      <c r="BD111" s="226">
        <f>Intern!$AE$25</f>
        <v>0</v>
      </c>
      <c r="BE111" s="226">
        <f ca="1">IF(ISBLANK('TN-Tabelle für Erasmus@ISB'!H123),0,DATEDIF('TN-Tabelle für Erasmus@ISB'!H123,TODAY(),"Y"))</f>
        <v>0</v>
      </c>
      <c r="BF111" s="227">
        <f t="shared" ca="1" si="7"/>
        <v>15</v>
      </c>
      <c r="BG111" s="226">
        <f>COUNTA('TN-Tabelle für Erasmus@ISB'!$I$14:$I$155)</f>
        <v>4</v>
      </c>
      <c r="BH111" s="226">
        <f>Intern!$AE$10</f>
        <v>1897</v>
      </c>
      <c r="BI111" s="226">
        <f>Intern!$AE$11</f>
        <v>413</v>
      </c>
      <c r="BJ111" s="226">
        <f>Intern!$AE$12</f>
        <v>2051</v>
      </c>
      <c r="BK111" s="226">
        <f>Intern!$AE$13</f>
        <v>695</v>
      </c>
      <c r="BL111" s="226">
        <f>Intern!$AE$14</f>
        <v>1897</v>
      </c>
      <c r="BM111" s="226">
        <f>Intern!$AE$15</f>
        <v>413</v>
      </c>
      <c r="BN111" s="226">
        <f>Intern!$AE$16</f>
        <v>726</v>
      </c>
      <c r="BO111" s="226">
        <f>Intern!$AE$17</f>
        <v>309</v>
      </c>
      <c r="BP111" s="226">
        <f>Intern!$AE$18</f>
        <v>0</v>
      </c>
      <c r="BQ111" s="226">
        <f>Intern!$AE$19</f>
        <v>0</v>
      </c>
      <c r="BR111" s="226">
        <f>Intern!$AE$21</f>
        <v>722</v>
      </c>
      <c r="BS111" s="226">
        <f>Intern!$AE$20</f>
        <v>2623</v>
      </c>
      <c r="BT111" s="228">
        <f>SUM(Intern!$AE$20+Intern!$AE$21)</f>
        <v>3345</v>
      </c>
      <c r="BU111" s="174" t="str">
        <f t="shared" si="8"/>
        <v xml:space="preserve">     </v>
      </c>
      <c r="BV111" s="226">
        <f t="shared" si="9"/>
        <v>2</v>
      </c>
      <c r="BW111" s="231">
        <f t="shared" si="10"/>
        <v>-14</v>
      </c>
      <c r="BX111" s="235" t="str">
        <f>SUBSTITUTE('TN-Tabelle für Erasmus@ISB'!K123," ", "")</f>
        <v/>
      </c>
      <c r="BY111" s="226">
        <f>'TN-Tabelle für Erasmus@ISB'!$BL$2</f>
        <v>2024</v>
      </c>
      <c r="BZ111" s="226" t="str">
        <f t="shared" si="11"/>
        <v/>
      </c>
      <c r="CA11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2" spans="1:79" ht="14" customHeight="1">
      <c r="A112" s="27"/>
      <c r="B112" s="28">
        <f>'TN-Tabelle für Erasmus@ISB'!B124</f>
        <v>0</v>
      </c>
      <c r="C112" s="28" t="str">
        <f t="shared" si="6"/>
        <v>0</v>
      </c>
      <c r="D112" s="28">
        <f>'TN-Tabelle für Erasmus@ISB'!C124</f>
        <v>0</v>
      </c>
      <c r="E112" s="28">
        <f>'TN-Tabelle für Erasmus@ISB'!D124</f>
        <v>0</v>
      </c>
      <c r="F112" s="28">
        <f>'TN-Tabelle für Erasmus@ISB'!E124</f>
        <v>0</v>
      </c>
      <c r="G112" s="29">
        <f>'TN-Tabelle für Erasmus@ISB'!F124</f>
        <v>0</v>
      </c>
      <c r="H112" s="28">
        <f>'TN-Tabelle für Erasmus@ISB'!G124</f>
        <v>0</v>
      </c>
      <c r="I112" s="11">
        <f>'TN-Tabelle für Erasmus@ISB'!H124</f>
        <v>0</v>
      </c>
      <c r="J112" s="12">
        <f>'TN-Tabelle für Erasmus@ISB'!I124</f>
        <v>0</v>
      </c>
      <c r="K112" s="12">
        <f>'TN-Tabelle für Erasmus@ISB'!J124</f>
        <v>0</v>
      </c>
      <c r="L112" s="12">
        <f>'TN-Tabelle für Erasmus@ISB'!K124</f>
        <v>0</v>
      </c>
      <c r="M112" s="12">
        <f>'TN-Tabelle für Erasmus@ISB'!L124</f>
        <v>0</v>
      </c>
      <c r="N112" s="12">
        <f>'TN-Tabelle für Erasmus@ISB'!M124</f>
        <v>0</v>
      </c>
      <c r="O112" s="10">
        <f>'TN-Tabelle für Erasmus@ISB'!N124</f>
        <v>0</v>
      </c>
      <c r="P112" s="10">
        <f>'TN-Tabelle für Erasmus@ISB'!O124</f>
        <v>0</v>
      </c>
      <c r="Q112" s="10">
        <f>'TN-Tabelle für Erasmus@ISB'!P124</f>
        <v>0</v>
      </c>
      <c r="R112" s="10" t="str">
        <f>'TN-Tabelle für Erasmus@ISB'!Q124</f>
        <v>Kurstitel (nur eintragen bei Auswahl Kurs)</v>
      </c>
      <c r="S112" s="10">
        <f>'TN-Tabelle für Erasmus@ISB'!R124</f>
        <v>0</v>
      </c>
      <c r="T112" s="10">
        <f>'TN-Tabelle für Erasmus@ISB'!S124</f>
        <v>0</v>
      </c>
      <c r="U112" s="10">
        <f>'TN-Tabelle für Erasmus@ISB'!T124</f>
        <v>0</v>
      </c>
      <c r="V112" s="10">
        <f>'TN-Tabelle für Erasmus@ISB'!U124</f>
        <v>0</v>
      </c>
      <c r="W112" s="12">
        <f>'TN-Tabelle für Erasmus@ISB'!V124</f>
        <v>0</v>
      </c>
      <c r="X112" s="10">
        <f>'TN-Tabelle für Erasmus@ISB'!W124</f>
        <v>0</v>
      </c>
      <c r="Y112" s="10">
        <f>'TN-Tabelle für Erasmus@ISB'!X124</f>
        <v>0</v>
      </c>
      <c r="Z112" s="10" t="str">
        <f>'TN-Tabelle für Erasmus@ISB'!Y124</f>
        <v>zu wenig km</v>
      </c>
      <c r="AA112" s="10">
        <f>'TN-Tabelle für Erasmus@ISB'!Z124</f>
        <v>0</v>
      </c>
      <c r="AB112" s="26" t="str">
        <f>'TN-Tabelle für Erasmus@ISB'!AA124</f>
        <v>Ja</v>
      </c>
      <c r="AC112" s="30">
        <f>'TN-Tabelle für Erasmus@ISB'!AB124</f>
        <v>0</v>
      </c>
      <c r="AD112" s="30">
        <f>'TN-Tabelle für Erasmus@ISB'!AC124</f>
        <v>0</v>
      </c>
      <c r="AE112" s="30">
        <f>'TN-Tabelle für Erasmus@ISB'!AD124</f>
        <v>0</v>
      </c>
      <c r="AF112" s="30">
        <f>'TN-Tabelle für Erasmus@ISB'!AE124</f>
        <v>0</v>
      </c>
      <c r="AG112" s="25">
        <f>'TN-Tabelle für Erasmus@ISB'!AF124</f>
        <v>1</v>
      </c>
      <c r="AH112" s="25">
        <f>'TN-Tabelle für Erasmus@ISB'!AG124</f>
        <v>0</v>
      </c>
      <c r="AI112" s="13">
        <f>'TN-Tabelle für Erasmus@ISB'!AH124</f>
        <v>0</v>
      </c>
      <c r="AJ112" s="25">
        <f>'TN-Tabelle für Erasmus@ISB'!AI124</f>
        <v>1</v>
      </c>
      <c r="AK112" s="13"/>
      <c r="AL112" s="13" t="s">
        <v>63</v>
      </c>
      <c r="AM112" s="13"/>
      <c r="AN112" s="13"/>
      <c r="AO112" s="13" t="s">
        <v>63</v>
      </c>
      <c r="AP112" s="13"/>
      <c r="AQ112" s="13" t="s">
        <v>63</v>
      </c>
      <c r="AR112" s="13" t="e">
        <f>'TN-Tabelle für Erasmus@ISB'!BK124</f>
        <v>#N/A</v>
      </c>
      <c r="AS112" s="13" t="e">
        <f>'TN-Tabelle für Erasmus@ISB'!BL124</f>
        <v>#N/A</v>
      </c>
      <c r="AT112" s="13" t="e">
        <f>'TN-Tabelle für Erasmus@ISB'!BN124</f>
        <v>#N/A</v>
      </c>
      <c r="AU112" s="40" t="e">
        <f>'TN-Tabelle für Erasmus@ISB'!BM124</f>
        <v>#N/A</v>
      </c>
      <c r="AV112" s="40" t="str">
        <f>'TN-Tabelle für Erasmus@ISB'!BU124</f>
        <v>zu wenig km</v>
      </c>
      <c r="AW112" s="40">
        <f>'TN-Tabelle für Erasmus@ISB'!BV124</f>
        <v>0</v>
      </c>
      <c r="AX112" s="40" t="e">
        <f>'TN-Tabelle für Erasmus@ISB'!BW124</f>
        <v>#N/A</v>
      </c>
      <c r="AY112" s="226">
        <f>'TN-Tabelle für Erasmus@ISB'!$B$2</f>
        <v>0</v>
      </c>
      <c r="AZ112" s="226">
        <f>Intern!$AE$28</f>
        <v>2</v>
      </c>
      <c r="BA112" s="226">
        <f>Intern!$AE$29</f>
        <v>1</v>
      </c>
      <c r="BB112" s="226">
        <f>Intern!$AE$23</f>
        <v>0</v>
      </c>
      <c r="BC112" s="226">
        <f>Intern!$AE$24</f>
        <v>1</v>
      </c>
      <c r="BD112" s="226">
        <f>Intern!$AE$25</f>
        <v>0</v>
      </c>
      <c r="BE112" s="226">
        <f ca="1">IF(ISBLANK('TN-Tabelle für Erasmus@ISB'!H124),0,DATEDIF('TN-Tabelle für Erasmus@ISB'!H124,TODAY(),"Y"))</f>
        <v>0</v>
      </c>
      <c r="BF112" s="227">
        <f t="shared" ca="1" si="7"/>
        <v>15</v>
      </c>
      <c r="BG112" s="226">
        <f>COUNTA('TN-Tabelle für Erasmus@ISB'!$I$14:$I$155)</f>
        <v>4</v>
      </c>
      <c r="BH112" s="226">
        <f>Intern!$AE$10</f>
        <v>1897</v>
      </c>
      <c r="BI112" s="226">
        <f>Intern!$AE$11</f>
        <v>413</v>
      </c>
      <c r="BJ112" s="226">
        <f>Intern!$AE$12</f>
        <v>2051</v>
      </c>
      <c r="BK112" s="226">
        <f>Intern!$AE$13</f>
        <v>695</v>
      </c>
      <c r="BL112" s="226">
        <f>Intern!$AE$14</f>
        <v>1897</v>
      </c>
      <c r="BM112" s="226">
        <f>Intern!$AE$15</f>
        <v>413</v>
      </c>
      <c r="BN112" s="226">
        <f>Intern!$AE$16</f>
        <v>726</v>
      </c>
      <c r="BO112" s="226">
        <f>Intern!$AE$17</f>
        <v>309</v>
      </c>
      <c r="BP112" s="226">
        <f>Intern!$AE$18</f>
        <v>0</v>
      </c>
      <c r="BQ112" s="226">
        <f>Intern!$AE$19</f>
        <v>0</v>
      </c>
      <c r="BR112" s="226">
        <f>Intern!$AE$21</f>
        <v>722</v>
      </c>
      <c r="BS112" s="226">
        <f>Intern!$AE$20</f>
        <v>2623</v>
      </c>
      <c r="BT112" s="228">
        <f>SUM(Intern!$AE$20+Intern!$AE$21)</f>
        <v>3345</v>
      </c>
      <c r="BU112" s="174" t="str">
        <f t="shared" si="8"/>
        <v xml:space="preserve">     </v>
      </c>
      <c r="BV112" s="226">
        <f t="shared" si="9"/>
        <v>2</v>
      </c>
      <c r="BW112" s="231">
        <f t="shared" si="10"/>
        <v>-14</v>
      </c>
      <c r="BX112" s="235" t="str">
        <f>SUBSTITUTE('TN-Tabelle für Erasmus@ISB'!K124," ", "")</f>
        <v/>
      </c>
      <c r="BY112" s="226">
        <f>'TN-Tabelle für Erasmus@ISB'!$BL$2</f>
        <v>2024</v>
      </c>
      <c r="BZ112" s="226" t="str">
        <f t="shared" si="11"/>
        <v/>
      </c>
      <c r="CA11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3" spans="1:79" ht="14" customHeight="1">
      <c r="A113" s="27"/>
      <c r="B113" s="28">
        <f>'TN-Tabelle für Erasmus@ISB'!B125</f>
        <v>0</v>
      </c>
      <c r="C113" s="28" t="str">
        <f t="shared" si="6"/>
        <v>0</v>
      </c>
      <c r="D113" s="28">
        <f>'TN-Tabelle für Erasmus@ISB'!C125</f>
        <v>0</v>
      </c>
      <c r="E113" s="28">
        <f>'TN-Tabelle für Erasmus@ISB'!D125</f>
        <v>0</v>
      </c>
      <c r="F113" s="28">
        <f>'TN-Tabelle für Erasmus@ISB'!E125</f>
        <v>0</v>
      </c>
      <c r="G113" s="29">
        <f>'TN-Tabelle für Erasmus@ISB'!F125</f>
        <v>0</v>
      </c>
      <c r="H113" s="28">
        <f>'TN-Tabelle für Erasmus@ISB'!G125</f>
        <v>0</v>
      </c>
      <c r="I113" s="11">
        <f>'TN-Tabelle für Erasmus@ISB'!H125</f>
        <v>0</v>
      </c>
      <c r="J113" s="12">
        <f>'TN-Tabelle für Erasmus@ISB'!I125</f>
        <v>0</v>
      </c>
      <c r="K113" s="12">
        <f>'TN-Tabelle für Erasmus@ISB'!J125</f>
        <v>0</v>
      </c>
      <c r="L113" s="12">
        <f>'TN-Tabelle für Erasmus@ISB'!K125</f>
        <v>0</v>
      </c>
      <c r="M113" s="12">
        <f>'TN-Tabelle für Erasmus@ISB'!L125</f>
        <v>0</v>
      </c>
      <c r="N113" s="12">
        <f>'TN-Tabelle für Erasmus@ISB'!M125</f>
        <v>0</v>
      </c>
      <c r="O113" s="10">
        <f>'TN-Tabelle für Erasmus@ISB'!N125</f>
        <v>0</v>
      </c>
      <c r="P113" s="10">
        <f>'TN-Tabelle für Erasmus@ISB'!O125</f>
        <v>0</v>
      </c>
      <c r="Q113" s="10">
        <f>'TN-Tabelle für Erasmus@ISB'!P125</f>
        <v>0</v>
      </c>
      <c r="R113" s="10" t="str">
        <f>'TN-Tabelle für Erasmus@ISB'!Q125</f>
        <v>Kurstitel (nur eintragen bei Auswahl Kurs)</v>
      </c>
      <c r="S113" s="10">
        <f>'TN-Tabelle für Erasmus@ISB'!R125</f>
        <v>0</v>
      </c>
      <c r="T113" s="10">
        <f>'TN-Tabelle für Erasmus@ISB'!S125</f>
        <v>0</v>
      </c>
      <c r="U113" s="10">
        <f>'TN-Tabelle für Erasmus@ISB'!T125</f>
        <v>0</v>
      </c>
      <c r="V113" s="10">
        <f>'TN-Tabelle für Erasmus@ISB'!U125</f>
        <v>0</v>
      </c>
      <c r="W113" s="12">
        <f>'TN-Tabelle für Erasmus@ISB'!V125</f>
        <v>0</v>
      </c>
      <c r="X113" s="10">
        <f>'TN-Tabelle für Erasmus@ISB'!W125</f>
        <v>0</v>
      </c>
      <c r="Y113" s="10">
        <f>'TN-Tabelle für Erasmus@ISB'!X125</f>
        <v>0</v>
      </c>
      <c r="Z113" s="10" t="str">
        <f>'TN-Tabelle für Erasmus@ISB'!Y125</f>
        <v>zu wenig km</v>
      </c>
      <c r="AA113" s="10">
        <f>'TN-Tabelle für Erasmus@ISB'!Z125</f>
        <v>0</v>
      </c>
      <c r="AB113" s="26" t="str">
        <f>'TN-Tabelle für Erasmus@ISB'!AA125</f>
        <v>Ja</v>
      </c>
      <c r="AC113" s="30">
        <f>'TN-Tabelle für Erasmus@ISB'!AB125</f>
        <v>0</v>
      </c>
      <c r="AD113" s="30">
        <f>'TN-Tabelle für Erasmus@ISB'!AC125</f>
        <v>0</v>
      </c>
      <c r="AE113" s="30">
        <f>'TN-Tabelle für Erasmus@ISB'!AD125</f>
        <v>0</v>
      </c>
      <c r="AF113" s="30">
        <f>'TN-Tabelle für Erasmus@ISB'!AE125</f>
        <v>0</v>
      </c>
      <c r="AG113" s="25">
        <f>'TN-Tabelle für Erasmus@ISB'!AF125</f>
        <v>1</v>
      </c>
      <c r="AH113" s="25">
        <f>'TN-Tabelle für Erasmus@ISB'!AG125</f>
        <v>0</v>
      </c>
      <c r="AI113" s="13">
        <f>'TN-Tabelle für Erasmus@ISB'!AH125</f>
        <v>0</v>
      </c>
      <c r="AJ113" s="25">
        <f>'TN-Tabelle für Erasmus@ISB'!AI125</f>
        <v>1</v>
      </c>
      <c r="AK113" s="13"/>
      <c r="AL113" s="13" t="s">
        <v>63</v>
      </c>
      <c r="AM113" s="13"/>
      <c r="AN113" s="13"/>
      <c r="AO113" s="13" t="s">
        <v>63</v>
      </c>
      <c r="AP113" s="13"/>
      <c r="AQ113" s="13" t="s">
        <v>63</v>
      </c>
      <c r="AR113" s="13" t="e">
        <f>'TN-Tabelle für Erasmus@ISB'!BK125</f>
        <v>#N/A</v>
      </c>
      <c r="AS113" s="13" t="e">
        <f>'TN-Tabelle für Erasmus@ISB'!BL125</f>
        <v>#N/A</v>
      </c>
      <c r="AT113" s="13" t="e">
        <f>'TN-Tabelle für Erasmus@ISB'!BN125</f>
        <v>#N/A</v>
      </c>
      <c r="AU113" s="40" t="e">
        <f>'TN-Tabelle für Erasmus@ISB'!BM125</f>
        <v>#N/A</v>
      </c>
      <c r="AV113" s="40" t="str">
        <f>'TN-Tabelle für Erasmus@ISB'!BU125</f>
        <v>zu wenig km</v>
      </c>
      <c r="AW113" s="40">
        <f>'TN-Tabelle für Erasmus@ISB'!BV125</f>
        <v>0</v>
      </c>
      <c r="AX113" s="40" t="e">
        <f>'TN-Tabelle für Erasmus@ISB'!BW125</f>
        <v>#N/A</v>
      </c>
      <c r="AY113" s="226">
        <f>'TN-Tabelle für Erasmus@ISB'!$B$2</f>
        <v>0</v>
      </c>
      <c r="AZ113" s="226">
        <f>Intern!$AE$28</f>
        <v>2</v>
      </c>
      <c r="BA113" s="226">
        <f>Intern!$AE$29</f>
        <v>1</v>
      </c>
      <c r="BB113" s="226">
        <f>Intern!$AE$23</f>
        <v>0</v>
      </c>
      <c r="BC113" s="226">
        <f>Intern!$AE$24</f>
        <v>1</v>
      </c>
      <c r="BD113" s="226">
        <f>Intern!$AE$25</f>
        <v>0</v>
      </c>
      <c r="BE113" s="226">
        <f ca="1">IF(ISBLANK('TN-Tabelle für Erasmus@ISB'!H125),0,DATEDIF('TN-Tabelle für Erasmus@ISB'!H125,TODAY(),"Y"))</f>
        <v>0</v>
      </c>
      <c r="BF113" s="227">
        <f t="shared" ca="1" si="7"/>
        <v>15</v>
      </c>
      <c r="BG113" s="226">
        <f>COUNTA('TN-Tabelle für Erasmus@ISB'!$I$14:$I$155)</f>
        <v>4</v>
      </c>
      <c r="BH113" s="226">
        <f>Intern!$AE$10</f>
        <v>1897</v>
      </c>
      <c r="BI113" s="226">
        <f>Intern!$AE$11</f>
        <v>413</v>
      </c>
      <c r="BJ113" s="226">
        <f>Intern!$AE$12</f>
        <v>2051</v>
      </c>
      <c r="BK113" s="226">
        <f>Intern!$AE$13</f>
        <v>695</v>
      </c>
      <c r="BL113" s="226">
        <f>Intern!$AE$14</f>
        <v>1897</v>
      </c>
      <c r="BM113" s="226">
        <f>Intern!$AE$15</f>
        <v>413</v>
      </c>
      <c r="BN113" s="226">
        <f>Intern!$AE$16</f>
        <v>726</v>
      </c>
      <c r="BO113" s="226">
        <f>Intern!$AE$17</f>
        <v>309</v>
      </c>
      <c r="BP113" s="226">
        <f>Intern!$AE$18</f>
        <v>0</v>
      </c>
      <c r="BQ113" s="226">
        <f>Intern!$AE$19</f>
        <v>0</v>
      </c>
      <c r="BR113" s="226">
        <f>Intern!$AE$21</f>
        <v>722</v>
      </c>
      <c r="BS113" s="226">
        <f>Intern!$AE$20</f>
        <v>2623</v>
      </c>
      <c r="BT113" s="228">
        <f>SUM(Intern!$AE$20+Intern!$AE$21)</f>
        <v>3345</v>
      </c>
      <c r="BU113" s="174" t="str">
        <f t="shared" si="8"/>
        <v xml:space="preserve">     </v>
      </c>
      <c r="BV113" s="226">
        <f t="shared" si="9"/>
        <v>2</v>
      </c>
      <c r="BW113" s="231">
        <f t="shared" si="10"/>
        <v>-14</v>
      </c>
      <c r="BX113" s="235" t="str">
        <f>SUBSTITUTE('TN-Tabelle für Erasmus@ISB'!K125," ", "")</f>
        <v/>
      </c>
      <c r="BY113" s="226">
        <f>'TN-Tabelle für Erasmus@ISB'!$BL$2</f>
        <v>2024</v>
      </c>
      <c r="BZ113" s="226" t="str">
        <f t="shared" si="11"/>
        <v/>
      </c>
      <c r="CA11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4" spans="1:79" ht="14" customHeight="1">
      <c r="A114" s="27"/>
      <c r="B114" s="28">
        <f>'TN-Tabelle für Erasmus@ISB'!B126</f>
        <v>0</v>
      </c>
      <c r="C114" s="28" t="str">
        <f t="shared" si="6"/>
        <v>0</v>
      </c>
      <c r="D114" s="28">
        <f>'TN-Tabelle für Erasmus@ISB'!C126</f>
        <v>0</v>
      </c>
      <c r="E114" s="28">
        <f>'TN-Tabelle für Erasmus@ISB'!D126</f>
        <v>0</v>
      </c>
      <c r="F114" s="28">
        <f>'TN-Tabelle für Erasmus@ISB'!E126</f>
        <v>0</v>
      </c>
      <c r="G114" s="29">
        <f>'TN-Tabelle für Erasmus@ISB'!F126</f>
        <v>0</v>
      </c>
      <c r="H114" s="28">
        <f>'TN-Tabelle für Erasmus@ISB'!G126</f>
        <v>0</v>
      </c>
      <c r="I114" s="11">
        <f>'TN-Tabelle für Erasmus@ISB'!H126</f>
        <v>0</v>
      </c>
      <c r="J114" s="12">
        <f>'TN-Tabelle für Erasmus@ISB'!I126</f>
        <v>0</v>
      </c>
      <c r="K114" s="12">
        <f>'TN-Tabelle für Erasmus@ISB'!J126</f>
        <v>0</v>
      </c>
      <c r="L114" s="12">
        <f>'TN-Tabelle für Erasmus@ISB'!K126</f>
        <v>0</v>
      </c>
      <c r="M114" s="12">
        <f>'TN-Tabelle für Erasmus@ISB'!L126</f>
        <v>0</v>
      </c>
      <c r="N114" s="12">
        <f>'TN-Tabelle für Erasmus@ISB'!M126</f>
        <v>0</v>
      </c>
      <c r="O114" s="10">
        <f>'TN-Tabelle für Erasmus@ISB'!N126</f>
        <v>0</v>
      </c>
      <c r="P114" s="10">
        <f>'TN-Tabelle für Erasmus@ISB'!O126</f>
        <v>0</v>
      </c>
      <c r="Q114" s="10">
        <f>'TN-Tabelle für Erasmus@ISB'!P126</f>
        <v>0</v>
      </c>
      <c r="R114" s="10" t="str">
        <f>'TN-Tabelle für Erasmus@ISB'!Q126</f>
        <v>Kurstitel (nur eintragen bei Auswahl Kurs)</v>
      </c>
      <c r="S114" s="10">
        <f>'TN-Tabelle für Erasmus@ISB'!R126</f>
        <v>0</v>
      </c>
      <c r="T114" s="10">
        <f>'TN-Tabelle für Erasmus@ISB'!S126</f>
        <v>0</v>
      </c>
      <c r="U114" s="10">
        <f>'TN-Tabelle für Erasmus@ISB'!T126</f>
        <v>0</v>
      </c>
      <c r="V114" s="10">
        <f>'TN-Tabelle für Erasmus@ISB'!U126</f>
        <v>0</v>
      </c>
      <c r="W114" s="12">
        <f>'TN-Tabelle für Erasmus@ISB'!V126</f>
        <v>0</v>
      </c>
      <c r="X114" s="10">
        <f>'TN-Tabelle für Erasmus@ISB'!W126</f>
        <v>0</v>
      </c>
      <c r="Y114" s="10">
        <f>'TN-Tabelle für Erasmus@ISB'!X126</f>
        <v>0</v>
      </c>
      <c r="Z114" s="10" t="str">
        <f>'TN-Tabelle für Erasmus@ISB'!Y126</f>
        <v>zu wenig km</v>
      </c>
      <c r="AA114" s="10">
        <f>'TN-Tabelle für Erasmus@ISB'!Z126</f>
        <v>0</v>
      </c>
      <c r="AB114" s="26" t="str">
        <f>'TN-Tabelle für Erasmus@ISB'!AA126</f>
        <v>Ja</v>
      </c>
      <c r="AC114" s="30">
        <f>'TN-Tabelle für Erasmus@ISB'!AB126</f>
        <v>0</v>
      </c>
      <c r="AD114" s="30">
        <f>'TN-Tabelle für Erasmus@ISB'!AC126</f>
        <v>0</v>
      </c>
      <c r="AE114" s="30">
        <f>'TN-Tabelle für Erasmus@ISB'!AD126</f>
        <v>0</v>
      </c>
      <c r="AF114" s="30">
        <f>'TN-Tabelle für Erasmus@ISB'!AE126</f>
        <v>0</v>
      </c>
      <c r="AG114" s="25">
        <f>'TN-Tabelle für Erasmus@ISB'!AF126</f>
        <v>1</v>
      </c>
      <c r="AH114" s="25">
        <f>'TN-Tabelle für Erasmus@ISB'!AG126</f>
        <v>0</v>
      </c>
      <c r="AI114" s="13">
        <f>'TN-Tabelle für Erasmus@ISB'!AH126</f>
        <v>0</v>
      </c>
      <c r="AJ114" s="25">
        <f>'TN-Tabelle für Erasmus@ISB'!AI126</f>
        <v>1</v>
      </c>
      <c r="AK114" s="13"/>
      <c r="AL114" s="13" t="s">
        <v>63</v>
      </c>
      <c r="AM114" s="13"/>
      <c r="AN114" s="13"/>
      <c r="AO114" s="13" t="s">
        <v>63</v>
      </c>
      <c r="AP114" s="13"/>
      <c r="AQ114" s="13" t="s">
        <v>63</v>
      </c>
      <c r="AR114" s="13" t="e">
        <f>'TN-Tabelle für Erasmus@ISB'!BK126</f>
        <v>#N/A</v>
      </c>
      <c r="AS114" s="13" t="e">
        <f>'TN-Tabelle für Erasmus@ISB'!BL126</f>
        <v>#N/A</v>
      </c>
      <c r="AT114" s="13" t="e">
        <f>'TN-Tabelle für Erasmus@ISB'!BN126</f>
        <v>#N/A</v>
      </c>
      <c r="AU114" s="40" t="e">
        <f>'TN-Tabelle für Erasmus@ISB'!BM126</f>
        <v>#N/A</v>
      </c>
      <c r="AV114" s="40" t="str">
        <f>'TN-Tabelle für Erasmus@ISB'!BU126</f>
        <v>zu wenig km</v>
      </c>
      <c r="AW114" s="40">
        <f>'TN-Tabelle für Erasmus@ISB'!BV126</f>
        <v>0</v>
      </c>
      <c r="AX114" s="40" t="e">
        <f>'TN-Tabelle für Erasmus@ISB'!BW126</f>
        <v>#N/A</v>
      </c>
      <c r="AY114" s="226">
        <f>'TN-Tabelle für Erasmus@ISB'!$B$2</f>
        <v>0</v>
      </c>
      <c r="AZ114" s="226">
        <f>Intern!$AE$28</f>
        <v>2</v>
      </c>
      <c r="BA114" s="226">
        <f>Intern!$AE$29</f>
        <v>1</v>
      </c>
      <c r="BB114" s="226">
        <f>Intern!$AE$23</f>
        <v>0</v>
      </c>
      <c r="BC114" s="226">
        <f>Intern!$AE$24</f>
        <v>1</v>
      </c>
      <c r="BD114" s="226">
        <f>Intern!$AE$25</f>
        <v>0</v>
      </c>
      <c r="BE114" s="226">
        <f ca="1">IF(ISBLANK('TN-Tabelle für Erasmus@ISB'!H126),0,DATEDIF('TN-Tabelle für Erasmus@ISB'!H126,TODAY(),"Y"))</f>
        <v>0</v>
      </c>
      <c r="BF114" s="227">
        <f t="shared" ca="1" si="7"/>
        <v>15</v>
      </c>
      <c r="BG114" s="226">
        <f>COUNTA('TN-Tabelle für Erasmus@ISB'!$I$14:$I$155)</f>
        <v>4</v>
      </c>
      <c r="BH114" s="226">
        <f>Intern!$AE$10</f>
        <v>1897</v>
      </c>
      <c r="BI114" s="226">
        <f>Intern!$AE$11</f>
        <v>413</v>
      </c>
      <c r="BJ114" s="226">
        <f>Intern!$AE$12</f>
        <v>2051</v>
      </c>
      <c r="BK114" s="226">
        <f>Intern!$AE$13</f>
        <v>695</v>
      </c>
      <c r="BL114" s="226">
        <f>Intern!$AE$14</f>
        <v>1897</v>
      </c>
      <c r="BM114" s="226">
        <f>Intern!$AE$15</f>
        <v>413</v>
      </c>
      <c r="BN114" s="226">
        <f>Intern!$AE$16</f>
        <v>726</v>
      </c>
      <c r="BO114" s="226">
        <f>Intern!$AE$17</f>
        <v>309</v>
      </c>
      <c r="BP114" s="226">
        <f>Intern!$AE$18</f>
        <v>0</v>
      </c>
      <c r="BQ114" s="226">
        <f>Intern!$AE$19</f>
        <v>0</v>
      </c>
      <c r="BR114" s="226">
        <f>Intern!$AE$21</f>
        <v>722</v>
      </c>
      <c r="BS114" s="226">
        <f>Intern!$AE$20</f>
        <v>2623</v>
      </c>
      <c r="BT114" s="228">
        <f>SUM(Intern!$AE$20+Intern!$AE$21)</f>
        <v>3345</v>
      </c>
      <c r="BU114" s="174" t="str">
        <f t="shared" si="8"/>
        <v xml:space="preserve">     </v>
      </c>
      <c r="BV114" s="226">
        <f t="shared" si="9"/>
        <v>2</v>
      </c>
      <c r="BW114" s="231">
        <f t="shared" si="10"/>
        <v>-14</v>
      </c>
      <c r="BX114" s="235" t="str">
        <f>SUBSTITUTE('TN-Tabelle für Erasmus@ISB'!K126," ", "")</f>
        <v/>
      </c>
      <c r="BY114" s="226">
        <f>'TN-Tabelle für Erasmus@ISB'!$BL$2</f>
        <v>2024</v>
      </c>
      <c r="BZ114" s="226" t="str">
        <f t="shared" si="11"/>
        <v/>
      </c>
      <c r="CA11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5" spans="1:79" ht="14" customHeight="1">
      <c r="A115" s="27"/>
      <c r="B115" s="28">
        <f>'TN-Tabelle für Erasmus@ISB'!B127</f>
        <v>0</v>
      </c>
      <c r="C115" s="28" t="str">
        <f t="shared" si="6"/>
        <v>0</v>
      </c>
      <c r="D115" s="28">
        <f>'TN-Tabelle für Erasmus@ISB'!C127</f>
        <v>0</v>
      </c>
      <c r="E115" s="28">
        <f>'TN-Tabelle für Erasmus@ISB'!D127</f>
        <v>0</v>
      </c>
      <c r="F115" s="28">
        <f>'TN-Tabelle für Erasmus@ISB'!E127</f>
        <v>0</v>
      </c>
      <c r="G115" s="29">
        <f>'TN-Tabelle für Erasmus@ISB'!F127</f>
        <v>0</v>
      </c>
      <c r="H115" s="28">
        <f>'TN-Tabelle für Erasmus@ISB'!G127</f>
        <v>0</v>
      </c>
      <c r="I115" s="11">
        <f>'TN-Tabelle für Erasmus@ISB'!H127</f>
        <v>0</v>
      </c>
      <c r="J115" s="12">
        <f>'TN-Tabelle für Erasmus@ISB'!I127</f>
        <v>0</v>
      </c>
      <c r="K115" s="12">
        <f>'TN-Tabelle für Erasmus@ISB'!J127</f>
        <v>0</v>
      </c>
      <c r="L115" s="12">
        <f>'TN-Tabelle für Erasmus@ISB'!K127</f>
        <v>0</v>
      </c>
      <c r="M115" s="12">
        <f>'TN-Tabelle für Erasmus@ISB'!L127</f>
        <v>0</v>
      </c>
      <c r="N115" s="12">
        <f>'TN-Tabelle für Erasmus@ISB'!M127</f>
        <v>0</v>
      </c>
      <c r="O115" s="10">
        <f>'TN-Tabelle für Erasmus@ISB'!N127</f>
        <v>0</v>
      </c>
      <c r="P115" s="10">
        <f>'TN-Tabelle für Erasmus@ISB'!O127</f>
        <v>0</v>
      </c>
      <c r="Q115" s="10">
        <f>'TN-Tabelle für Erasmus@ISB'!P127</f>
        <v>0</v>
      </c>
      <c r="R115" s="10" t="str">
        <f>'TN-Tabelle für Erasmus@ISB'!Q127</f>
        <v>Kurstitel (nur eintragen bei Auswahl Kurs)</v>
      </c>
      <c r="S115" s="10">
        <f>'TN-Tabelle für Erasmus@ISB'!R127</f>
        <v>0</v>
      </c>
      <c r="T115" s="10">
        <f>'TN-Tabelle für Erasmus@ISB'!S127</f>
        <v>0</v>
      </c>
      <c r="U115" s="10">
        <f>'TN-Tabelle für Erasmus@ISB'!T127</f>
        <v>0</v>
      </c>
      <c r="V115" s="10">
        <f>'TN-Tabelle für Erasmus@ISB'!U127</f>
        <v>0</v>
      </c>
      <c r="W115" s="12">
        <f>'TN-Tabelle für Erasmus@ISB'!V127</f>
        <v>0</v>
      </c>
      <c r="X115" s="10">
        <f>'TN-Tabelle für Erasmus@ISB'!W127</f>
        <v>0</v>
      </c>
      <c r="Y115" s="10">
        <f>'TN-Tabelle für Erasmus@ISB'!X127</f>
        <v>0</v>
      </c>
      <c r="Z115" s="10" t="str">
        <f>'TN-Tabelle für Erasmus@ISB'!Y127</f>
        <v>zu wenig km</v>
      </c>
      <c r="AA115" s="10">
        <f>'TN-Tabelle für Erasmus@ISB'!Z127</f>
        <v>0</v>
      </c>
      <c r="AB115" s="26" t="str">
        <f>'TN-Tabelle für Erasmus@ISB'!AA127</f>
        <v>Ja</v>
      </c>
      <c r="AC115" s="30">
        <f>'TN-Tabelle für Erasmus@ISB'!AB127</f>
        <v>0</v>
      </c>
      <c r="AD115" s="30">
        <f>'TN-Tabelle für Erasmus@ISB'!AC127</f>
        <v>0</v>
      </c>
      <c r="AE115" s="30">
        <f>'TN-Tabelle für Erasmus@ISB'!AD127</f>
        <v>0</v>
      </c>
      <c r="AF115" s="30">
        <f>'TN-Tabelle für Erasmus@ISB'!AE127</f>
        <v>0</v>
      </c>
      <c r="AG115" s="25">
        <f>'TN-Tabelle für Erasmus@ISB'!AF127</f>
        <v>1</v>
      </c>
      <c r="AH115" s="25">
        <f>'TN-Tabelle für Erasmus@ISB'!AG127</f>
        <v>0</v>
      </c>
      <c r="AI115" s="13">
        <f>'TN-Tabelle für Erasmus@ISB'!AH127</f>
        <v>0</v>
      </c>
      <c r="AJ115" s="25">
        <f>'TN-Tabelle für Erasmus@ISB'!AI127</f>
        <v>1</v>
      </c>
      <c r="AK115" s="13"/>
      <c r="AL115" s="13" t="s">
        <v>63</v>
      </c>
      <c r="AM115" s="13"/>
      <c r="AN115" s="13"/>
      <c r="AO115" s="13" t="s">
        <v>63</v>
      </c>
      <c r="AP115" s="13"/>
      <c r="AQ115" s="13" t="s">
        <v>63</v>
      </c>
      <c r="AR115" s="13" t="e">
        <f>'TN-Tabelle für Erasmus@ISB'!BK127</f>
        <v>#N/A</v>
      </c>
      <c r="AS115" s="13" t="e">
        <f>'TN-Tabelle für Erasmus@ISB'!BL127</f>
        <v>#N/A</v>
      </c>
      <c r="AT115" s="13" t="e">
        <f>'TN-Tabelle für Erasmus@ISB'!BN127</f>
        <v>#N/A</v>
      </c>
      <c r="AU115" s="40" t="e">
        <f>'TN-Tabelle für Erasmus@ISB'!BM127</f>
        <v>#N/A</v>
      </c>
      <c r="AV115" s="40" t="str">
        <f>'TN-Tabelle für Erasmus@ISB'!BU127</f>
        <v>zu wenig km</v>
      </c>
      <c r="AW115" s="40">
        <f>'TN-Tabelle für Erasmus@ISB'!BV127</f>
        <v>0</v>
      </c>
      <c r="AX115" s="40" t="e">
        <f>'TN-Tabelle für Erasmus@ISB'!BW127</f>
        <v>#N/A</v>
      </c>
      <c r="AY115" s="226">
        <f>'TN-Tabelle für Erasmus@ISB'!$B$2</f>
        <v>0</v>
      </c>
      <c r="AZ115" s="226">
        <f>Intern!$AE$28</f>
        <v>2</v>
      </c>
      <c r="BA115" s="226">
        <f>Intern!$AE$29</f>
        <v>1</v>
      </c>
      <c r="BB115" s="226">
        <f>Intern!$AE$23</f>
        <v>0</v>
      </c>
      <c r="BC115" s="226">
        <f>Intern!$AE$24</f>
        <v>1</v>
      </c>
      <c r="BD115" s="226">
        <f>Intern!$AE$25</f>
        <v>0</v>
      </c>
      <c r="BE115" s="226">
        <f ca="1">IF(ISBLANK('TN-Tabelle für Erasmus@ISB'!H127),0,DATEDIF('TN-Tabelle für Erasmus@ISB'!H127,TODAY(),"Y"))</f>
        <v>0</v>
      </c>
      <c r="BF115" s="227">
        <f t="shared" ca="1" si="7"/>
        <v>15</v>
      </c>
      <c r="BG115" s="226">
        <f>COUNTA('TN-Tabelle für Erasmus@ISB'!$I$14:$I$155)</f>
        <v>4</v>
      </c>
      <c r="BH115" s="226">
        <f>Intern!$AE$10</f>
        <v>1897</v>
      </c>
      <c r="BI115" s="226">
        <f>Intern!$AE$11</f>
        <v>413</v>
      </c>
      <c r="BJ115" s="226">
        <f>Intern!$AE$12</f>
        <v>2051</v>
      </c>
      <c r="BK115" s="226">
        <f>Intern!$AE$13</f>
        <v>695</v>
      </c>
      <c r="BL115" s="226">
        <f>Intern!$AE$14</f>
        <v>1897</v>
      </c>
      <c r="BM115" s="226">
        <f>Intern!$AE$15</f>
        <v>413</v>
      </c>
      <c r="BN115" s="226">
        <f>Intern!$AE$16</f>
        <v>726</v>
      </c>
      <c r="BO115" s="226">
        <f>Intern!$AE$17</f>
        <v>309</v>
      </c>
      <c r="BP115" s="226">
        <f>Intern!$AE$18</f>
        <v>0</v>
      </c>
      <c r="BQ115" s="226">
        <f>Intern!$AE$19</f>
        <v>0</v>
      </c>
      <c r="BR115" s="226">
        <f>Intern!$AE$21</f>
        <v>722</v>
      </c>
      <c r="BS115" s="226">
        <f>Intern!$AE$20</f>
        <v>2623</v>
      </c>
      <c r="BT115" s="228">
        <f>SUM(Intern!$AE$20+Intern!$AE$21)</f>
        <v>3345</v>
      </c>
      <c r="BU115" s="174" t="str">
        <f t="shared" si="8"/>
        <v xml:space="preserve">     </v>
      </c>
      <c r="BV115" s="226">
        <f t="shared" si="9"/>
        <v>2</v>
      </c>
      <c r="BW115" s="231">
        <f t="shared" si="10"/>
        <v>-14</v>
      </c>
      <c r="BX115" s="235" t="str">
        <f>SUBSTITUTE('TN-Tabelle für Erasmus@ISB'!K127," ", "")</f>
        <v/>
      </c>
      <c r="BY115" s="226">
        <f>'TN-Tabelle für Erasmus@ISB'!$BL$2</f>
        <v>2024</v>
      </c>
      <c r="BZ115" s="226" t="str">
        <f t="shared" si="11"/>
        <v/>
      </c>
      <c r="CA11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6" spans="1:79" ht="14" customHeight="1">
      <c r="A116" s="27"/>
      <c r="B116" s="28">
        <f>'TN-Tabelle für Erasmus@ISB'!B128</f>
        <v>0</v>
      </c>
      <c r="C116" s="28" t="str">
        <f t="shared" si="6"/>
        <v>0</v>
      </c>
      <c r="D116" s="28">
        <f>'TN-Tabelle für Erasmus@ISB'!C128</f>
        <v>0</v>
      </c>
      <c r="E116" s="28">
        <f>'TN-Tabelle für Erasmus@ISB'!D128</f>
        <v>0</v>
      </c>
      <c r="F116" s="28">
        <f>'TN-Tabelle für Erasmus@ISB'!E128</f>
        <v>0</v>
      </c>
      <c r="G116" s="29">
        <f>'TN-Tabelle für Erasmus@ISB'!F128</f>
        <v>0</v>
      </c>
      <c r="H116" s="28">
        <f>'TN-Tabelle für Erasmus@ISB'!G128</f>
        <v>0</v>
      </c>
      <c r="I116" s="11">
        <f>'TN-Tabelle für Erasmus@ISB'!H128</f>
        <v>0</v>
      </c>
      <c r="J116" s="12">
        <f>'TN-Tabelle für Erasmus@ISB'!I128</f>
        <v>0</v>
      </c>
      <c r="K116" s="12">
        <f>'TN-Tabelle für Erasmus@ISB'!J128</f>
        <v>0</v>
      </c>
      <c r="L116" s="12">
        <f>'TN-Tabelle für Erasmus@ISB'!K128</f>
        <v>0</v>
      </c>
      <c r="M116" s="12">
        <f>'TN-Tabelle für Erasmus@ISB'!L128</f>
        <v>0</v>
      </c>
      <c r="N116" s="12">
        <f>'TN-Tabelle für Erasmus@ISB'!M128</f>
        <v>0</v>
      </c>
      <c r="O116" s="10">
        <f>'TN-Tabelle für Erasmus@ISB'!N128</f>
        <v>0</v>
      </c>
      <c r="P116" s="10">
        <f>'TN-Tabelle für Erasmus@ISB'!O128</f>
        <v>0</v>
      </c>
      <c r="Q116" s="10">
        <f>'TN-Tabelle für Erasmus@ISB'!P128</f>
        <v>0</v>
      </c>
      <c r="R116" s="10" t="str">
        <f>'TN-Tabelle für Erasmus@ISB'!Q128</f>
        <v>Kurstitel (nur eintragen bei Auswahl Kurs)</v>
      </c>
      <c r="S116" s="10">
        <f>'TN-Tabelle für Erasmus@ISB'!R128</f>
        <v>0</v>
      </c>
      <c r="T116" s="10">
        <f>'TN-Tabelle für Erasmus@ISB'!S128</f>
        <v>0</v>
      </c>
      <c r="U116" s="10">
        <f>'TN-Tabelle für Erasmus@ISB'!T128</f>
        <v>0</v>
      </c>
      <c r="V116" s="10">
        <f>'TN-Tabelle für Erasmus@ISB'!U128</f>
        <v>0</v>
      </c>
      <c r="W116" s="12">
        <f>'TN-Tabelle für Erasmus@ISB'!V128</f>
        <v>0</v>
      </c>
      <c r="X116" s="10">
        <f>'TN-Tabelle für Erasmus@ISB'!W128</f>
        <v>0</v>
      </c>
      <c r="Y116" s="10">
        <f>'TN-Tabelle für Erasmus@ISB'!X128</f>
        <v>0</v>
      </c>
      <c r="Z116" s="10" t="str">
        <f>'TN-Tabelle für Erasmus@ISB'!Y128</f>
        <v>zu wenig km</v>
      </c>
      <c r="AA116" s="10">
        <f>'TN-Tabelle für Erasmus@ISB'!Z128</f>
        <v>0</v>
      </c>
      <c r="AB116" s="26" t="str">
        <f>'TN-Tabelle für Erasmus@ISB'!AA128</f>
        <v>Ja</v>
      </c>
      <c r="AC116" s="30">
        <f>'TN-Tabelle für Erasmus@ISB'!AB128</f>
        <v>0</v>
      </c>
      <c r="AD116" s="30">
        <f>'TN-Tabelle für Erasmus@ISB'!AC128</f>
        <v>0</v>
      </c>
      <c r="AE116" s="30">
        <f>'TN-Tabelle für Erasmus@ISB'!AD128</f>
        <v>0</v>
      </c>
      <c r="AF116" s="30">
        <f>'TN-Tabelle für Erasmus@ISB'!AE128</f>
        <v>0</v>
      </c>
      <c r="AG116" s="25">
        <f>'TN-Tabelle für Erasmus@ISB'!AF128</f>
        <v>1</v>
      </c>
      <c r="AH116" s="25">
        <f>'TN-Tabelle für Erasmus@ISB'!AG128</f>
        <v>0</v>
      </c>
      <c r="AI116" s="13">
        <f>'TN-Tabelle für Erasmus@ISB'!AH128</f>
        <v>0</v>
      </c>
      <c r="AJ116" s="25">
        <f>'TN-Tabelle für Erasmus@ISB'!AI128</f>
        <v>1</v>
      </c>
      <c r="AK116" s="13"/>
      <c r="AL116" s="13" t="s">
        <v>63</v>
      </c>
      <c r="AM116" s="13"/>
      <c r="AN116" s="13"/>
      <c r="AO116" s="13" t="s">
        <v>63</v>
      </c>
      <c r="AP116" s="13"/>
      <c r="AQ116" s="13" t="s">
        <v>63</v>
      </c>
      <c r="AR116" s="13" t="e">
        <f>'TN-Tabelle für Erasmus@ISB'!BK128</f>
        <v>#N/A</v>
      </c>
      <c r="AS116" s="13" t="e">
        <f>'TN-Tabelle für Erasmus@ISB'!BL128</f>
        <v>#N/A</v>
      </c>
      <c r="AT116" s="13" t="e">
        <f>'TN-Tabelle für Erasmus@ISB'!BN128</f>
        <v>#N/A</v>
      </c>
      <c r="AU116" s="40" t="e">
        <f>'TN-Tabelle für Erasmus@ISB'!BM128</f>
        <v>#N/A</v>
      </c>
      <c r="AV116" s="40" t="str">
        <f>'TN-Tabelle für Erasmus@ISB'!BU128</f>
        <v>zu wenig km</v>
      </c>
      <c r="AW116" s="40">
        <f>'TN-Tabelle für Erasmus@ISB'!BV128</f>
        <v>0</v>
      </c>
      <c r="AX116" s="40" t="e">
        <f>'TN-Tabelle für Erasmus@ISB'!BW128</f>
        <v>#N/A</v>
      </c>
      <c r="AY116" s="226">
        <f>'TN-Tabelle für Erasmus@ISB'!$B$2</f>
        <v>0</v>
      </c>
      <c r="AZ116" s="226">
        <f>Intern!$AE$28</f>
        <v>2</v>
      </c>
      <c r="BA116" s="226">
        <f>Intern!$AE$29</f>
        <v>1</v>
      </c>
      <c r="BB116" s="226">
        <f>Intern!$AE$23</f>
        <v>0</v>
      </c>
      <c r="BC116" s="226">
        <f>Intern!$AE$24</f>
        <v>1</v>
      </c>
      <c r="BD116" s="226">
        <f>Intern!$AE$25</f>
        <v>0</v>
      </c>
      <c r="BE116" s="226">
        <f ca="1">IF(ISBLANK('TN-Tabelle für Erasmus@ISB'!H128),0,DATEDIF('TN-Tabelle für Erasmus@ISB'!H128,TODAY(),"Y"))</f>
        <v>0</v>
      </c>
      <c r="BF116" s="227">
        <f t="shared" ca="1" si="7"/>
        <v>15</v>
      </c>
      <c r="BG116" s="226">
        <f>COUNTA('TN-Tabelle für Erasmus@ISB'!$I$14:$I$155)</f>
        <v>4</v>
      </c>
      <c r="BH116" s="226">
        <f>Intern!$AE$10</f>
        <v>1897</v>
      </c>
      <c r="BI116" s="226">
        <f>Intern!$AE$11</f>
        <v>413</v>
      </c>
      <c r="BJ116" s="226">
        <f>Intern!$AE$12</f>
        <v>2051</v>
      </c>
      <c r="BK116" s="226">
        <f>Intern!$AE$13</f>
        <v>695</v>
      </c>
      <c r="BL116" s="226">
        <f>Intern!$AE$14</f>
        <v>1897</v>
      </c>
      <c r="BM116" s="226">
        <f>Intern!$AE$15</f>
        <v>413</v>
      </c>
      <c r="BN116" s="226">
        <f>Intern!$AE$16</f>
        <v>726</v>
      </c>
      <c r="BO116" s="226">
        <f>Intern!$AE$17</f>
        <v>309</v>
      </c>
      <c r="BP116" s="226">
        <f>Intern!$AE$18</f>
        <v>0</v>
      </c>
      <c r="BQ116" s="226">
        <f>Intern!$AE$19</f>
        <v>0</v>
      </c>
      <c r="BR116" s="226">
        <f>Intern!$AE$21</f>
        <v>722</v>
      </c>
      <c r="BS116" s="226">
        <f>Intern!$AE$20</f>
        <v>2623</v>
      </c>
      <c r="BT116" s="228">
        <f>SUM(Intern!$AE$20+Intern!$AE$21)</f>
        <v>3345</v>
      </c>
      <c r="BU116" s="174" t="str">
        <f t="shared" si="8"/>
        <v xml:space="preserve">     </v>
      </c>
      <c r="BV116" s="226">
        <f t="shared" si="9"/>
        <v>2</v>
      </c>
      <c r="BW116" s="231">
        <f t="shared" si="10"/>
        <v>-14</v>
      </c>
      <c r="BX116" s="235" t="str">
        <f>SUBSTITUTE('TN-Tabelle für Erasmus@ISB'!K128," ", "")</f>
        <v/>
      </c>
      <c r="BY116" s="226">
        <f>'TN-Tabelle für Erasmus@ISB'!$BL$2</f>
        <v>2024</v>
      </c>
      <c r="BZ116" s="226" t="str">
        <f t="shared" si="11"/>
        <v/>
      </c>
      <c r="CA11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7" spans="1:79" ht="14" customHeight="1">
      <c r="A117" s="27"/>
      <c r="B117" s="28">
        <f>'TN-Tabelle für Erasmus@ISB'!B129</f>
        <v>0</v>
      </c>
      <c r="C117" s="28" t="str">
        <f t="shared" si="6"/>
        <v>0</v>
      </c>
      <c r="D117" s="28">
        <f>'TN-Tabelle für Erasmus@ISB'!C129</f>
        <v>0</v>
      </c>
      <c r="E117" s="28">
        <f>'TN-Tabelle für Erasmus@ISB'!D129</f>
        <v>0</v>
      </c>
      <c r="F117" s="28">
        <f>'TN-Tabelle für Erasmus@ISB'!E129</f>
        <v>0</v>
      </c>
      <c r="G117" s="29">
        <f>'TN-Tabelle für Erasmus@ISB'!F129</f>
        <v>0</v>
      </c>
      <c r="H117" s="28">
        <f>'TN-Tabelle für Erasmus@ISB'!G129</f>
        <v>0</v>
      </c>
      <c r="I117" s="11">
        <f>'TN-Tabelle für Erasmus@ISB'!H129</f>
        <v>0</v>
      </c>
      <c r="J117" s="12">
        <f>'TN-Tabelle für Erasmus@ISB'!I129</f>
        <v>0</v>
      </c>
      <c r="K117" s="12">
        <f>'TN-Tabelle für Erasmus@ISB'!J129</f>
        <v>0</v>
      </c>
      <c r="L117" s="12">
        <f>'TN-Tabelle für Erasmus@ISB'!K129</f>
        <v>0</v>
      </c>
      <c r="M117" s="12">
        <f>'TN-Tabelle für Erasmus@ISB'!L129</f>
        <v>0</v>
      </c>
      <c r="N117" s="12">
        <f>'TN-Tabelle für Erasmus@ISB'!M129</f>
        <v>0</v>
      </c>
      <c r="O117" s="10">
        <f>'TN-Tabelle für Erasmus@ISB'!N129</f>
        <v>0</v>
      </c>
      <c r="P117" s="10">
        <f>'TN-Tabelle für Erasmus@ISB'!O129</f>
        <v>0</v>
      </c>
      <c r="Q117" s="10">
        <f>'TN-Tabelle für Erasmus@ISB'!P129</f>
        <v>0</v>
      </c>
      <c r="R117" s="10" t="str">
        <f>'TN-Tabelle für Erasmus@ISB'!Q129</f>
        <v>Kurstitel (nur eintragen bei Auswahl Kurs)</v>
      </c>
      <c r="S117" s="10">
        <f>'TN-Tabelle für Erasmus@ISB'!R129</f>
        <v>0</v>
      </c>
      <c r="T117" s="10">
        <f>'TN-Tabelle für Erasmus@ISB'!S129</f>
        <v>0</v>
      </c>
      <c r="U117" s="10">
        <f>'TN-Tabelle für Erasmus@ISB'!T129</f>
        <v>0</v>
      </c>
      <c r="V117" s="10">
        <f>'TN-Tabelle für Erasmus@ISB'!U129</f>
        <v>0</v>
      </c>
      <c r="W117" s="12">
        <f>'TN-Tabelle für Erasmus@ISB'!V129</f>
        <v>0</v>
      </c>
      <c r="X117" s="10">
        <f>'TN-Tabelle für Erasmus@ISB'!W129</f>
        <v>0</v>
      </c>
      <c r="Y117" s="10">
        <f>'TN-Tabelle für Erasmus@ISB'!X129</f>
        <v>0</v>
      </c>
      <c r="Z117" s="10" t="str">
        <f>'TN-Tabelle für Erasmus@ISB'!Y129</f>
        <v>zu wenig km</v>
      </c>
      <c r="AA117" s="10">
        <f>'TN-Tabelle für Erasmus@ISB'!Z129</f>
        <v>0</v>
      </c>
      <c r="AB117" s="26" t="str">
        <f>'TN-Tabelle für Erasmus@ISB'!AA129</f>
        <v>Ja</v>
      </c>
      <c r="AC117" s="30">
        <f>'TN-Tabelle für Erasmus@ISB'!AB129</f>
        <v>0</v>
      </c>
      <c r="AD117" s="30">
        <f>'TN-Tabelle für Erasmus@ISB'!AC129</f>
        <v>0</v>
      </c>
      <c r="AE117" s="30">
        <f>'TN-Tabelle für Erasmus@ISB'!AD129</f>
        <v>0</v>
      </c>
      <c r="AF117" s="30">
        <f>'TN-Tabelle für Erasmus@ISB'!AE129</f>
        <v>0</v>
      </c>
      <c r="AG117" s="25">
        <f>'TN-Tabelle für Erasmus@ISB'!AF129</f>
        <v>1</v>
      </c>
      <c r="AH117" s="25">
        <f>'TN-Tabelle für Erasmus@ISB'!AG129</f>
        <v>0</v>
      </c>
      <c r="AI117" s="13">
        <f>'TN-Tabelle für Erasmus@ISB'!AH129</f>
        <v>0</v>
      </c>
      <c r="AJ117" s="25">
        <f>'TN-Tabelle für Erasmus@ISB'!AI129</f>
        <v>1</v>
      </c>
      <c r="AK117" s="13"/>
      <c r="AL117" s="13" t="s">
        <v>63</v>
      </c>
      <c r="AM117" s="13"/>
      <c r="AN117" s="13"/>
      <c r="AO117" s="13" t="s">
        <v>63</v>
      </c>
      <c r="AP117" s="13"/>
      <c r="AQ117" s="13" t="s">
        <v>63</v>
      </c>
      <c r="AR117" s="13" t="e">
        <f>'TN-Tabelle für Erasmus@ISB'!BK129</f>
        <v>#N/A</v>
      </c>
      <c r="AS117" s="13" t="e">
        <f>'TN-Tabelle für Erasmus@ISB'!BL129</f>
        <v>#N/A</v>
      </c>
      <c r="AT117" s="13" t="e">
        <f>'TN-Tabelle für Erasmus@ISB'!BN129</f>
        <v>#N/A</v>
      </c>
      <c r="AU117" s="40" t="e">
        <f>'TN-Tabelle für Erasmus@ISB'!BM129</f>
        <v>#N/A</v>
      </c>
      <c r="AV117" s="40" t="str">
        <f>'TN-Tabelle für Erasmus@ISB'!BU129</f>
        <v>zu wenig km</v>
      </c>
      <c r="AW117" s="40">
        <f>'TN-Tabelle für Erasmus@ISB'!BV129</f>
        <v>0</v>
      </c>
      <c r="AX117" s="40" t="e">
        <f>'TN-Tabelle für Erasmus@ISB'!BW129</f>
        <v>#N/A</v>
      </c>
      <c r="AY117" s="226">
        <f>'TN-Tabelle für Erasmus@ISB'!$B$2</f>
        <v>0</v>
      </c>
      <c r="AZ117" s="226">
        <f>Intern!$AE$28</f>
        <v>2</v>
      </c>
      <c r="BA117" s="226">
        <f>Intern!$AE$29</f>
        <v>1</v>
      </c>
      <c r="BB117" s="226">
        <f>Intern!$AE$23</f>
        <v>0</v>
      </c>
      <c r="BC117" s="226">
        <f>Intern!$AE$24</f>
        <v>1</v>
      </c>
      <c r="BD117" s="226">
        <f>Intern!$AE$25</f>
        <v>0</v>
      </c>
      <c r="BE117" s="226">
        <f ca="1">IF(ISBLANK('TN-Tabelle für Erasmus@ISB'!H129),0,DATEDIF('TN-Tabelle für Erasmus@ISB'!H129,TODAY(),"Y"))</f>
        <v>0</v>
      </c>
      <c r="BF117" s="227">
        <f t="shared" ca="1" si="7"/>
        <v>15</v>
      </c>
      <c r="BG117" s="226">
        <f>COUNTA('TN-Tabelle für Erasmus@ISB'!$I$14:$I$155)</f>
        <v>4</v>
      </c>
      <c r="BH117" s="226">
        <f>Intern!$AE$10</f>
        <v>1897</v>
      </c>
      <c r="BI117" s="226">
        <f>Intern!$AE$11</f>
        <v>413</v>
      </c>
      <c r="BJ117" s="226">
        <f>Intern!$AE$12</f>
        <v>2051</v>
      </c>
      <c r="BK117" s="226">
        <f>Intern!$AE$13</f>
        <v>695</v>
      </c>
      <c r="BL117" s="226">
        <f>Intern!$AE$14</f>
        <v>1897</v>
      </c>
      <c r="BM117" s="226">
        <f>Intern!$AE$15</f>
        <v>413</v>
      </c>
      <c r="BN117" s="226">
        <f>Intern!$AE$16</f>
        <v>726</v>
      </c>
      <c r="BO117" s="226">
        <f>Intern!$AE$17</f>
        <v>309</v>
      </c>
      <c r="BP117" s="226">
        <f>Intern!$AE$18</f>
        <v>0</v>
      </c>
      <c r="BQ117" s="226">
        <f>Intern!$AE$19</f>
        <v>0</v>
      </c>
      <c r="BR117" s="226">
        <f>Intern!$AE$21</f>
        <v>722</v>
      </c>
      <c r="BS117" s="226">
        <f>Intern!$AE$20</f>
        <v>2623</v>
      </c>
      <c r="BT117" s="228">
        <f>SUM(Intern!$AE$20+Intern!$AE$21)</f>
        <v>3345</v>
      </c>
      <c r="BU117" s="174" t="str">
        <f t="shared" si="8"/>
        <v xml:space="preserve">     </v>
      </c>
      <c r="BV117" s="226">
        <f t="shared" si="9"/>
        <v>2</v>
      </c>
      <c r="BW117" s="231">
        <f t="shared" si="10"/>
        <v>-14</v>
      </c>
      <c r="BX117" s="235" t="str">
        <f>SUBSTITUTE('TN-Tabelle für Erasmus@ISB'!K129," ", "")</f>
        <v/>
      </c>
      <c r="BY117" s="226">
        <f>'TN-Tabelle für Erasmus@ISB'!$BL$2</f>
        <v>2024</v>
      </c>
      <c r="BZ117" s="226" t="str">
        <f t="shared" si="11"/>
        <v/>
      </c>
      <c r="CA11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8" spans="1:79" ht="14" customHeight="1">
      <c r="A118" s="27"/>
      <c r="B118" s="28">
        <f>'TN-Tabelle für Erasmus@ISB'!B130</f>
        <v>0</v>
      </c>
      <c r="C118" s="28" t="str">
        <f t="shared" si="6"/>
        <v>0</v>
      </c>
      <c r="D118" s="28">
        <f>'TN-Tabelle für Erasmus@ISB'!C130</f>
        <v>0</v>
      </c>
      <c r="E118" s="28">
        <f>'TN-Tabelle für Erasmus@ISB'!D130</f>
        <v>0</v>
      </c>
      <c r="F118" s="28">
        <f>'TN-Tabelle für Erasmus@ISB'!E130</f>
        <v>0</v>
      </c>
      <c r="G118" s="29">
        <f>'TN-Tabelle für Erasmus@ISB'!F130</f>
        <v>0</v>
      </c>
      <c r="H118" s="28">
        <f>'TN-Tabelle für Erasmus@ISB'!G130</f>
        <v>0</v>
      </c>
      <c r="I118" s="11">
        <f>'TN-Tabelle für Erasmus@ISB'!H130</f>
        <v>0</v>
      </c>
      <c r="J118" s="12">
        <f>'TN-Tabelle für Erasmus@ISB'!I130</f>
        <v>0</v>
      </c>
      <c r="K118" s="12">
        <f>'TN-Tabelle für Erasmus@ISB'!J130</f>
        <v>0</v>
      </c>
      <c r="L118" s="12">
        <f>'TN-Tabelle für Erasmus@ISB'!K130</f>
        <v>0</v>
      </c>
      <c r="M118" s="12">
        <f>'TN-Tabelle für Erasmus@ISB'!L130</f>
        <v>0</v>
      </c>
      <c r="N118" s="12">
        <f>'TN-Tabelle für Erasmus@ISB'!M130</f>
        <v>0</v>
      </c>
      <c r="O118" s="10">
        <f>'TN-Tabelle für Erasmus@ISB'!N130</f>
        <v>0</v>
      </c>
      <c r="P118" s="10">
        <f>'TN-Tabelle für Erasmus@ISB'!O130</f>
        <v>0</v>
      </c>
      <c r="Q118" s="10">
        <f>'TN-Tabelle für Erasmus@ISB'!P130</f>
        <v>0</v>
      </c>
      <c r="R118" s="10" t="str">
        <f>'TN-Tabelle für Erasmus@ISB'!Q130</f>
        <v>Kurstitel (nur eintragen bei Auswahl Kurs)</v>
      </c>
      <c r="S118" s="10">
        <f>'TN-Tabelle für Erasmus@ISB'!R130</f>
        <v>0</v>
      </c>
      <c r="T118" s="10">
        <f>'TN-Tabelle für Erasmus@ISB'!S130</f>
        <v>0</v>
      </c>
      <c r="U118" s="10">
        <f>'TN-Tabelle für Erasmus@ISB'!T130</f>
        <v>0</v>
      </c>
      <c r="V118" s="10">
        <f>'TN-Tabelle für Erasmus@ISB'!U130</f>
        <v>0</v>
      </c>
      <c r="W118" s="12">
        <f>'TN-Tabelle für Erasmus@ISB'!V130</f>
        <v>0</v>
      </c>
      <c r="X118" s="10">
        <f>'TN-Tabelle für Erasmus@ISB'!W130</f>
        <v>0</v>
      </c>
      <c r="Y118" s="10">
        <f>'TN-Tabelle für Erasmus@ISB'!X130</f>
        <v>0</v>
      </c>
      <c r="Z118" s="10" t="str">
        <f>'TN-Tabelle für Erasmus@ISB'!Y130</f>
        <v>zu wenig km</v>
      </c>
      <c r="AA118" s="10">
        <f>'TN-Tabelle für Erasmus@ISB'!Z130</f>
        <v>0</v>
      </c>
      <c r="AB118" s="26" t="str">
        <f>'TN-Tabelle für Erasmus@ISB'!AA130</f>
        <v>Ja</v>
      </c>
      <c r="AC118" s="30">
        <f>'TN-Tabelle für Erasmus@ISB'!AB130</f>
        <v>0</v>
      </c>
      <c r="AD118" s="30">
        <f>'TN-Tabelle für Erasmus@ISB'!AC130</f>
        <v>0</v>
      </c>
      <c r="AE118" s="30">
        <f>'TN-Tabelle für Erasmus@ISB'!AD130</f>
        <v>0</v>
      </c>
      <c r="AF118" s="30">
        <f>'TN-Tabelle für Erasmus@ISB'!AE130</f>
        <v>0</v>
      </c>
      <c r="AG118" s="25">
        <f>'TN-Tabelle für Erasmus@ISB'!AF130</f>
        <v>1</v>
      </c>
      <c r="AH118" s="25">
        <f>'TN-Tabelle für Erasmus@ISB'!AG130</f>
        <v>0</v>
      </c>
      <c r="AI118" s="13">
        <f>'TN-Tabelle für Erasmus@ISB'!AH130</f>
        <v>0</v>
      </c>
      <c r="AJ118" s="25">
        <f>'TN-Tabelle für Erasmus@ISB'!AI130</f>
        <v>1</v>
      </c>
      <c r="AK118" s="13"/>
      <c r="AL118" s="13" t="s">
        <v>63</v>
      </c>
      <c r="AM118" s="13"/>
      <c r="AN118" s="13"/>
      <c r="AO118" s="13" t="s">
        <v>63</v>
      </c>
      <c r="AP118" s="13"/>
      <c r="AQ118" s="13" t="s">
        <v>63</v>
      </c>
      <c r="AR118" s="13" t="e">
        <f>'TN-Tabelle für Erasmus@ISB'!BK130</f>
        <v>#N/A</v>
      </c>
      <c r="AS118" s="13" t="e">
        <f>'TN-Tabelle für Erasmus@ISB'!BL130</f>
        <v>#N/A</v>
      </c>
      <c r="AT118" s="13" t="e">
        <f>'TN-Tabelle für Erasmus@ISB'!BN130</f>
        <v>#N/A</v>
      </c>
      <c r="AU118" s="40" t="e">
        <f>'TN-Tabelle für Erasmus@ISB'!BM130</f>
        <v>#N/A</v>
      </c>
      <c r="AV118" s="40" t="str">
        <f>'TN-Tabelle für Erasmus@ISB'!BU130</f>
        <v>zu wenig km</v>
      </c>
      <c r="AW118" s="40">
        <f>'TN-Tabelle für Erasmus@ISB'!BV130</f>
        <v>0</v>
      </c>
      <c r="AX118" s="40" t="e">
        <f>'TN-Tabelle für Erasmus@ISB'!BW130</f>
        <v>#N/A</v>
      </c>
      <c r="AY118" s="226">
        <f>'TN-Tabelle für Erasmus@ISB'!$B$2</f>
        <v>0</v>
      </c>
      <c r="AZ118" s="226">
        <f>Intern!$AE$28</f>
        <v>2</v>
      </c>
      <c r="BA118" s="226">
        <f>Intern!$AE$29</f>
        <v>1</v>
      </c>
      <c r="BB118" s="226">
        <f>Intern!$AE$23</f>
        <v>0</v>
      </c>
      <c r="BC118" s="226">
        <f>Intern!$AE$24</f>
        <v>1</v>
      </c>
      <c r="BD118" s="226">
        <f>Intern!$AE$25</f>
        <v>0</v>
      </c>
      <c r="BE118" s="226">
        <f ca="1">IF(ISBLANK('TN-Tabelle für Erasmus@ISB'!H130),0,DATEDIF('TN-Tabelle für Erasmus@ISB'!H130,TODAY(),"Y"))</f>
        <v>0</v>
      </c>
      <c r="BF118" s="227">
        <f t="shared" ca="1" si="7"/>
        <v>15</v>
      </c>
      <c r="BG118" s="226">
        <f>COUNTA('TN-Tabelle für Erasmus@ISB'!$I$14:$I$155)</f>
        <v>4</v>
      </c>
      <c r="BH118" s="226">
        <f>Intern!$AE$10</f>
        <v>1897</v>
      </c>
      <c r="BI118" s="226">
        <f>Intern!$AE$11</f>
        <v>413</v>
      </c>
      <c r="BJ118" s="226">
        <f>Intern!$AE$12</f>
        <v>2051</v>
      </c>
      <c r="BK118" s="226">
        <f>Intern!$AE$13</f>
        <v>695</v>
      </c>
      <c r="BL118" s="226">
        <f>Intern!$AE$14</f>
        <v>1897</v>
      </c>
      <c r="BM118" s="226">
        <f>Intern!$AE$15</f>
        <v>413</v>
      </c>
      <c r="BN118" s="226">
        <f>Intern!$AE$16</f>
        <v>726</v>
      </c>
      <c r="BO118" s="226">
        <f>Intern!$AE$17</f>
        <v>309</v>
      </c>
      <c r="BP118" s="226">
        <f>Intern!$AE$18</f>
        <v>0</v>
      </c>
      <c r="BQ118" s="226">
        <f>Intern!$AE$19</f>
        <v>0</v>
      </c>
      <c r="BR118" s="226">
        <f>Intern!$AE$21</f>
        <v>722</v>
      </c>
      <c r="BS118" s="226">
        <f>Intern!$AE$20</f>
        <v>2623</v>
      </c>
      <c r="BT118" s="228">
        <f>SUM(Intern!$AE$20+Intern!$AE$21)</f>
        <v>3345</v>
      </c>
      <c r="BU118" s="174" t="str">
        <f t="shared" si="8"/>
        <v xml:space="preserve">     </v>
      </c>
      <c r="BV118" s="226">
        <f t="shared" si="9"/>
        <v>2</v>
      </c>
      <c r="BW118" s="231">
        <f t="shared" si="10"/>
        <v>-14</v>
      </c>
      <c r="BX118" s="235" t="str">
        <f>SUBSTITUTE('TN-Tabelle für Erasmus@ISB'!K130," ", "")</f>
        <v/>
      </c>
      <c r="BY118" s="226">
        <f>'TN-Tabelle für Erasmus@ISB'!$BL$2</f>
        <v>2024</v>
      </c>
      <c r="BZ118" s="226" t="str">
        <f t="shared" si="11"/>
        <v/>
      </c>
      <c r="CA11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19" spans="1:79" ht="14" customHeight="1">
      <c r="A119" s="27"/>
      <c r="B119" s="28">
        <f>'TN-Tabelle für Erasmus@ISB'!B131</f>
        <v>0</v>
      </c>
      <c r="C119" s="28" t="str">
        <f t="shared" si="6"/>
        <v>0</v>
      </c>
      <c r="D119" s="28">
        <f>'TN-Tabelle für Erasmus@ISB'!C131</f>
        <v>0</v>
      </c>
      <c r="E119" s="28">
        <f>'TN-Tabelle für Erasmus@ISB'!D131</f>
        <v>0</v>
      </c>
      <c r="F119" s="28">
        <f>'TN-Tabelle für Erasmus@ISB'!E131</f>
        <v>0</v>
      </c>
      <c r="G119" s="29">
        <f>'TN-Tabelle für Erasmus@ISB'!F131</f>
        <v>0</v>
      </c>
      <c r="H119" s="28">
        <f>'TN-Tabelle für Erasmus@ISB'!G131</f>
        <v>0</v>
      </c>
      <c r="I119" s="11">
        <f>'TN-Tabelle für Erasmus@ISB'!H131</f>
        <v>0</v>
      </c>
      <c r="J119" s="12">
        <f>'TN-Tabelle für Erasmus@ISB'!I131</f>
        <v>0</v>
      </c>
      <c r="K119" s="12">
        <f>'TN-Tabelle für Erasmus@ISB'!J131</f>
        <v>0</v>
      </c>
      <c r="L119" s="12">
        <f>'TN-Tabelle für Erasmus@ISB'!K131</f>
        <v>0</v>
      </c>
      <c r="M119" s="12">
        <f>'TN-Tabelle für Erasmus@ISB'!L131</f>
        <v>0</v>
      </c>
      <c r="N119" s="12">
        <f>'TN-Tabelle für Erasmus@ISB'!M131</f>
        <v>0</v>
      </c>
      <c r="O119" s="10">
        <f>'TN-Tabelle für Erasmus@ISB'!N131</f>
        <v>0</v>
      </c>
      <c r="P119" s="10">
        <f>'TN-Tabelle für Erasmus@ISB'!O131</f>
        <v>0</v>
      </c>
      <c r="Q119" s="10">
        <f>'TN-Tabelle für Erasmus@ISB'!P131</f>
        <v>0</v>
      </c>
      <c r="R119" s="10" t="str">
        <f>'TN-Tabelle für Erasmus@ISB'!Q131</f>
        <v>Kurstitel (nur eintragen bei Auswahl Kurs)</v>
      </c>
      <c r="S119" s="10">
        <f>'TN-Tabelle für Erasmus@ISB'!R131</f>
        <v>0</v>
      </c>
      <c r="T119" s="10">
        <f>'TN-Tabelle für Erasmus@ISB'!S131</f>
        <v>0</v>
      </c>
      <c r="U119" s="10">
        <f>'TN-Tabelle für Erasmus@ISB'!T131</f>
        <v>0</v>
      </c>
      <c r="V119" s="10">
        <f>'TN-Tabelle für Erasmus@ISB'!U131</f>
        <v>0</v>
      </c>
      <c r="W119" s="12">
        <f>'TN-Tabelle für Erasmus@ISB'!V131</f>
        <v>0</v>
      </c>
      <c r="X119" s="10">
        <f>'TN-Tabelle für Erasmus@ISB'!W131</f>
        <v>0</v>
      </c>
      <c r="Y119" s="10">
        <f>'TN-Tabelle für Erasmus@ISB'!X131</f>
        <v>0</v>
      </c>
      <c r="Z119" s="10" t="str">
        <f>'TN-Tabelle für Erasmus@ISB'!Y131</f>
        <v>zu wenig km</v>
      </c>
      <c r="AA119" s="10">
        <f>'TN-Tabelle für Erasmus@ISB'!Z131</f>
        <v>0</v>
      </c>
      <c r="AB119" s="26" t="str">
        <f>'TN-Tabelle für Erasmus@ISB'!AA131</f>
        <v>Ja</v>
      </c>
      <c r="AC119" s="30">
        <f>'TN-Tabelle für Erasmus@ISB'!AB131</f>
        <v>0</v>
      </c>
      <c r="AD119" s="30">
        <f>'TN-Tabelle für Erasmus@ISB'!AC131</f>
        <v>0</v>
      </c>
      <c r="AE119" s="30">
        <f>'TN-Tabelle für Erasmus@ISB'!AD131</f>
        <v>0</v>
      </c>
      <c r="AF119" s="30">
        <f>'TN-Tabelle für Erasmus@ISB'!AE131</f>
        <v>0</v>
      </c>
      <c r="AG119" s="25">
        <f>'TN-Tabelle für Erasmus@ISB'!AF131</f>
        <v>1</v>
      </c>
      <c r="AH119" s="25">
        <f>'TN-Tabelle für Erasmus@ISB'!AG131</f>
        <v>0</v>
      </c>
      <c r="AI119" s="13">
        <f>'TN-Tabelle für Erasmus@ISB'!AH131</f>
        <v>0</v>
      </c>
      <c r="AJ119" s="25">
        <f>'TN-Tabelle für Erasmus@ISB'!AI131</f>
        <v>1</v>
      </c>
      <c r="AK119" s="13"/>
      <c r="AL119" s="13" t="s">
        <v>63</v>
      </c>
      <c r="AM119" s="13"/>
      <c r="AN119" s="13"/>
      <c r="AO119" s="13" t="s">
        <v>63</v>
      </c>
      <c r="AP119" s="13"/>
      <c r="AQ119" s="13" t="s">
        <v>63</v>
      </c>
      <c r="AR119" s="13" t="e">
        <f>'TN-Tabelle für Erasmus@ISB'!BK131</f>
        <v>#N/A</v>
      </c>
      <c r="AS119" s="13" t="e">
        <f>'TN-Tabelle für Erasmus@ISB'!BL131</f>
        <v>#N/A</v>
      </c>
      <c r="AT119" s="13" t="e">
        <f>'TN-Tabelle für Erasmus@ISB'!BN131</f>
        <v>#N/A</v>
      </c>
      <c r="AU119" s="40" t="e">
        <f>'TN-Tabelle für Erasmus@ISB'!BM131</f>
        <v>#N/A</v>
      </c>
      <c r="AV119" s="40" t="str">
        <f>'TN-Tabelle für Erasmus@ISB'!BU131</f>
        <v>zu wenig km</v>
      </c>
      <c r="AW119" s="40">
        <f>'TN-Tabelle für Erasmus@ISB'!BV131</f>
        <v>0</v>
      </c>
      <c r="AX119" s="40" t="e">
        <f>'TN-Tabelle für Erasmus@ISB'!BW131</f>
        <v>#N/A</v>
      </c>
      <c r="AY119" s="226">
        <f>'TN-Tabelle für Erasmus@ISB'!$B$2</f>
        <v>0</v>
      </c>
      <c r="AZ119" s="226">
        <f>Intern!$AE$28</f>
        <v>2</v>
      </c>
      <c r="BA119" s="226">
        <f>Intern!$AE$29</f>
        <v>1</v>
      </c>
      <c r="BB119" s="226">
        <f>Intern!$AE$23</f>
        <v>0</v>
      </c>
      <c r="BC119" s="226">
        <f>Intern!$AE$24</f>
        <v>1</v>
      </c>
      <c r="BD119" s="226">
        <f>Intern!$AE$25</f>
        <v>0</v>
      </c>
      <c r="BE119" s="226">
        <f ca="1">IF(ISBLANK('TN-Tabelle für Erasmus@ISB'!H131),0,DATEDIF('TN-Tabelle für Erasmus@ISB'!H131,TODAY(),"Y"))</f>
        <v>0</v>
      </c>
      <c r="BF119" s="227">
        <f t="shared" ca="1" si="7"/>
        <v>15</v>
      </c>
      <c r="BG119" s="226">
        <f>COUNTA('TN-Tabelle für Erasmus@ISB'!$I$14:$I$155)</f>
        <v>4</v>
      </c>
      <c r="BH119" s="226">
        <f>Intern!$AE$10</f>
        <v>1897</v>
      </c>
      <c r="BI119" s="226">
        <f>Intern!$AE$11</f>
        <v>413</v>
      </c>
      <c r="BJ119" s="226">
        <f>Intern!$AE$12</f>
        <v>2051</v>
      </c>
      <c r="BK119" s="226">
        <f>Intern!$AE$13</f>
        <v>695</v>
      </c>
      <c r="BL119" s="226">
        <f>Intern!$AE$14</f>
        <v>1897</v>
      </c>
      <c r="BM119" s="226">
        <f>Intern!$AE$15</f>
        <v>413</v>
      </c>
      <c r="BN119" s="226">
        <f>Intern!$AE$16</f>
        <v>726</v>
      </c>
      <c r="BO119" s="226">
        <f>Intern!$AE$17</f>
        <v>309</v>
      </c>
      <c r="BP119" s="226">
        <f>Intern!$AE$18</f>
        <v>0</v>
      </c>
      <c r="BQ119" s="226">
        <f>Intern!$AE$19</f>
        <v>0</v>
      </c>
      <c r="BR119" s="226">
        <f>Intern!$AE$21</f>
        <v>722</v>
      </c>
      <c r="BS119" s="226">
        <f>Intern!$AE$20</f>
        <v>2623</v>
      </c>
      <c r="BT119" s="228">
        <f>SUM(Intern!$AE$20+Intern!$AE$21)</f>
        <v>3345</v>
      </c>
      <c r="BU119" s="174" t="str">
        <f t="shared" si="8"/>
        <v xml:space="preserve">     </v>
      </c>
      <c r="BV119" s="226">
        <f t="shared" si="9"/>
        <v>2</v>
      </c>
      <c r="BW119" s="231">
        <f t="shared" si="10"/>
        <v>-14</v>
      </c>
      <c r="BX119" s="235" t="str">
        <f>SUBSTITUTE('TN-Tabelle für Erasmus@ISB'!K131," ", "")</f>
        <v/>
      </c>
      <c r="BY119" s="226">
        <f>'TN-Tabelle für Erasmus@ISB'!$BL$2</f>
        <v>2024</v>
      </c>
      <c r="BZ119" s="226" t="str">
        <f t="shared" si="11"/>
        <v/>
      </c>
      <c r="CA11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0" spans="1:79" ht="14" customHeight="1">
      <c r="A120" s="27"/>
      <c r="B120" s="28">
        <f>'TN-Tabelle für Erasmus@ISB'!B132</f>
        <v>0</v>
      </c>
      <c r="C120" s="28" t="str">
        <f t="shared" si="6"/>
        <v>0</v>
      </c>
      <c r="D120" s="28">
        <f>'TN-Tabelle für Erasmus@ISB'!C132</f>
        <v>0</v>
      </c>
      <c r="E120" s="28">
        <f>'TN-Tabelle für Erasmus@ISB'!D132</f>
        <v>0</v>
      </c>
      <c r="F120" s="28">
        <f>'TN-Tabelle für Erasmus@ISB'!E132</f>
        <v>0</v>
      </c>
      <c r="G120" s="29">
        <f>'TN-Tabelle für Erasmus@ISB'!F132</f>
        <v>0</v>
      </c>
      <c r="H120" s="28">
        <f>'TN-Tabelle für Erasmus@ISB'!G132</f>
        <v>0</v>
      </c>
      <c r="I120" s="11">
        <f>'TN-Tabelle für Erasmus@ISB'!H132</f>
        <v>0</v>
      </c>
      <c r="J120" s="12">
        <f>'TN-Tabelle für Erasmus@ISB'!I132</f>
        <v>0</v>
      </c>
      <c r="K120" s="12">
        <f>'TN-Tabelle für Erasmus@ISB'!J132</f>
        <v>0</v>
      </c>
      <c r="L120" s="12">
        <f>'TN-Tabelle für Erasmus@ISB'!K132</f>
        <v>0</v>
      </c>
      <c r="M120" s="12">
        <f>'TN-Tabelle für Erasmus@ISB'!L132</f>
        <v>0</v>
      </c>
      <c r="N120" s="12">
        <f>'TN-Tabelle für Erasmus@ISB'!M132</f>
        <v>0</v>
      </c>
      <c r="O120" s="10">
        <f>'TN-Tabelle für Erasmus@ISB'!N132</f>
        <v>0</v>
      </c>
      <c r="P120" s="10">
        <f>'TN-Tabelle für Erasmus@ISB'!O132</f>
        <v>0</v>
      </c>
      <c r="Q120" s="10">
        <f>'TN-Tabelle für Erasmus@ISB'!P132</f>
        <v>0</v>
      </c>
      <c r="R120" s="10" t="str">
        <f>'TN-Tabelle für Erasmus@ISB'!Q132</f>
        <v>Kurstitel (nur eintragen bei Auswahl Kurs)</v>
      </c>
      <c r="S120" s="10">
        <f>'TN-Tabelle für Erasmus@ISB'!R132</f>
        <v>0</v>
      </c>
      <c r="T120" s="10">
        <f>'TN-Tabelle für Erasmus@ISB'!S132</f>
        <v>0</v>
      </c>
      <c r="U120" s="10">
        <f>'TN-Tabelle für Erasmus@ISB'!T132</f>
        <v>0</v>
      </c>
      <c r="V120" s="10">
        <f>'TN-Tabelle für Erasmus@ISB'!U132</f>
        <v>0</v>
      </c>
      <c r="W120" s="12">
        <f>'TN-Tabelle für Erasmus@ISB'!V132</f>
        <v>0</v>
      </c>
      <c r="X120" s="10">
        <f>'TN-Tabelle für Erasmus@ISB'!W132</f>
        <v>0</v>
      </c>
      <c r="Y120" s="10">
        <f>'TN-Tabelle für Erasmus@ISB'!X132</f>
        <v>0</v>
      </c>
      <c r="Z120" s="10" t="str">
        <f>'TN-Tabelle für Erasmus@ISB'!Y132</f>
        <v>zu wenig km</v>
      </c>
      <c r="AA120" s="10">
        <f>'TN-Tabelle für Erasmus@ISB'!Z132</f>
        <v>0</v>
      </c>
      <c r="AB120" s="26" t="str">
        <f>'TN-Tabelle für Erasmus@ISB'!AA132</f>
        <v>Ja</v>
      </c>
      <c r="AC120" s="30">
        <f>'TN-Tabelle für Erasmus@ISB'!AB132</f>
        <v>0</v>
      </c>
      <c r="AD120" s="30">
        <f>'TN-Tabelle für Erasmus@ISB'!AC132</f>
        <v>0</v>
      </c>
      <c r="AE120" s="30">
        <f>'TN-Tabelle für Erasmus@ISB'!AD132</f>
        <v>0</v>
      </c>
      <c r="AF120" s="30">
        <f>'TN-Tabelle für Erasmus@ISB'!AE132</f>
        <v>0</v>
      </c>
      <c r="AG120" s="25">
        <f>'TN-Tabelle für Erasmus@ISB'!AF132</f>
        <v>1</v>
      </c>
      <c r="AH120" s="25">
        <f>'TN-Tabelle für Erasmus@ISB'!AG132</f>
        <v>0</v>
      </c>
      <c r="AI120" s="13">
        <f>'TN-Tabelle für Erasmus@ISB'!AH132</f>
        <v>0</v>
      </c>
      <c r="AJ120" s="25">
        <f>'TN-Tabelle für Erasmus@ISB'!AI132</f>
        <v>1</v>
      </c>
      <c r="AK120" s="13"/>
      <c r="AL120" s="13" t="s">
        <v>63</v>
      </c>
      <c r="AM120" s="13"/>
      <c r="AN120" s="13"/>
      <c r="AO120" s="13" t="s">
        <v>63</v>
      </c>
      <c r="AP120" s="13"/>
      <c r="AQ120" s="13" t="s">
        <v>63</v>
      </c>
      <c r="AR120" s="13" t="e">
        <f>'TN-Tabelle für Erasmus@ISB'!BK132</f>
        <v>#N/A</v>
      </c>
      <c r="AS120" s="13" t="e">
        <f>'TN-Tabelle für Erasmus@ISB'!BL132</f>
        <v>#N/A</v>
      </c>
      <c r="AT120" s="13" t="e">
        <f>'TN-Tabelle für Erasmus@ISB'!BN132</f>
        <v>#N/A</v>
      </c>
      <c r="AU120" s="40" t="e">
        <f>'TN-Tabelle für Erasmus@ISB'!BM132</f>
        <v>#N/A</v>
      </c>
      <c r="AV120" s="40" t="str">
        <f>'TN-Tabelle für Erasmus@ISB'!BU132</f>
        <v>zu wenig km</v>
      </c>
      <c r="AW120" s="40">
        <f>'TN-Tabelle für Erasmus@ISB'!BV132</f>
        <v>0</v>
      </c>
      <c r="AX120" s="40" t="e">
        <f>'TN-Tabelle für Erasmus@ISB'!BW132</f>
        <v>#N/A</v>
      </c>
      <c r="AY120" s="226">
        <f>'TN-Tabelle für Erasmus@ISB'!$B$2</f>
        <v>0</v>
      </c>
      <c r="AZ120" s="226">
        <f>Intern!$AE$28</f>
        <v>2</v>
      </c>
      <c r="BA120" s="226">
        <f>Intern!$AE$29</f>
        <v>1</v>
      </c>
      <c r="BB120" s="226">
        <f>Intern!$AE$23</f>
        <v>0</v>
      </c>
      <c r="BC120" s="226">
        <f>Intern!$AE$24</f>
        <v>1</v>
      </c>
      <c r="BD120" s="226">
        <f>Intern!$AE$25</f>
        <v>0</v>
      </c>
      <c r="BE120" s="226">
        <f ca="1">IF(ISBLANK('TN-Tabelle für Erasmus@ISB'!H132),0,DATEDIF('TN-Tabelle für Erasmus@ISB'!H132,TODAY(),"Y"))</f>
        <v>0</v>
      </c>
      <c r="BF120" s="227">
        <f t="shared" ca="1" si="7"/>
        <v>15</v>
      </c>
      <c r="BG120" s="226">
        <f>COUNTA('TN-Tabelle für Erasmus@ISB'!$I$14:$I$155)</f>
        <v>4</v>
      </c>
      <c r="BH120" s="226">
        <f>Intern!$AE$10</f>
        <v>1897</v>
      </c>
      <c r="BI120" s="226">
        <f>Intern!$AE$11</f>
        <v>413</v>
      </c>
      <c r="BJ120" s="226">
        <f>Intern!$AE$12</f>
        <v>2051</v>
      </c>
      <c r="BK120" s="226">
        <f>Intern!$AE$13</f>
        <v>695</v>
      </c>
      <c r="BL120" s="226">
        <f>Intern!$AE$14</f>
        <v>1897</v>
      </c>
      <c r="BM120" s="226">
        <f>Intern!$AE$15</f>
        <v>413</v>
      </c>
      <c r="BN120" s="226">
        <f>Intern!$AE$16</f>
        <v>726</v>
      </c>
      <c r="BO120" s="226">
        <f>Intern!$AE$17</f>
        <v>309</v>
      </c>
      <c r="BP120" s="226">
        <f>Intern!$AE$18</f>
        <v>0</v>
      </c>
      <c r="BQ120" s="226">
        <f>Intern!$AE$19</f>
        <v>0</v>
      </c>
      <c r="BR120" s="226">
        <f>Intern!$AE$21</f>
        <v>722</v>
      </c>
      <c r="BS120" s="226">
        <f>Intern!$AE$20</f>
        <v>2623</v>
      </c>
      <c r="BT120" s="228">
        <f>SUM(Intern!$AE$20+Intern!$AE$21)</f>
        <v>3345</v>
      </c>
      <c r="BU120" s="174" t="str">
        <f t="shared" si="8"/>
        <v xml:space="preserve">     </v>
      </c>
      <c r="BV120" s="226">
        <f t="shared" si="9"/>
        <v>2</v>
      </c>
      <c r="BW120" s="231">
        <f t="shared" si="10"/>
        <v>-14</v>
      </c>
      <c r="BX120" s="235" t="str">
        <f>SUBSTITUTE('TN-Tabelle für Erasmus@ISB'!K132," ", "")</f>
        <v/>
      </c>
      <c r="BY120" s="226">
        <f>'TN-Tabelle für Erasmus@ISB'!$BL$2</f>
        <v>2024</v>
      </c>
      <c r="BZ120" s="226" t="str">
        <f t="shared" si="11"/>
        <v/>
      </c>
      <c r="CA12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1" spans="1:79" ht="14" customHeight="1">
      <c r="A121" s="27"/>
      <c r="B121" s="28">
        <f>'TN-Tabelle für Erasmus@ISB'!B133</f>
        <v>0</v>
      </c>
      <c r="C121" s="28" t="str">
        <f t="shared" ref="C121:C143" si="12">SUBSTITUTE(SUBSTITUTE(B121,"Lernende: ",""),"Lehrkräfte: ","")</f>
        <v>0</v>
      </c>
      <c r="D121" s="28">
        <f>'TN-Tabelle für Erasmus@ISB'!C133</f>
        <v>0</v>
      </c>
      <c r="E121" s="28">
        <f>'TN-Tabelle für Erasmus@ISB'!D133</f>
        <v>0</v>
      </c>
      <c r="F121" s="28">
        <f>'TN-Tabelle für Erasmus@ISB'!E133</f>
        <v>0</v>
      </c>
      <c r="G121" s="29">
        <f>'TN-Tabelle für Erasmus@ISB'!F133</f>
        <v>0</v>
      </c>
      <c r="H121" s="28">
        <f>'TN-Tabelle für Erasmus@ISB'!G133</f>
        <v>0</v>
      </c>
      <c r="I121" s="11">
        <f>'TN-Tabelle für Erasmus@ISB'!H133</f>
        <v>0</v>
      </c>
      <c r="J121" s="12">
        <f>'TN-Tabelle für Erasmus@ISB'!I133</f>
        <v>0</v>
      </c>
      <c r="K121" s="12">
        <f>'TN-Tabelle für Erasmus@ISB'!J133</f>
        <v>0</v>
      </c>
      <c r="L121" s="12">
        <f>'TN-Tabelle für Erasmus@ISB'!K133</f>
        <v>0</v>
      </c>
      <c r="M121" s="12">
        <f>'TN-Tabelle für Erasmus@ISB'!L133</f>
        <v>0</v>
      </c>
      <c r="N121" s="12">
        <f>'TN-Tabelle für Erasmus@ISB'!M133</f>
        <v>0</v>
      </c>
      <c r="O121" s="10">
        <f>'TN-Tabelle für Erasmus@ISB'!N133</f>
        <v>0</v>
      </c>
      <c r="P121" s="10">
        <f>'TN-Tabelle für Erasmus@ISB'!O133</f>
        <v>0</v>
      </c>
      <c r="Q121" s="10">
        <f>'TN-Tabelle für Erasmus@ISB'!P133</f>
        <v>0</v>
      </c>
      <c r="R121" s="10" t="str">
        <f>'TN-Tabelle für Erasmus@ISB'!Q133</f>
        <v>Kurstitel (nur eintragen bei Auswahl Kurs)</v>
      </c>
      <c r="S121" s="10">
        <f>'TN-Tabelle für Erasmus@ISB'!R133</f>
        <v>0</v>
      </c>
      <c r="T121" s="10">
        <f>'TN-Tabelle für Erasmus@ISB'!S133</f>
        <v>0</v>
      </c>
      <c r="U121" s="10">
        <f>'TN-Tabelle für Erasmus@ISB'!T133</f>
        <v>0</v>
      </c>
      <c r="V121" s="10">
        <f>'TN-Tabelle für Erasmus@ISB'!U133</f>
        <v>0</v>
      </c>
      <c r="W121" s="12">
        <f>'TN-Tabelle für Erasmus@ISB'!V133</f>
        <v>0</v>
      </c>
      <c r="X121" s="10">
        <f>'TN-Tabelle für Erasmus@ISB'!W133</f>
        <v>0</v>
      </c>
      <c r="Y121" s="10">
        <f>'TN-Tabelle für Erasmus@ISB'!X133</f>
        <v>0</v>
      </c>
      <c r="Z121" s="10" t="str">
        <f>'TN-Tabelle für Erasmus@ISB'!Y133</f>
        <v>zu wenig km</v>
      </c>
      <c r="AA121" s="10">
        <f>'TN-Tabelle für Erasmus@ISB'!Z133</f>
        <v>0</v>
      </c>
      <c r="AB121" s="26" t="str">
        <f>'TN-Tabelle für Erasmus@ISB'!AA133</f>
        <v>Ja</v>
      </c>
      <c r="AC121" s="30">
        <f>'TN-Tabelle für Erasmus@ISB'!AB133</f>
        <v>0</v>
      </c>
      <c r="AD121" s="30">
        <f>'TN-Tabelle für Erasmus@ISB'!AC133</f>
        <v>0</v>
      </c>
      <c r="AE121" s="30">
        <f>'TN-Tabelle für Erasmus@ISB'!AD133</f>
        <v>0</v>
      </c>
      <c r="AF121" s="30">
        <f>'TN-Tabelle für Erasmus@ISB'!AE133</f>
        <v>0</v>
      </c>
      <c r="AG121" s="25">
        <f>'TN-Tabelle für Erasmus@ISB'!AF133</f>
        <v>1</v>
      </c>
      <c r="AH121" s="25">
        <f>'TN-Tabelle für Erasmus@ISB'!AG133</f>
        <v>0</v>
      </c>
      <c r="AI121" s="13">
        <f>'TN-Tabelle für Erasmus@ISB'!AH133</f>
        <v>0</v>
      </c>
      <c r="AJ121" s="25">
        <f>'TN-Tabelle für Erasmus@ISB'!AI133</f>
        <v>1</v>
      </c>
      <c r="AK121" s="13"/>
      <c r="AL121" s="13" t="s">
        <v>63</v>
      </c>
      <c r="AM121" s="13"/>
      <c r="AN121" s="13"/>
      <c r="AO121" s="13" t="s">
        <v>63</v>
      </c>
      <c r="AP121" s="13"/>
      <c r="AQ121" s="13" t="s">
        <v>63</v>
      </c>
      <c r="AR121" s="13" t="e">
        <f>'TN-Tabelle für Erasmus@ISB'!BK133</f>
        <v>#N/A</v>
      </c>
      <c r="AS121" s="13" t="e">
        <f>'TN-Tabelle für Erasmus@ISB'!BL133</f>
        <v>#N/A</v>
      </c>
      <c r="AT121" s="13" t="e">
        <f>'TN-Tabelle für Erasmus@ISB'!BN133</f>
        <v>#N/A</v>
      </c>
      <c r="AU121" s="40" t="e">
        <f>'TN-Tabelle für Erasmus@ISB'!BM133</f>
        <v>#N/A</v>
      </c>
      <c r="AV121" s="40" t="str">
        <f>'TN-Tabelle für Erasmus@ISB'!BU133</f>
        <v>zu wenig km</v>
      </c>
      <c r="AW121" s="40">
        <f>'TN-Tabelle für Erasmus@ISB'!BV133</f>
        <v>0</v>
      </c>
      <c r="AX121" s="40" t="e">
        <f>'TN-Tabelle für Erasmus@ISB'!BW133</f>
        <v>#N/A</v>
      </c>
      <c r="AY121" s="226">
        <f>'TN-Tabelle für Erasmus@ISB'!$B$2</f>
        <v>0</v>
      </c>
      <c r="AZ121" s="226">
        <f>Intern!$AE$28</f>
        <v>2</v>
      </c>
      <c r="BA121" s="226">
        <f>Intern!$AE$29</f>
        <v>1</v>
      </c>
      <c r="BB121" s="226">
        <f>Intern!$AE$23</f>
        <v>0</v>
      </c>
      <c r="BC121" s="226">
        <f>Intern!$AE$24</f>
        <v>1</v>
      </c>
      <c r="BD121" s="226">
        <f>Intern!$AE$25</f>
        <v>0</v>
      </c>
      <c r="BE121" s="226">
        <f ca="1">IF(ISBLANK('TN-Tabelle für Erasmus@ISB'!H133),0,DATEDIF('TN-Tabelle für Erasmus@ISB'!H133,TODAY(),"Y"))</f>
        <v>0</v>
      </c>
      <c r="BF121" s="227">
        <f t="shared" ca="1" si="7"/>
        <v>15</v>
      </c>
      <c r="BG121" s="226">
        <f>COUNTA('TN-Tabelle für Erasmus@ISB'!$I$14:$I$155)</f>
        <v>4</v>
      </c>
      <c r="BH121" s="226">
        <f>Intern!$AE$10</f>
        <v>1897</v>
      </c>
      <c r="BI121" s="226">
        <f>Intern!$AE$11</f>
        <v>413</v>
      </c>
      <c r="BJ121" s="226">
        <f>Intern!$AE$12</f>
        <v>2051</v>
      </c>
      <c r="BK121" s="226">
        <f>Intern!$AE$13</f>
        <v>695</v>
      </c>
      <c r="BL121" s="226">
        <f>Intern!$AE$14</f>
        <v>1897</v>
      </c>
      <c r="BM121" s="226">
        <f>Intern!$AE$15</f>
        <v>413</v>
      </c>
      <c r="BN121" s="226">
        <f>Intern!$AE$16</f>
        <v>726</v>
      </c>
      <c r="BO121" s="226">
        <f>Intern!$AE$17</f>
        <v>309</v>
      </c>
      <c r="BP121" s="226">
        <f>Intern!$AE$18</f>
        <v>0</v>
      </c>
      <c r="BQ121" s="226">
        <f>Intern!$AE$19</f>
        <v>0</v>
      </c>
      <c r="BR121" s="226">
        <f>Intern!$AE$21</f>
        <v>722</v>
      </c>
      <c r="BS121" s="226">
        <f>Intern!$AE$20</f>
        <v>2623</v>
      </c>
      <c r="BT121" s="228">
        <f>SUM(Intern!$AE$20+Intern!$AE$21)</f>
        <v>3345</v>
      </c>
      <c r="BU121" s="174" t="str">
        <f t="shared" si="8"/>
        <v xml:space="preserve">     </v>
      </c>
      <c r="BV121" s="226">
        <f t="shared" si="9"/>
        <v>2</v>
      </c>
      <c r="BW121" s="231">
        <f t="shared" si="10"/>
        <v>-14</v>
      </c>
      <c r="BX121" s="235" t="str">
        <f>SUBSTITUTE('TN-Tabelle für Erasmus@ISB'!K133," ", "")</f>
        <v/>
      </c>
      <c r="BY121" s="226">
        <f>'TN-Tabelle für Erasmus@ISB'!$BL$2</f>
        <v>2024</v>
      </c>
      <c r="BZ121" s="226" t="str">
        <f t="shared" si="11"/>
        <v/>
      </c>
      <c r="CA12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2" spans="1:79" ht="14" customHeight="1">
      <c r="A122" s="27"/>
      <c r="B122" s="28">
        <f>'TN-Tabelle für Erasmus@ISB'!B134</f>
        <v>0</v>
      </c>
      <c r="C122" s="28" t="str">
        <f t="shared" si="12"/>
        <v>0</v>
      </c>
      <c r="D122" s="28">
        <f>'TN-Tabelle für Erasmus@ISB'!C134</f>
        <v>0</v>
      </c>
      <c r="E122" s="28">
        <f>'TN-Tabelle für Erasmus@ISB'!D134</f>
        <v>0</v>
      </c>
      <c r="F122" s="28">
        <f>'TN-Tabelle für Erasmus@ISB'!E134</f>
        <v>0</v>
      </c>
      <c r="G122" s="29">
        <f>'TN-Tabelle für Erasmus@ISB'!F134</f>
        <v>0</v>
      </c>
      <c r="H122" s="28">
        <f>'TN-Tabelle für Erasmus@ISB'!G134</f>
        <v>0</v>
      </c>
      <c r="I122" s="11">
        <f>'TN-Tabelle für Erasmus@ISB'!H134</f>
        <v>0</v>
      </c>
      <c r="J122" s="12">
        <f>'TN-Tabelle für Erasmus@ISB'!I134</f>
        <v>0</v>
      </c>
      <c r="K122" s="12">
        <f>'TN-Tabelle für Erasmus@ISB'!J134</f>
        <v>0</v>
      </c>
      <c r="L122" s="12">
        <f>'TN-Tabelle für Erasmus@ISB'!K134</f>
        <v>0</v>
      </c>
      <c r="M122" s="12">
        <f>'TN-Tabelle für Erasmus@ISB'!L134</f>
        <v>0</v>
      </c>
      <c r="N122" s="12">
        <f>'TN-Tabelle für Erasmus@ISB'!M134</f>
        <v>0</v>
      </c>
      <c r="O122" s="10">
        <f>'TN-Tabelle für Erasmus@ISB'!N134</f>
        <v>0</v>
      </c>
      <c r="P122" s="10">
        <f>'TN-Tabelle für Erasmus@ISB'!O134</f>
        <v>0</v>
      </c>
      <c r="Q122" s="10">
        <f>'TN-Tabelle für Erasmus@ISB'!P134</f>
        <v>0</v>
      </c>
      <c r="R122" s="10" t="str">
        <f>'TN-Tabelle für Erasmus@ISB'!Q134</f>
        <v>Kurstitel (nur eintragen bei Auswahl Kurs)</v>
      </c>
      <c r="S122" s="10">
        <f>'TN-Tabelle für Erasmus@ISB'!R134</f>
        <v>0</v>
      </c>
      <c r="T122" s="10">
        <f>'TN-Tabelle für Erasmus@ISB'!S134</f>
        <v>0</v>
      </c>
      <c r="U122" s="10">
        <f>'TN-Tabelle für Erasmus@ISB'!T134</f>
        <v>0</v>
      </c>
      <c r="V122" s="10">
        <f>'TN-Tabelle für Erasmus@ISB'!U134</f>
        <v>0</v>
      </c>
      <c r="W122" s="12">
        <f>'TN-Tabelle für Erasmus@ISB'!V134</f>
        <v>0</v>
      </c>
      <c r="X122" s="10">
        <f>'TN-Tabelle für Erasmus@ISB'!W134</f>
        <v>0</v>
      </c>
      <c r="Y122" s="10">
        <f>'TN-Tabelle für Erasmus@ISB'!X134</f>
        <v>0</v>
      </c>
      <c r="Z122" s="10" t="str">
        <f>'TN-Tabelle für Erasmus@ISB'!Y134</f>
        <v>zu wenig km</v>
      </c>
      <c r="AA122" s="10">
        <f>'TN-Tabelle für Erasmus@ISB'!Z134</f>
        <v>0</v>
      </c>
      <c r="AB122" s="26" t="str">
        <f>'TN-Tabelle für Erasmus@ISB'!AA134</f>
        <v>Ja</v>
      </c>
      <c r="AC122" s="30">
        <f>'TN-Tabelle für Erasmus@ISB'!AB134</f>
        <v>0</v>
      </c>
      <c r="AD122" s="30">
        <f>'TN-Tabelle für Erasmus@ISB'!AC134</f>
        <v>0</v>
      </c>
      <c r="AE122" s="30">
        <f>'TN-Tabelle für Erasmus@ISB'!AD134</f>
        <v>0</v>
      </c>
      <c r="AF122" s="30">
        <f>'TN-Tabelle für Erasmus@ISB'!AE134</f>
        <v>0</v>
      </c>
      <c r="AG122" s="25">
        <f>'TN-Tabelle für Erasmus@ISB'!AF134</f>
        <v>1</v>
      </c>
      <c r="AH122" s="25">
        <f>'TN-Tabelle für Erasmus@ISB'!AG134</f>
        <v>0</v>
      </c>
      <c r="AI122" s="13">
        <f>'TN-Tabelle für Erasmus@ISB'!AH134</f>
        <v>0</v>
      </c>
      <c r="AJ122" s="25">
        <f>'TN-Tabelle für Erasmus@ISB'!AI134</f>
        <v>1</v>
      </c>
      <c r="AK122" s="13"/>
      <c r="AL122" s="13" t="s">
        <v>63</v>
      </c>
      <c r="AM122" s="13"/>
      <c r="AN122" s="13"/>
      <c r="AO122" s="13" t="s">
        <v>63</v>
      </c>
      <c r="AP122" s="13"/>
      <c r="AQ122" s="13" t="s">
        <v>63</v>
      </c>
      <c r="AR122" s="13" t="e">
        <f>'TN-Tabelle für Erasmus@ISB'!BK134</f>
        <v>#N/A</v>
      </c>
      <c r="AS122" s="13" t="e">
        <f>'TN-Tabelle für Erasmus@ISB'!BL134</f>
        <v>#N/A</v>
      </c>
      <c r="AT122" s="13" t="e">
        <f>'TN-Tabelle für Erasmus@ISB'!BN134</f>
        <v>#N/A</v>
      </c>
      <c r="AU122" s="40" t="e">
        <f>'TN-Tabelle für Erasmus@ISB'!BM134</f>
        <v>#N/A</v>
      </c>
      <c r="AV122" s="40" t="str">
        <f>'TN-Tabelle für Erasmus@ISB'!BU134</f>
        <v>zu wenig km</v>
      </c>
      <c r="AW122" s="40">
        <f>'TN-Tabelle für Erasmus@ISB'!BV134</f>
        <v>0</v>
      </c>
      <c r="AX122" s="40" t="e">
        <f>'TN-Tabelle für Erasmus@ISB'!BW134</f>
        <v>#N/A</v>
      </c>
      <c r="AY122" s="226">
        <f>'TN-Tabelle für Erasmus@ISB'!$B$2</f>
        <v>0</v>
      </c>
      <c r="AZ122" s="226">
        <f>Intern!$AE$28</f>
        <v>2</v>
      </c>
      <c r="BA122" s="226">
        <f>Intern!$AE$29</f>
        <v>1</v>
      </c>
      <c r="BB122" s="226">
        <f>Intern!$AE$23</f>
        <v>0</v>
      </c>
      <c r="BC122" s="226">
        <f>Intern!$AE$24</f>
        <v>1</v>
      </c>
      <c r="BD122" s="226">
        <f>Intern!$AE$25</f>
        <v>0</v>
      </c>
      <c r="BE122" s="226">
        <f ca="1">IF(ISBLANK('TN-Tabelle für Erasmus@ISB'!H134),0,DATEDIF('TN-Tabelle für Erasmus@ISB'!H134,TODAY(),"Y"))</f>
        <v>0</v>
      </c>
      <c r="BF122" s="227">
        <f t="shared" ca="1" si="7"/>
        <v>15</v>
      </c>
      <c r="BG122" s="226">
        <f>COUNTA('TN-Tabelle für Erasmus@ISB'!$I$14:$I$155)</f>
        <v>4</v>
      </c>
      <c r="BH122" s="226">
        <f>Intern!$AE$10</f>
        <v>1897</v>
      </c>
      <c r="BI122" s="226">
        <f>Intern!$AE$11</f>
        <v>413</v>
      </c>
      <c r="BJ122" s="226">
        <f>Intern!$AE$12</f>
        <v>2051</v>
      </c>
      <c r="BK122" s="226">
        <f>Intern!$AE$13</f>
        <v>695</v>
      </c>
      <c r="BL122" s="226">
        <f>Intern!$AE$14</f>
        <v>1897</v>
      </c>
      <c r="BM122" s="226">
        <f>Intern!$AE$15</f>
        <v>413</v>
      </c>
      <c r="BN122" s="226">
        <f>Intern!$AE$16</f>
        <v>726</v>
      </c>
      <c r="BO122" s="226">
        <f>Intern!$AE$17</f>
        <v>309</v>
      </c>
      <c r="BP122" s="226">
        <f>Intern!$AE$18</f>
        <v>0</v>
      </c>
      <c r="BQ122" s="226">
        <f>Intern!$AE$19</f>
        <v>0</v>
      </c>
      <c r="BR122" s="226">
        <f>Intern!$AE$21</f>
        <v>722</v>
      </c>
      <c r="BS122" s="226">
        <f>Intern!$AE$20</f>
        <v>2623</v>
      </c>
      <c r="BT122" s="228">
        <f>SUM(Intern!$AE$20+Intern!$AE$21)</f>
        <v>3345</v>
      </c>
      <c r="BU122" s="174" t="str">
        <f t="shared" si="8"/>
        <v xml:space="preserve">     </v>
      </c>
      <c r="BV122" s="226">
        <f t="shared" si="9"/>
        <v>2</v>
      </c>
      <c r="BW122" s="231">
        <f t="shared" si="10"/>
        <v>-14</v>
      </c>
      <c r="BX122" s="235" t="str">
        <f>SUBSTITUTE('TN-Tabelle für Erasmus@ISB'!K134," ", "")</f>
        <v/>
      </c>
      <c r="BY122" s="226">
        <f>'TN-Tabelle für Erasmus@ISB'!$BL$2</f>
        <v>2024</v>
      </c>
      <c r="BZ122" s="226" t="str">
        <f t="shared" si="11"/>
        <v/>
      </c>
      <c r="CA12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3" spans="1:79" ht="14" customHeight="1">
      <c r="A123" s="27"/>
      <c r="B123" s="28">
        <f>'TN-Tabelle für Erasmus@ISB'!B135</f>
        <v>0</v>
      </c>
      <c r="C123" s="28" t="str">
        <f t="shared" si="12"/>
        <v>0</v>
      </c>
      <c r="D123" s="28">
        <f>'TN-Tabelle für Erasmus@ISB'!C135</f>
        <v>0</v>
      </c>
      <c r="E123" s="28">
        <f>'TN-Tabelle für Erasmus@ISB'!D135</f>
        <v>0</v>
      </c>
      <c r="F123" s="28">
        <f>'TN-Tabelle für Erasmus@ISB'!E135</f>
        <v>0</v>
      </c>
      <c r="G123" s="29">
        <f>'TN-Tabelle für Erasmus@ISB'!F135</f>
        <v>0</v>
      </c>
      <c r="H123" s="28">
        <f>'TN-Tabelle für Erasmus@ISB'!G135</f>
        <v>0</v>
      </c>
      <c r="I123" s="11">
        <f>'TN-Tabelle für Erasmus@ISB'!H135</f>
        <v>0</v>
      </c>
      <c r="J123" s="12">
        <f>'TN-Tabelle für Erasmus@ISB'!I135</f>
        <v>0</v>
      </c>
      <c r="K123" s="12">
        <f>'TN-Tabelle für Erasmus@ISB'!J135</f>
        <v>0</v>
      </c>
      <c r="L123" s="12">
        <f>'TN-Tabelle für Erasmus@ISB'!K135</f>
        <v>0</v>
      </c>
      <c r="M123" s="12">
        <f>'TN-Tabelle für Erasmus@ISB'!L135</f>
        <v>0</v>
      </c>
      <c r="N123" s="12">
        <f>'TN-Tabelle für Erasmus@ISB'!M135</f>
        <v>0</v>
      </c>
      <c r="O123" s="10">
        <f>'TN-Tabelle für Erasmus@ISB'!N135</f>
        <v>0</v>
      </c>
      <c r="P123" s="10">
        <f>'TN-Tabelle für Erasmus@ISB'!O135</f>
        <v>0</v>
      </c>
      <c r="Q123" s="10">
        <f>'TN-Tabelle für Erasmus@ISB'!P135</f>
        <v>0</v>
      </c>
      <c r="R123" s="10" t="str">
        <f>'TN-Tabelle für Erasmus@ISB'!Q135</f>
        <v>Kurstitel (nur eintragen bei Auswahl Kurs)</v>
      </c>
      <c r="S123" s="10">
        <f>'TN-Tabelle für Erasmus@ISB'!R135</f>
        <v>0</v>
      </c>
      <c r="T123" s="10">
        <f>'TN-Tabelle für Erasmus@ISB'!S135</f>
        <v>0</v>
      </c>
      <c r="U123" s="10">
        <f>'TN-Tabelle für Erasmus@ISB'!T135</f>
        <v>0</v>
      </c>
      <c r="V123" s="10">
        <f>'TN-Tabelle für Erasmus@ISB'!U135</f>
        <v>0</v>
      </c>
      <c r="W123" s="12">
        <f>'TN-Tabelle für Erasmus@ISB'!V135</f>
        <v>0</v>
      </c>
      <c r="X123" s="10">
        <f>'TN-Tabelle für Erasmus@ISB'!W135</f>
        <v>0</v>
      </c>
      <c r="Y123" s="10">
        <f>'TN-Tabelle für Erasmus@ISB'!X135</f>
        <v>0</v>
      </c>
      <c r="Z123" s="10" t="str">
        <f>'TN-Tabelle für Erasmus@ISB'!Y135</f>
        <v>zu wenig km</v>
      </c>
      <c r="AA123" s="10">
        <f>'TN-Tabelle für Erasmus@ISB'!Z135</f>
        <v>0</v>
      </c>
      <c r="AB123" s="26" t="str">
        <f>'TN-Tabelle für Erasmus@ISB'!AA135</f>
        <v>Ja</v>
      </c>
      <c r="AC123" s="30">
        <f>'TN-Tabelle für Erasmus@ISB'!AB135</f>
        <v>0</v>
      </c>
      <c r="AD123" s="30">
        <f>'TN-Tabelle für Erasmus@ISB'!AC135</f>
        <v>0</v>
      </c>
      <c r="AE123" s="30">
        <f>'TN-Tabelle für Erasmus@ISB'!AD135</f>
        <v>0</v>
      </c>
      <c r="AF123" s="30">
        <f>'TN-Tabelle für Erasmus@ISB'!AE135</f>
        <v>0</v>
      </c>
      <c r="AG123" s="25">
        <f>'TN-Tabelle für Erasmus@ISB'!AF135</f>
        <v>1</v>
      </c>
      <c r="AH123" s="25">
        <f>'TN-Tabelle für Erasmus@ISB'!AG135</f>
        <v>0</v>
      </c>
      <c r="AI123" s="13">
        <f>'TN-Tabelle für Erasmus@ISB'!AH135</f>
        <v>0</v>
      </c>
      <c r="AJ123" s="25">
        <f>'TN-Tabelle für Erasmus@ISB'!AI135</f>
        <v>1</v>
      </c>
      <c r="AK123" s="13"/>
      <c r="AL123" s="13" t="s">
        <v>63</v>
      </c>
      <c r="AM123" s="13"/>
      <c r="AN123" s="13"/>
      <c r="AO123" s="13" t="s">
        <v>63</v>
      </c>
      <c r="AP123" s="13"/>
      <c r="AQ123" s="13" t="s">
        <v>63</v>
      </c>
      <c r="AR123" s="13" t="e">
        <f>'TN-Tabelle für Erasmus@ISB'!BK135</f>
        <v>#N/A</v>
      </c>
      <c r="AS123" s="13" t="e">
        <f>'TN-Tabelle für Erasmus@ISB'!BL135</f>
        <v>#N/A</v>
      </c>
      <c r="AT123" s="13" t="e">
        <f>'TN-Tabelle für Erasmus@ISB'!BN135</f>
        <v>#N/A</v>
      </c>
      <c r="AU123" s="40" t="e">
        <f>'TN-Tabelle für Erasmus@ISB'!BM135</f>
        <v>#N/A</v>
      </c>
      <c r="AV123" s="40" t="str">
        <f>'TN-Tabelle für Erasmus@ISB'!BU135</f>
        <v>zu wenig km</v>
      </c>
      <c r="AW123" s="40">
        <f>'TN-Tabelle für Erasmus@ISB'!BV135</f>
        <v>0</v>
      </c>
      <c r="AX123" s="40" t="e">
        <f>'TN-Tabelle für Erasmus@ISB'!BW135</f>
        <v>#N/A</v>
      </c>
      <c r="AY123" s="226">
        <f>'TN-Tabelle für Erasmus@ISB'!$B$2</f>
        <v>0</v>
      </c>
      <c r="AZ123" s="226">
        <f>Intern!$AE$28</f>
        <v>2</v>
      </c>
      <c r="BA123" s="226">
        <f>Intern!$AE$29</f>
        <v>1</v>
      </c>
      <c r="BB123" s="226">
        <f>Intern!$AE$23</f>
        <v>0</v>
      </c>
      <c r="BC123" s="226">
        <f>Intern!$AE$24</f>
        <v>1</v>
      </c>
      <c r="BD123" s="226">
        <f>Intern!$AE$25</f>
        <v>0</v>
      </c>
      <c r="BE123" s="226">
        <f ca="1">IF(ISBLANK('TN-Tabelle für Erasmus@ISB'!H135),0,DATEDIF('TN-Tabelle für Erasmus@ISB'!H135,TODAY(),"Y"))</f>
        <v>0</v>
      </c>
      <c r="BF123" s="227">
        <f t="shared" ca="1" si="7"/>
        <v>15</v>
      </c>
      <c r="BG123" s="226">
        <f>COUNTA('TN-Tabelle für Erasmus@ISB'!$I$14:$I$155)</f>
        <v>4</v>
      </c>
      <c r="BH123" s="226">
        <f>Intern!$AE$10</f>
        <v>1897</v>
      </c>
      <c r="BI123" s="226">
        <f>Intern!$AE$11</f>
        <v>413</v>
      </c>
      <c r="BJ123" s="226">
        <f>Intern!$AE$12</f>
        <v>2051</v>
      </c>
      <c r="BK123" s="226">
        <f>Intern!$AE$13</f>
        <v>695</v>
      </c>
      <c r="BL123" s="226">
        <f>Intern!$AE$14</f>
        <v>1897</v>
      </c>
      <c r="BM123" s="226">
        <f>Intern!$AE$15</f>
        <v>413</v>
      </c>
      <c r="BN123" s="226">
        <f>Intern!$AE$16</f>
        <v>726</v>
      </c>
      <c r="BO123" s="226">
        <f>Intern!$AE$17</f>
        <v>309</v>
      </c>
      <c r="BP123" s="226">
        <f>Intern!$AE$18</f>
        <v>0</v>
      </c>
      <c r="BQ123" s="226">
        <f>Intern!$AE$19</f>
        <v>0</v>
      </c>
      <c r="BR123" s="226">
        <f>Intern!$AE$21</f>
        <v>722</v>
      </c>
      <c r="BS123" s="226">
        <f>Intern!$AE$20</f>
        <v>2623</v>
      </c>
      <c r="BT123" s="228">
        <f>SUM(Intern!$AE$20+Intern!$AE$21)</f>
        <v>3345</v>
      </c>
      <c r="BU123" s="174" t="str">
        <f t="shared" si="8"/>
        <v xml:space="preserve">     </v>
      </c>
      <c r="BV123" s="226">
        <f t="shared" si="9"/>
        <v>2</v>
      </c>
      <c r="BW123" s="231">
        <f t="shared" si="10"/>
        <v>-14</v>
      </c>
      <c r="BX123" s="235" t="str">
        <f>SUBSTITUTE('TN-Tabelle für Erasmus@ISB'!K135," ", "")</f>
        <v/>
      </c>
      <c r="BY123" s="226">
        <f>'TN-Tabelle für Erasmus@ISB'!$BL$2</f>
        <v>2024</v>
      </c>
      <c r="BZ123" s="226" t="str">
        <f t="shared" si="11"/>
        <v/>
      </c>
      <c r="CA12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4" spans="1:79" ht="14" customHeight="1">
      <c r="A124" s="27"/>
      <c r="B124" s="28">
        <f>'TN-Tabelle für Erasmus@ISB'!B136</f>
        <v>0</v>
      </c>
      <c r="C124" s="28" t="str">
        <f t="shared" si="12"/>
        <v>0</v>
      </c>
      <c r="D124" s="28">
        <f>'TN-Tabelle für Erasmus@ISB'!C136</f>
        <v>0</v>
      </c>
      <c r="E124" s="28">
        <f>'TN-Tabelle für Erasmus@ISB'!D136</f>
        <v>0</v>
      </c>
      <c r="F124" s="28">
        <f>'TN-Tabelle für Erasmus@ISB'!E136</f>
        <v>0</v>
      </c>
      <c r="G124" s="29">
        <f>'TN-Tabelle für Erasmus@ISB'!F136</f>
        <v>0</v>
      </c>
      <c r="H124" s="28">
        <f>'TN-Tabelle für Erasmus@ISB'!G136</f>
        <v>0</v>
      </c>
      <c r="I124" s="11">
        <f>'TN-Tabelle für Erasmus@ISB'!H136</f>
        <v>0</v>
      </c>
      <c r="J124" s="12">
        <f>'TN-Tabelle für Erasmus@ISB'!I136</f>
        <v>0</v>
      </c>
      <c r="K124" s="12">
        <f>'TN-Tabelle für Erasmus@ISB'!J136</f>
        <v>0</v>
      </c>
      <c r="L124" s="12">
        <f>'TN-Tabelle für Erasmus@ISB'!K136</f>
        <v>0</v>
      </c>
      <c r="M124" s="12">
        <f>'TN-Tabelle für Erasmus@ISB'!L136</f>
        <v>0</v>
      </c>
      <c r="N124" s="12">
        <f>'TN-Tabelle für Erasmus@ISB'!M136</f>
        <v>0</v>
      </c>
      <c r="O124" s="10">
        <f>'TN-Tabelle für Erasmus@ISB'!N136</f>
        <v>0</v>
      </c>
      <c r="P124" s="10">
        <f>'TN-Tabelle für Erasmus@ISB'!O136</f>
        <v>0</v>
      </c>
      <c r="Q124" s="10">
        <f>'TN-Tabelle für Erasmus@ISB'!P136</f>
        <v>0</v>
      </c>
      <c r="R124" s="10" t="str">
        <f>'TN-Tabelle für Erasmus@ISB'!Q136</f>
        <v>Kurstitel (nur eintragen bei Auswahl Kurs)</v>
      </c>
      <c r="S124" s="10">
        <f>'TN-Tabelle für Erasmus@ISB'!R136</f>
        <v>0</v>
      </c>
      <c r="T124" s="10">
        <f>'TN-Tabelle für Erasmus@ISB'!S136</f>
        <v>0</v>
      </c>
      <c r="U124" s="10">
        <f>'TN-Tabelle für Erasmus@ISB'!T136</f>
        <v>0</v>
      </c>
      <c r="V124" s="10">
        <f>'TN-Tabelle für Erasmus@ISB'!U136</f>
        <v>0</v>
      </c>
      <c r="W124" s="12">
        <f>'TN-Tabelle für Erasmus@ISB'!V136</f>
        <v>0</v>
      </c>
      <c r="X124" s="10">
        <f>'TN-Tabelle für Erasmus@ISB'!W136</f>
        <v>0</v>
      </c>
      <c r="Y124" s="10">
        <f>'TN-Tabelle für Erasmus@ISB'!X136</f>
        <v>0</v>
      </c>
      <c r="Z124" s="10" t="str">
        <f>'TN-Tabelle für Erasmus@ISB'!Y136</f>
        <v>zu wenig km</v>
      </c>
      <c r="AA124" s="10">
        <f>'TN-Tabelle für Erasmus@ISB'!Z136</f>
        <v>0</v>
      </c>
      <c r="AB124" s="26" t="str">
        <f>'TN-Tabelle für Erasmus@ISB'!AA136</f>
        <v>Ja</v>
      </c>
      <c r="AC124" s="30">
        <f>'TN-Tabelle für Erasmus@ISB'!AB136</f>
        <v>0</v>
      </c>
      <c r="AD124" s="30">
        <f>'TN-Tabelle für Erasmus@ISB'!AC136</f>
        <v>0</v>
      </c>
      <c r="AE124" s="30">
        <f>'TN-Tabelle für Erasmus@ISB'!AD136</f>
        <v>0</v>
      </c>
      <c r="AF124" s="30">
        <f>'TN-Tabelle für Erasmus@ISB'!AE136</f>
        <v>0</v>
      </c>
      <c r="AG124" s="25">
        <f>'TN-Tabelle für Erasmus@ISB'!AF136</f>
        <v>1</v>
      </c>
      <c r="AH124" s="25">
        <f>'TN-Tabelle für Erasmus@ISB'!AG136</f>
        <v>0</v>
      </c>
      <c r="AI124" s="13">
        <f>'TN-Tabelle für Erasmus@ISB'!AH136</f>
        <v>0</v>
      </c>
      <c r="AJ124" s="25">
        <f>'TN-Tabelle für Erasmus@ISB'!AI136</f>
        <v>1</v>
      </c>
      <c r="AK124" s="13"/>
      <c r="AL124" s="13" t="s">
        <v>63</v>
      </c>
      <c r="AM124" s="13"/>
      <c r="AN124" s="13"/>
      <c r="AO124" s="13" t="s">
        <v>63</v>
      </c>
      <c r="AP124" s="13"/>
      <c r="AQ124" s="13" t="s">
        <v>63</v>
      </c>
      <c r="AR124" s="13" t="e">
        <f>'TN-Tabelle für Erasmus@ISB'!BK136</f>
        <v>#N/A</v>
      </c>
      <c r="AS124" s="13" t="e">
        <f>'TN-Tabelle für Erasmus@ISB'!BL136</f>
        <v>#N/A</v>
      </c>
      <c r="AT124" s="13" t="e">
        <f>'TN-Tabelle für Erasmus@ISB'!BN136</f>
        <v>#N/A</v>
      </c>
      <c r="AU124" s="40" t="e">
        <f>'TN-Tabelle für Erasmus@ISB'!BM136</f>
        <v>#N/A</v>
      </c>
      <c r="AV124" s="40" t="str">
        <f>'TN-Tabelle für Erasmus@ISB'!BU136</f>
        <v>zu wenig km</v>
      </c>
      <c r="AW124" s="40">
        <f>'TN-Tabelle für Erasmus@ISB'!BV136</f>
        <v>0</v>
      </c>
      <c r="AX124" s="40" t="e">
        <f>'TN-Tabelle für Erasmus@ISB'!BW136</f>
        <v>#N/A</v>
      </c>
      <c r="AY124" s="226">
        <f>'TN-Tabelle für Erasmus@ISB'!$B$2</f>
        <v>0</v>
      </c>
      <c r="AZ124" s="226">
        <f>Intern!$AE$28</f>
        <v>2</v>
      </c>
      <c r="BA124" s="226">
        <f>Intern!$AE$29</f>
        <v>1</v>
      </c>
      <c r="BB124" s="226">
        <f>Intern!$AE$23</f>
        <v>0</v>
      </c>
      <c r="BC124" s="226">
        <f>Intern!$AE$24</f>
        <v>1</v>
      </c>
      <c r="BD124" s="226">
        <f>Intern!$AE$25</f>
        <v>0</v>
      </c>
      <c r="BE124" s="226">
        <f ca="1">IF(ISBLANK('TN-Tabelle für Erasmus@ISB'!H136),0,DATEDIF('TN-Tabelle für Erasmus@ISB'!H136,TODAY(),"Y"))</f>
        <v>0</v>
      </c>
      <c r="BF124" s="227">
        <f t="shared" ca="1" si="7"/>
        <v>15</v>
      </c>
      <c r="BG124" s="226">
        <f>COUNTA('TN-Tabelle für Erasmus@ISB'!$I$14:$I$155)</f>
        <v>4</v>
      </c>
      <c r="BH124" s="226">
        <f>Intern!$AE$10</f>
        <v>1897</v>
      </c>
      <c r="BI124" s="226">
        <f>Intern!$AE$11</f>
        <v>413</v>
      </c>
      <c r="BJ124" s="226">
        <f>Intern!$AE$12</f>
        <v>2051</v>
      </c>
      <c r="BK124" s="226">
        <f>Intern!$AE$13</f>
        <v>695</v>
      </c>
      <c r="BL124" s="226">
        <f>Intern!$AE$14</f>
        <v>1897</v>
      </c>
      <c r="BM124" s="226">
        <f>Intern!$AE$15</f>
        <v>413</v>
      </c>
      <c r="BN124" s="226">
        <f>Intern!$AE$16</f>
        <v>726</v>
      </c>
      <c r="BO124" s="226">
        <f>Intern!$AE$17</f>
        <v>309</v>
      </c>
      <c r="BP124" s="226">
        <f>Intern!$AE$18</f>
        <v>0</v>
      </c>
      <c r="BQ124" s="226">
        <f>Intern!$AE$19</f>
        <v>0</v>
      </c>
      <c r="BR124" s="226">
        <f>Intern!$AE$21</f>
        <v>722</v>
      </c>
      <c r="BS124" s="226">
        <f>Intern!$AE$20</f>
        <v>2623</v>
      </c>
      <c r="BT124" s="228">
        <f>SUM(Intern!$AE$20+Intern!$AE$21)</f>
        <v>3345</v>
      </c>
      <c r="BU124" s="174" t="str">
        <f t="shared" si="8"/>
        <v xml:space="preserve">     </v>
      </c>
      <c r="BV124" s="226">
        <f t="shared" si="9"/>
        <v>2</v>
      </c>
      <c r="BW124" s="231">
        <f t="shared" si="10"/>
        <v>-14</v>
      </c>
      <c r="BX124" s="235" t="str">
        <f>SUBSTITUTE('TN-Tabelle für Erasmus@ISB'!K136," ", "")</f>
        <v/>
      </c>
      <c r="BY124" s="226">
        <f>'TN-Tabelle für Erasmus@ISB'!$BL$2</f>
        <v>2024</v>
      </c>
      <c r="BZ124" s="226" t="str">
        <f t="shared" si="11"/>
        <v/>
      </c>
      <c r="CA12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5" spans="1:79" ht="14" customHeight="1">
      <c r="A125" s="27"/>
      <c r="B125" s="28">
        <f>'TN-Tabelle für Erasmus@ISB'!B137</f>
        <v>0</v>
      </c>
      <c r="C125" s="28" t="str">
        <f t="shared" si="12"/>
        <v>0</v>
      </c>
      <c r="D125" s="28">
        <f>'TN-Tabelle für Erasmus@ISB'!C137</f>
        <v>0</v>
      </c>
      <c r="E125" s="28">
        <f>'TN-Tabelle für Erasmus@ISB'!D137</f>
        <v>0</v>
      </c>
      <c r="F125" s="28">
        <f>'TN-Tabelle für Erasmus@ISB'!E137</f>
        <v>0</v>
      </c>
      <c r="G125" s="29">
        <f>'TN-Tabelle für Erasmus@ISB'!F137</f>
        <v>0</v>
      </c>
      <c r="H125" s="28">
        <f>'TN-Tabelle für Erasmus@ISB'!G137</f>
        <v>0</v>
      </c>
      <c r="I125" s="11">
        <f>'TN-Tabelle für Erasmus@ISB'!H137</f>
        <v>0</v>
      </c>
      <c r="J125" s="12">
        <f>'TN-Tabelle für Erasmus@ISB'!I137</f>
        <v>0</v>
      </c>
      <c r="K125" s="12">
        <f>'TN-Tabelle für Erasmus@ISB'!J137</f>
        <v>0</v>
      </c>
      <c r="L125" s="12">
        <f>'TN-Tabelle für Erasmus@ISB'!K137</f>
        <v>0</v>
      </c>
      <c r="M125" s="12">
        <f>'TN-Tabelle für Erasmus@ISB'!L137</f>
        <v>0</v>
      </c>
      <c r="N125" s="12">
        <f>'TN-Tabelle für Erasmus@ISB'!M137</f>
        <v>0</v>
      </c>
      <c r="O125" s="10">
        <f>'TN-Tabelle für Erasmus@ISB'!N137</f>
        <v>0</v>
      </c>
      <c r="P125" s="10">
        <f>'TN-Tabelle für Erasmus@ISB'!O137</f>
        <v>0</v>
      </c>
      <c r="Q125" s="10">
        <f>'TN-Tabelle für Erasmus@ISB'!P137</f>
        <v>0</v>
      </c>
      <c r="R125" s="10" t="str">
        <f>'TN-Tabelle für Erasmus@ISB'!Q137</f>
        <v>Kurstitel (nur eintragen bei Auswahl Kurs)</v>
      </c>
      <c r="S125" s="10">
        <f>'TN-Tabelle für Erasmus@ISB'!R137</f>
        <v>0</v>
      </c>
      <c r="T125" s="10">
        <f>'TN-Tabelle für Erasmus@ISB'!S137</f>
        <v>0</v>
      </c>
      <c r="U125" s="10">
        <f>'TN-Tabelle für Erasmus@ISB'!T137</f>
        <v>0</v>
      </c>
      <c r="V125" s="10">
        <f>'TN-Tabelle für Erasmus@ISB'!U137</f>
        <v>0</v>
      </c>
      <c r="W125" s="12">
        <f>'TN-Tabelle für Erasmus@ISB'!V137</f>
        <v>0</v>
      </c>
      <c r="X125" s="10">
        <f>'TN-Tabelle für Erasmus@ISB'!W137</f>
        <v>0</v>
      </c>
      <c r="Y125" s="10">
        <f>'TN-Tabelle für Erasmus@ISB'!X137</f>
        <v>0</v>
      </c>
      <c r="Z125" s="10" t="str">
        <f>'TN-Tabelle für Erasmus@ISB'!Y137</f>
        <v>zu wenig km</v>
      </c>
      <c r="AA125" s="10">
        <f>'TN-Tabelle für Erasmus@ISB'!Z137</f>
        <v>0</v>
      </c>
      <c r="AB125" s="26" t="str">
        <f>'TN-Tabelle für Erasmus@ISB'!AA137</f>
        <v>Ja</v>
      </c>
      <c r="AC125" s="30">
        <f>'TN-Tabelle für Erasmus@ISB'!AB137</f>
        <v>0</v>
      </c>
      <c r="AD125" s="30">
        <f>'TN-Tabelle für Erasmus@ISB'!AC137</f>
        <v>0</v>
      </c>
      <c r="AE125" s="30">
        <f>'TN-Tabelle für Erasmus@ISB'!AD137</f>
        <v>0</v>
      </c>
      <c r="AF125" s="30">
        <f>'TN-Tabelle für Erasmus@ISB'!AE137</f>
        <v>0</v>
      </c>
      <c r="AG125" s="25">
        <f>'TN-Tabelle für Erasmus@ISB'!AF137</f>
        <v>1</v>
      </c>
      <c r="AH125" s="25">
        <f>'TN-Tabelle für Erasmus@ISB'!AG137</f>
        <v>0</v>
      </c>
      <c r="AI125" s="13">
        <f>'TN-Tabelle für Erasmus@ISB'!AH137</f>
        <v>0</v>
      </c>
      <c r="AJ125" s="25">
        <f>'TN-Tabelle für Erasmus@ISB'!AI137</f>
        <v>1</v>
      </c>
      <c r="AK125" s="13"/>
      <c r="AL125" s="13" t="s">
        <v>63</v>
      </c>
      <c r="AM125" s="13"/>
      <c r="AN125" s="13"/>
      <c r="AO125" s="13" t="s">
        <v>63</v>
      </c>
      <c r="AP125" s="13"/>
      <c r="AQ125" s="13" t="s">
        <v>63</v>
      </c>
      <c r="AR125" s="13" t="e">
        <f>'TN-Tabelle für Erasmus@ISB'!BK137</f>
        <v>#N/A</v>
      </c>
      <c r="AS125" s="13" t="e">
        <f>'TN-Tabelle für Erasmus@ISB'!BL137</f>
        <v>#N/A</v>
      </c>
      <c r="AT125" s="13" t="e">
        <f>'TN-Tabelle für Erasmus@ISB'!BN137</f>
        <v>#N/A</v>
      </c>
      <c r="AU125" s="40" t="e">
        <f>'TN-Tabelle für Erasmus@ISB'!BM137</f>
        <v>#N/A</v>
      </c>
      <c r="AV125" s="40" t="str">
        <f>'TN-Tabelle für Erasmus@ISB'!BU137</f>
        <v>zu wenig km</v>
      </c>
      <c r="AW125" s="40">
        <f>'TN-Tabelle für Erasmus@ISB'!BV137</f>
        <v>0</v>
      </c>
      <c r="AX125" s="40" t="e">
        <f>'TN-Tabelle für Erasmus@ISB'!BW137</f>
        <v>#N/A</v>
      </c>
      <c r="AY125" s="226">
        <f>'TN-Tabelle für Erasmus@ISB'!$B$2</f>
        <v>0</v>
      </c>
      <c r="AZ125" s="226">
        <f>Intern!$AE$28</f>
        <v>2</v>
      </c>
      <c r="BA125" s="226">
        <f>Intern!$AE$29</f>
        <v>1</v>
      </c>
      <c r="BB125" s="226">
        <f>Intern!$AE$23</f>
        <v>0</v>
      </c>
      <c r="BC125" s="226">
        <f>Intern!$AE$24</f>
        <v>1</v>
      </c>
      <c r="BD125" s="226">
        <f>Intern!$AE$25</f>
        <v>0</v>
      </c>
      <c r="BE125" s="226">
        <f ca="1">IF(ISBLANK('TN-Tabelle für Erasmus@ISB'!H137),0,DATEDIF('TN-Tabelle für Erasmus@ISB'!H137,TODAY(),"Y"))</f>
        <v>0</v>
      </c>
      <c r="BF125" s="227">
        <f t="shared" ca="1" si="7"/>
        <v>15</v>
      </c>
      <c r="BG125" s="226">
        <f>COUNTA('TN-Tabelle für Erasmus@ISB'!$I$14:$I$155)</f>
        <v>4</v>
      </c>
      <c r="BH125" s="226">
        <f>Intern!$AE$10</f>
        <v>1897</v>
      </c>
      <c r="BI125" s="226">
        <f>Intern!$AE$11</f>
        <v>413</v>
      </c>
      <c r="BJ125" s="226">
        <f>Intern!$AE$12</f>
        <v>2051</v>
      </c>
      <c r="BK125" s="226">
        <f>Intern!$AE$13</f>
        <v>695</v>
      </c>
      <c r="BL125" s="226">
        <f>Intern!$AE$14</f>
        <v>1897</v>
      </c>
      <c r="BM125" s="226">
        <f>Intern!$AE$15</f>
        <v>413</v>
      </c>
      <c r="BN125" s="226">
        <f>Intern!$AE$16</f>
        <v>726</v>
      </c>
      <c r="BO125" s="226">
        <f>Intern!$AE$17</f>
        <v>309</v>
      </c>
      <c r="BP125" s="226">
        <f>Intern!$AE$18</f>
        <v>0</v>
      </c>
      <c r="BQ125" s="226">
        <f>Intern!$AE$19</f>
        <v>0</v>
      </c>
      <c r="BR125" s="226">
        <f>Intern!$AE$21</f>
        <v>722</v>
      </c>
      <c r="BS125" s="226">
        <f>Intern!$AE$20</f>
        <v>2623</v>
      </c>
      <c r="BT125" s="228">
        <f>SUM(Intern!$AE$20+Intern!$AE$21)</f>
        <v>3345</v>
      </c>
      <c r="BU125" s="174" t="str">
        <f t="shared" si="8"/>
        <v xml:space="preserve">     </v>
      </c>
      <c r="BV125" s="226">
        <f t="shared" si="9"/>
        <v>2</v>
      </c>
      <c r="BW125" s="231">
        <f t="shared" si="10"/>
        <v>-14</v>
      </c>
      <c r="BX125" s="235" t="str">
        <f>SUBSTITUTE('TN-Tabelle für Erasmus@ISB'!K137," ", "")</f>
        <v/>
      </c>
      <c r="BY125" s="226">
        <f>'TN-Tabelle für Erasmus@ISB'!$BL$2</f>
        <v>2024</v>
      </c>
      <c r="BZ125" s="226" t="str">
        <f t="shared" si="11"/>
        <v/>
      </c>
      <c r="CA12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6" spans="1:79" ht="14" customHeight="1">
      <c r="A126" s="27"/>
      <c r="B126" s="28">
        <f>'TN-Tabelle für Erasmus@ISB'!B138</f>
        <v>0</v>
      </c>
      <c r="C126" s="28" t="str">
        <f t="shared" si="12"/>
        <v>0</v>
      </c>
      <c r="D126" s="28">
        <f>'TN-Tabelle für Erasmus@ISB'!C138</f>
        <v>0</v>
      </c>
      <c r="E126" s="28">
        <f>'TN-Tabelle für Erasmus@ISB'!D138</f>
        <v>0</v>
      </c>
      <c r="F126" s="28">
        <f>'TN-Tabelle für Erasmus@ISB'!E138</f>
        <v>0</v>
      </c>
      <c r="G126" s="29">
        <f>'TN-Tabelle für Erasmus@ISB'!F138</f>
        <v>0</v>
      </c>
      <c r="H126" s="28">
        <f>'TN-Tabelle für Erasmus@ISB'!G138</f>
        <v>0</v>
      </c>
      <c r="I126" s="11">
        <f>'TN-Tabelle für Erasmus@ISB'!H138</f>
        <v>0</v>
      </c>
      <c r="J126" s="12">
        <f>'TN-Tabelle für Erasmus@ISB'!I138</f>
        <v>0</v>
      </c>
      <c r="K126" s="12">
        <f>'TN-Tabelle für Erasmus@ISB'!J138</f>
        <v>0</v>
      </c>
      <c r="L126" s="12">
        <f>'TN-Tabelle für Erasmus@ISB'!K138</f>
        <v>0</v>
      </c>
      <c r="M126" s="12">
        <f>'TN-Tabelle für Erasmus@ISB'!L138</f>
        <v>0</v>
      </c>
      <c r="N126" s="12">
        <f>'TN-Tabelle für Erasmus@ISB'!M138</f>
        <v>0</v>
      </c>
      <c r="O126" s="10">
        <f>'TN-Tabelle für Erasmus@ISB'!N138</f>
        <v>0</v>
      </c>
      <c r="P126" s="10">
        <f>'TN-Tabelle für Erasmus@ISB'!O138</f>
        <v>0</v>
      </c>
      <c r="Q126" s="10">
        <f>'TN-Tabelle für Erasmus@ISB'!P138</f>
        <v>0</v>
      </c>
      <c r="R126" s="10" t="str">
        <f>'TN-Tabelle für Erasmus@ISB'!Q138</f>
        <v>Kurstitel (nur eintragen bei Auswahl Kurs)</v>
      </c>
      <c r="S126" s="10">
        <f>'TN-Tabelle für Erasmus@ISB'!R138</f>
        <v>0</v>
      </c>
      <c r="T126" s="10">
        <f>'TN-Tabelle für Erasmus@ISB'!S138</f>
        <v>0</v>
      </c>
      <c r="U126" s="10">
        <f>'TN-Tabelle für Erasmus@ISB'!T138</f>
        <v>0</v>
      </c>
      <c r="V126" s="10">
        <f>'TN-Tabelle für Erasmus@ISB'!U138</f>
        <v>0</v>
      </c>
      <c r="W126" s="12">
        <f>'TN-Tabelle für Erasmus@ISB'!V138</f>
        <v>0</v>
      </c>
      <c r="X126" s="10">
        <f>'TN-Tabelle für Erasmus@ISB'!W138</f>
        <v>0</v>
      </c>
      <c r="Y126" s="10">
        <f>'TN-Tabelle für Erasmus@ISB'!X138</f>
        <v>0</v>
      </c>
      <c r="Z126" s="10" t="str">
        <f>'TN-Tabelle für Erasmus@ISB'!Y138</f>
        <v>zu wenig km</v>
      </c>
      <c r="AA126" s="10">
        <f>'TN-Tabelle für Erasmus@ISB'!Z138</f>
        <v>0</v>
      </c>
      <c r="AB126" s="26" t="str">
        <f>'TN-Tabelle für Erasmus@ISB'!AA138</f>
        <v>Ja</v>
      </c>
      <c r="AC126" s="30">
        <f>'TN-Tabelle für Erasmus@ISB'!AB138</f>
        <v>0</v>
      </c>
      <c r="AD126" s="30">
        <f>'TN-Tabelle für Erasmus@ISB'!AC138</f>
        <v>0</v>
      </c>
      <c r="AE126" s="30">
        <f>'TN-Tabelle für Erasmus@ISB'!AD138</f>
        <v>0</v>
      </c>
      <c r="AF126" s="30">
        <f>'TN-Tabelle für Erasmus@ISB'!AE138</f>
        <v>0</v>
      </c>
      <c r="AG126" s="25">
        <f>'TN-Tabelle für Erasmus@ISB'!AF138</f>
        <v>1</v>
      </c>
      <c r="AH126" s="25">
        <f>'TN-Tabelle für Erasmus@ISB'!AG138</f>
        <v>0</v>
      </c>
      <c r="AI126" s="13">
        <f>'TN-Tabelle für Erasmus@ISB'!AH138</f>
        <v>0</v>
      </c>
      <c r="AJ126" s="25">
        <f>'TN-Tabelle für Erasmus@ISB'!AI138</f>
        <v>1</v>
      </c>
      <c r="AK126" s="13"/>
      <c r="AL126" s="13" t="s">
        <v>63</v>
      </c>
      <c r="AM126" s="13"/>
      <c r="AN126" s="13"/>
      <c r="AO126" s="13" t="s">
        <v>63</v>
      </c>
      <c r="AP126" s="13"/>
      <c r="AQ126" s="13" t="s">
        <v>63</v>
      </c>
      <c r="AR126" s="13" t="e">
        <f>'TN-Tabelle für Erasmus@ISB'!BK138</f>
        <v>#N/A</v>
      </c>
      <c r="AS126" s="13" t="e">
        <f>'TN-Tabelle für Erasmus@ISB'!BL138</f>
        <v>#N/A</v>
      </c>
      <c r="AT126" s="13" t="e">
        <f>'TN-Tabelle für Erasmus@ISB'!BN138</f>
        <v>#N/A</v>
      </c>
      <c r="AU126" s="40" t="e">
        <f>'TN-Tabelle für Erasmus@ISB'!BM138</f>
        <v>#N/A</v>
      </c>
      <c r="AV126" s="40" t="str">
        <f>'TN-Tabelle für Erasmus@ISB'!BU138</f>
        <v>zu wenig km</v>
      </c>
      <c r="AW126" s="40">
        <f>'TN-Tabelle für Erasmus@ISB'!BV138</f>
        <v>0</v>
      </c>
      <c r="AX126" s="40" t="e">
        <f>'TN-Tabelle für Erasmus@ISB'!BW138</f>
        <v>#N/A</v>
      </c>
      <c r="AY126" s="226">
        <f>'TN-Tabelle für Erasmus@ISB'!$B$2</f>
        <v>0</v>
      </c>
      <c r="AZ126" s="226">
        <f>Intern!$AE$28</f>
        <v>2</v>
      </c>
      <c r="BA126" s="226">
        <f>Intern!$AE$29</f>
        <v>1</v>
      </c>
      <c r="BB126" s="226">
        <f>Intern!$AE$23</f>
        <v>0</v>
      </c>
      <c r="BC126" s="226">
        <f>Intern!$AE$24</f>
        <v>1</v>
      </c>
      <c r="BD126" s="226">
        <f>Intern!$AE$25</f>
        <v>0</v>
      </c>
      <c r="BE126" s="226">
        <f ca="1">IF(ISBLANK('TN-Tabelle für Erasmus@ISB'!H138),0,DATEDIF('TN-Tabelle für Erasmus@ISB'!H138,TODAY(),"Y"))</f>
        <v>0</v>
      </c>
      <c r="BF126" s="227">
        <f t="shared" ca="1" si="7"/>
        <v>15</v>
      </c>
      <c r="BG126" s="226">
        <f>COUNTA('TN-Tabelle für Erasmus@ISB'!$I$14:$I$155)</f>
        <v>4</v>
      </c>
      <c r="BH126" s="226">
        <f>Intern!$AE$10</f>
        <v>1897</v>
      </c>
      <c r="BI126" s="226">
        <f>Intern!$AE$11</f>
        <v>413</v>
      </c>
      <c r="BJ126" s="226">
        <f>Intern!$AE$12</f>
        <v>2051</v>
      </c>
      <c r="BK126" s="226">
        <f>Intern!$AE$13</f>
        <v>695</v>
      </c>
      <c r="BL126" s="226">
        <f>Intern!$AE$14</f>
        <v>1897</v>
      </c>
      <c r="BM126" s="226">
        <f>Intern!$AE$15</f>
        <v>413</v>
      </c>
      <c r="BN126" s="226">
        <f>Intern!$AE$16</f>
        <v>726</v>
      </c>
      <c r="BO126" s="226">
        <f>Intern!$AE$17</f>
        <v>309</v>
      </c>
      <c r="BP126" s="226">
        <f>Intern!$AE$18</f>
        <v>0</v>
      </c>
      <c r="BQ126" s="226">
        <f>Intern!$AE$19</f>
        <v>0</v>
      </c>
      <c r="BR126" s="226">
        <f>Intern!$AE$21</f>
        <v>722</v>
      </c>
      <c r="BS126" s="226">
        <f>Intern!$AE$20</f>
        <v>2623</v>
      </c>
      <c r="BT126" s="228">
        <f>SUM(Intern!$AE$20+Intern!$AE$21)</f>
        <v>3345</v>
      </c>
      <c r="BU126" s="174" t="str">
        <f t="shared" si="8"/>
        <v xml:space="preserve">     </v>
      </c>
      <c r="BV126" s="226">
        <f t="shared" si="9"/>
        <v>2</v>
      </c>
      <c r="BW126" s="231">
        <f t="shared" si="10"/>
        <v>-14</v>
      </c>
      <c r="BX126" s="235" t="str">
        <f>SUBSTITUTE('TN-Tabelle für Erasmus@ISB'!K138," ", "")</f>
        <v/>
      </c>
      <c r="BY126" s="226">
        <f>'TN-Tabelle für Erasmus@ISB'!$BL$2</f>
        <v>2024</v>
      </c>
      <c r="BZ126" s="226" t="str">
        <f t="shared" si="11"/>
        <v/>
      </c>
      <c r="CA12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7" spans="1:79" ht="14" customHeight="1">
      <c r="A127" s="27"/>
      <c r="B127" s="28">
        <f>'TN-Tabelle für Erasmus@ISB'!B139</f>
        <v>0</v>
      </c>
      <c r="C127" s="28" t="str">
        <f t="shared" si="12"/>
        <v>0</v>
      </c>
      <c r="D127" s="28">
        <f>'TN-Tabelle für Erasmus@ISB'!C139</f>
        <v>0</v>
      </c>
      <c r="E127" s="28">
        <f>'TN-Tabelle für Erasmus@ISB'!D139</f>
        <v>0</v>
      </c>
      <c r="F127" s="28">
        <f>'TN-Tabelle für Erasmus@ISB'!E139</f>
        <v>0</v>
      </c>
      <c r="G127" s="29">
        <f>'TN-Tabelle für Erasmus@ISB'!F139</f>
        <v>0</v>
      </c>
      <c r="H127" s="28">
        <f>'TN-Tabelle für Erasmus@ISB'!G139</f>
        <v>0</v>
      </c>
      <c r="I127" s="11">
        <f>'TN-Tabelle für Erasmus@ISB'!H139</f>
        <v>0</v>
      </c>
      <c r="J127" s="12">
        <f>'TN-Tabelle für Erasmus@ISB'!I139</f>
        <v>0</v>
      </c>
      <c r="K127" s="12">
        <f>'TN-Tabelle für Erasmus@ISB'!J139</f>
        <v>0</v>
      </c>
      <c r="L127" s="12">
        <f>'TN-Tabelle für Erasmus@ISB'!K139</f>
        <v>0</v>
      </c>
      <c r="M127" s="12">
        <f>'TN-Tabelle für Erasmus@ISB'!L139</f>
        <v>0</v>
      </c>
      <c r="N127" s="12">
        <f>'TN-Tabelle für Erasmus@ISB'!M139</f>
        <v>0</v>
      </c>
      <c r="O127" s="10">
        <f>'TN-Tabelle für Erasmus@ISB'!N139</f>
        <v>0</v>
      </c>
      <c r="P127" s="10">
        <f>'TN-Tabelle für Erasmus@ISB'!O139</f>
        <v>0</v>
      </c>
      <c r="Q127" s="10">
        <f>'TN-Tabelle für Erasmus@ISB'!P139</f>
        <v>0</v>
      </c>
      <c r="R127" s="10" t="str">
        <f>'TN-Tabelle für Erasmus@ISB'!Q139</f>
        <v>Kurstitel (nur eintragen bei Auswahl Kurs)</v>
      </c>
      <c r="S127" s="10">
        <f>'TN-Tabelle für Erasmus@ISB'!R139</f>
        <v>0</v>
      </c>
      <c r="T127" s="10">
        <f>'TN-Tabelle für Erasmus@ISB'!S139</f>
        <v>0</v>
      </c>
      <c r="U127" s="10">
        <f>'TN-Tabelle für Erasmus@ISB'!T139</f>
        <v>0</v>
      </c>
      <c r="V127" s="10">
        <f>'TN-Tabelle für Erasmus@ISB'!U139</f>
        <v>0</v>
      </c>
      <c r="W127" s="12">
        <f>'TN-Tabelle für Erasmus@ISB'!V139</f>
        <v>0</v>
      </c>
      <c r="X127" s="10">
        <f>'TN-Tabelle für Erasmus@ISB'!W139</f>
        <v>0</v>
      </c>
      <c r="Y127" s="10">
        <f>'TN-Tabelle für Erasmus@ISB'!X139</f>
        <v>0</v>
      </c>
      <c r="Z127" s="10" t="str">
        <f>'TN-Tabelle für Erasmus@ISB'!Y139</f>
        <v>zu wenig km</v>
      </c>
      <c r="AA127" s="10">
        <f>'TN-Tabelle für Erasmus@ISB'!Z139</f>
        <v>0</v>
      </c>
      <c r="AB127" s="26" t="str">
        <f>'TN-Tabelle für Erasmus@ISB'!AA139</f>
        <v>Ja</v>
      </c>
      <c r="AC127" s="30">
        <f>'TN-Tabelle für Erasmus@ISB'!AB139</f>
        <v>0</v>
      </c>
      <c r="AD127" s="30">
        <f>'TN-Tabelle für Erasmus@ISB'!AC139</f>
        <v>0</v>
      </c>
      <c r="AE127" s="30">
        <f>'TN-Tabelle für Erasmus@ISB'!AD139</f>
        <v>0</v>
      </c>
      <c r="AF127" s="30">
        <f>'TN-Tabelle für Erasmus@ISB'!AE139</f>
        <v>0</v>
      </c>
      <c r="AG127" s="25">
        <f>'TN-Tabelle für Erasmus@ISB'!AF139</f>
        <v>1</v>
      </c>
      <c r="AH127" s="25">
        <f>'TN-Tabelle für Erasmus@ISB'!AG139</f>
        <v>0</v>
      </c>
      <c r="AI127" s="13">
        <f>'TN-Tabelle für Erasmus@ISB'!AH139</f>
        <v>0</v>
      </c>
      <c r="AJ127" s="25">
        <f>'TN-Tabelle für Erasmus@ISB'!AI139</f>
        <v>1</v>
      </c>
      <c r="AK127" s="13"/>
      <c r="AL127" s="13" t="s">
        <v>63</v>
      </c>
      <c r="AM127" s="13"/>
      <c r="AN127" s="13"/>
      <c r="AO127" s="13" t="s">
        <v>63</v>
      </c>
      <c r="AP127" s="13"/>
      <c r="AQ127" s="13" t="s">
        <v>63</v>
      </c>
      <c r="AR127" s="13" t="e">
        <f>'TN-Tabelle für Erasmus@ISB'!BK139</f>
        <v>#N/A</v>
      </c>
      <c r="AS127" s="13" t="e">
        <f>'TN-Tabelle für Erasmus@ISB'!BL139</f>
        <v>#N/A</v>
      </c>
      <c r="AT127" s="13" t="e">
        <f>'TN-Tabelle für Erasmus@ISB'!BN139</f>
        <v>#N/A</v>
      </c>
      <c r="AU127" s="40" t="e">
        <f>'TN-Tabelle für Erasmus@ISB'!BM139</f>
        <v>#N/A</v>
      </c>
      <c r="AV127" s="40" t="str">
        <f>'TN-Tabelle für Erasmus@ISB'!BU139</f>
        <v>zu wenig km</v>
      </c>
      <c r="AW127" s="40">
        <f>'TN-Tabelle für Erasmus@ISB'!BV139</f>
        <v>0</v>
      </c>
      <c r="AX127" s="40" t="e">
        <f>'TN-Tabelle für Erasmus@ISB'!BW139</f>
        <v>#N/A</v>
      </c>
      <c r="AY127" s="226">
        <f>'TN-Tabelle für Erasmus@ISB'!$B$2</f>
        <v>0</v>
      </c>
      <c r="AZ127" s="226">
        <f>Intern!$AE$28</f>
        <v>2</v>
      </c>
      <c r="BA127" s="226">
        <f>Intern!$AE$29</f>
        <v>1</v>
      </c>
      <c r="BB127" s="226">
        <f>Intern!$AE$23</f>
        <v>0</v>
      </c>
      <c r="BC127" s="226">
        <f>Intern!$AE$24</f>
        <v>1</v>
      </c>
      <c r="BD127" s="226">
        <f>Intern!$AE$25</f>
        <v>0</v>
      </c>
      <c r="BE127" s="226">
        <f ca="1">IF(ISBLANK('TN-Tabelle für Erasmus@ISB'!H139),0,DATEDIF('TN-Tabelle für Erasmus@ISB'!H139,TODAY(),"Y"))</f>
        <v>0</v>
      </c>
      <c r="BF127" s="227">
        <f t="shared" ca="1" si="7"/>
        <v>15</v>
      </c>
      <c r="BG127" s="226">
        <f>COUNTA('TN-Tabelle für Erasmus@ISB'!$I$14:$I$155)</f>
        <v>4</v>
      </c>
      <c r="BH127" s="226">
        <f>Intern!$AE$10</f>
        <v>1897</v>
      </c>
      <c r="BI127" s="226">
        <f>Intern!$AE$11</f>
        <v>413</v>
      </c>
      <c r="BJ127" s="226">
        <f>Intern!$AE$12</f>
        <v>2051</v>
      </c>
      <c r="BK127" s="226">
        <f>Intern!$AE$13</f>
        <v>695</v>
      </c>
      <c r="BL127" s="226">
        <f>Intern!$AE$14</f>
        <v>1897</v>
      </c>
      <c r="BM127" s="226">
        <f>Intern!$AE$15</f>
        <v>413</v>
      </c>
      <c r="BN127" s="226">
        <f>Intern!$AE$16</f>
        <v>726</v>
      </c>
      <c r="BO127" s="226">
        <f>Intern!$AE$17</f>
        <v>309</v>
      </c>
      <c r="BP127" s="226">
        <f>Intern!$AE$18</f>
        <v>0</v>
      </c>
      <c r="BQ127" s="226">
        <f>Intern!$AE$19</f>
        <v>0</v>
      </c>
      <c r="BR127" s="226">
        <f>Intern!$AE$21</f>
        <v>722</v>
      </c>
      <c r="BS127" s="226">
        <f>Intern!$AE$20</f>
        <v>2623</v>
      </c>
      <c r="BT127" s="228">
        <f>SUM(Intern!$AE$20+Intern!$AE$21)</f>
        <v>3345</v>
      </c>
      <c r="BU127" s="174" t="str">
        <f t="shared" si="8"/>
        <v xml:space="preserve">     </v>
      </c>
      <c r="BV127" s="226">
        <f t="shared" si="9"/>
        <v>2</v>
      </c>
      <c r="BW127" s="231">
        <f t="shared" si="10"/>
        <v>-14</v>
      </c>
      <c r="BX127" s="235" t="str">
        <f>SUBSTITUTE('TN-Tabelle für Erasmus@ISB'!K139," ", "")</f>
        <v/>
      </c>
      <c r="BY127" s="226">
        <f>'TN-Tabelle für Erasmus@ISB'!$BL$2</f>
        <v>2024</v>
      </c>
      <c r="BZ127" s="226" t="str">
        <f t="shared" si="11"/>
        <v/>
      </c>
      <c r="CA12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8" spans="1:79" ht="14" customHeight="1">
      <c r="A128" s="27"/>
      <c r="B128" s="28">
        <f>'TN-Tabelle für Erasmus@ISB'!B140</f>
        <v>0</v>
      </c>
      <c r="C128" s="28" t="str">
        <f t="shared" si="12"/>
        <v>0</v>
      </c>
      <c r="D128" s="28">
        <f>'TN-Tabelle für Erasmus@ISB'!C140</f>
        <v>0</v>
      </c>
      <c r="E128" s="28">
        <f>'TN-Tabelle für Erasmus@ISB'!D140</f>
        <v>0</v>
      </c>
      <c r="F128" s="28">
        <f>'TN-Tabelle für Erasmus@ISB'!E140</f>
        <v>0</v>
      </c>
      <c r="G128" s="29">
        <f>'TN-Tabelle für Erasmus@ISB'!F140</f>
        <v>0</v>
      </c>
      <c r="H128" s="28">
        <f>'TN-Tabelle für Erasmus@ISB'!G140</f>
        <v>0</v>
      </c>
      <c r="I128" s="11">
        <f>'TN-Tabelle für Erasmus@ISB'!H140</f>
        <v>0</v>
      </c>
      <c r="J128" s="12">
        <f>'TN-Tabelle für Erasmus@ISB'!I140</f>
        <v>0</v>
      </c>
      <c r="K128" s="12">
        <f>'TN-Tabelle für Erasmus@ISB'!J140</f>
        <v>0</v>
      </c>
      <c r="L128" s="12">
        <f>'TN-Tabelle für Erasmus@ISB'!K140</f>
        <v>0</v>
      </c>
      <c r="M128" s="12">
        <f>'TN-Tabelle für Erasmus@ISB'!L140</f>
        <v>0</v>
      </c>
      <c r="N128" s="12">
        <f>'TN-Tabelle für Erasmus@ISB'!M140</f>
        <v>0</v>
      </c>
      <c r="O128" s="10">
        <f>'TN-Tabelle für Erasmus@ISB'!N140</f>
        <v>0</v>
      </c>
      <c r="P128" s="10">
        <f>'TN-Tabelle für Erasmus@ISB'!O140</f>
        <v>0</v>
      </c>
      <c r="Q128" s="10">
        <f>'TN-Tabelle für Erasmus@ISB'!P140</f>
        <v>0</v>
      </c>
      <c r="R128" s="10" t="str">
        <f>'TN-Tabelle für Erasmus@ISB'!Q140</f>
        <v>Kurstitel (nur eintragen bei Auswahl Kurs)</v>
      </c>
      <c r="S128" s="10">
        <f>'TN-Tabelle für Erasmus@ISB'!R140</f>
        <v>0</v>
      </c>
      <c r="T128" s="10">
        <f>'TN-Tabelle für Erasmus@ISB'!S140</f>
        <v>0</v>
      </c>
      <c r="U128" s="10">
        <f>'TN-Tabelle für Erasmus@ISB'!T140</f>
        <v>0</v>
      </c>
      <c r="V128" s="10">
        <f>'TN-Tabelle für Erasmus@ISB'!U140</f>
        <v>0</v>
      </c>
      <c r="W128" s="12">
        <f>'TN-Tabelle für Erasmus@ISB'!V140</f>
        <v>0</v>
      </c>
      <c r="X128" s="10">
        <f>'TN-Tabelle für Erasmus@ISB'!W140</f>
        <v>0</v>
      </c>
      <c r="Y128" s="10">
        <f>'TN-Tabelle für Erasmus@ISB'!X140</f>
        <v>0</v>
      </c>
      <c r="Z128" s="10" t="str">
        <f>'TN-Tabelle für Erasmus@ISB'!Y140</f>
        <v>zu wenig km</v>
      </c>
      <c r="AA128" s="10">
        <f>'TN-Tabelle für Erasmus@ISB'!Z140</f>
        <v>0</v>
      </c>
      <c r="AB128" s="26" t="str">
        <f>'TN-Tabelle für Erasmus@ISB'!AA140</f>
        <v>Ja</v>
      </c>
      <c r="AC128" s="30">
        <f>'TN-Tabelle für Erasmus@ISB'!AB140</f>
        <v>0</v>
      </c>
      <c r="AD128" s="30">
        <f>'TN-Tabelle für Erasmus@ISB'!AC140</f>
        <v>0</v>
      </c>
      <c r="AE128" s="30">
        <f>'TN-Tabelle für Erasmus@ISB'!AD140</f>
        <v>0</v>
      </c>
      <c r="AF128" s="30">
        <f>'TN-Tabelle für Erasmus@ISB'!AE140</f>
        <v>0</v>
      </c>
      <c r="AG128" s="25">
        <f>'TN-Tabelle für Erasmus@ISB'!AF140</f>
        <v>1</v>
      </c>
      <c r="AH128" s="25">
        <f>'TN-Tabelle für Erasmus@ISB'!AG140</f>
        <v>0</v>
      </c>
      <c r="AI128" s="13">
        <f>'TN-Tabelle für Erasmus@ISB'!AH140</f>
        <v>0</v>
      </c>
      <c r="AJ128" s="25">
        <f>'TN-Tabelle für Erasmus@ISB'!AI140</f>
        <v>1</v>
      </c>
      <c r="AK128" s="13"/>
      <c r="AL128" s="13" t="s">
        <v>63</v>
      </c>
      <c r="AM128" s="13"/>
      <c r="AN128" s="13"/>
      <c r="AO128" s="13" t="s">
        <v>63</v>
      </c>
      <c r="AP128" s="13"/>
      <c r="AQ128" s="13" t="s">
        <v>63</v>
      </c>
      <c r="AR128" s="13" t="e">
        <f>'TN-Tabelle für Erasmus@ISB'!BK140</f>
        <v>#N/A</v>
      </c>
      <c r="AS128" s="13" t="e">
        <f>'TN-Tabelle für Erasmus@ISB'!BL140</f>
        <v>#N/A</v>
      </c>
      <c r="AT128" s="13" t="e">
        <f>'TN-Tabelle für Erasmus@ISB'!BN140</f>
        <v>#N/A</v>
      </c>
      <c r="AU128" s="40" t="e">
        <f>'TN-Tabelle für Erasmus@ISB'!BM140</f>
        <v>#N/A</v>
      </c>
      <c r="AV128" s="40" t="str">
        <f>'TN-Tabelle für Erasmus@ISB'!BU140</f>
        <v>zu wenig km</v>
      </c>
      <c r="AW128" s="40">
        <f>'TN-Tabelle für Erasmus@ISB'!BV140</f>
        <v>0</v>
      </c>
      <c r="AX128" s="40" t="e">
        <f>'TN-Tabelle für Erasmus@ISB'!BW140</f>
        <v>#N/A</v>
      </c>
      <c r="AY128" s="226">
        <f>'TN-Tabelle für Erasmus@ISB'!$B$2</f>
        <v>0</v>
      </c>
      <c r="AZ128" s="226">
        <f>Intern!$AE$28</f>
        <v>2</v>
      </c>
      <c r="BA128" s="226">
        <f>Intern!$AE$29</f>
        <v>1</v>
      </c>
      <c r="BB128" s="226">
        <f>Intern!$AE$23</f>
        <v>0</v>
      </c>
      <c r="BC128" s="226">
        <f>Intern!$AE$24</f>
        <v>1</v>
      </c>
      <c r="BD128" s="226">
        <f>Intern!$AE$25</f>
        <v>0</v>
      </c>
      <c r="BE128" s="226">
        <f ca="1">IF(ISBLANK('TN-Tabelle für Erasmus@ISB'!H140),0,DATEDIF('TN-Tabelle für Erasmus@ISB'!H140,TODAY(),"Y"))</f>
        <v>0</v>
      </c>
      <c r="BF128" s="227">
        <f t="shared" ca="1" si="7"/>
        <v>15</v>
      </c>
      <c r="BG128" s="226">
        <f>COUNTA('TN-Tabelle für Erasmus@ISB'!$I$14:$I$155)</f>
        <v>4</v>
      </c>
      <c r="BH128" s="226">
        <f>Intern!$AE$10</f>
        <v>1897</v>
      </c>
      <c r="BI128" s="226">
        <f>Intern!$AE$11</f>
        <v>413</v>
      </c>
      <c r="BJ128" s="226">
        <f>Intern!$AE$12</f>
        <v>2051</v>
      </c>
      <c r="BK128" s="226">
        <f>Intern!$AE$13</f>
        <v>695</v>
      </c>
      <c r="BL128" s="226">
        <f>Intern!$AE$14</f>
        <v>1897</v>
      </c>
      <c r="BM128" s="226">
        <f>Intern!$AE$15</f>
        <v>413</v>
      </c>
      <c r="BN128" s="226">
        <f>Intern!$AE$16</f>
        <v>726</v>
      </c>
      <c r="BO128" s="226">
        <f>Intern!$AE$17</f>
        <v>309</v>
      </c>
      <c r="BP128" s="226">
        <f>Intern!$AE$18</f>
        <v>0</v>
      </c>
      <c r="BQ128" s="226">
        <f>Intern!$AE$19</f>
        <v>0</v>
      </c>
      <c r="BR128" s="226">
        <f>Intern!$AE$21</f>
        <v>722</v>
      </c>
      <c r="BS128" s="226">
        <f>Intern!$AE$20</f>
        <v>2623</v>
      </c>
      <c r="BT128" s="228">
        <f>SUM(Intern!$AE$20+Intern!$AE$21)</f>
        <v>3345</v>
      </c>
      <c r="BU128" s="174" t="str">
        <f t="shared" si="8"/>
        <v xml:space="preserve">     </v>
      </c>
      <c r="BV128" s="226">
        <f t="shared" si="9"/>
        <v>2</v>
      </c>
      <c r="BW128" s="231">
        <f t="shared" si="10"/>
        <v>-14</v>
      </c>
      <c r="BX128" s="235" t="str">
        <f>SUBSTITUTE('TN-Tabelle für Erasmus@ISB'!K140," ", "")</f>
        <v/>
      </c>
      <c r="BY128" s="226">
        <f>'TN-Tabelle für Erasmus@ISB'!$BL$2</f>
        <v>2024</v>
      </c>
      <c r="BZ128" s="226" t="str">
        <f t="shared" si="11"/>
        <v/>
      </c>
      <c r="CA12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29" spans="1:79" ht="14" customHeight="1">
      <c r="A129" s="27"/>
      <c r="B129" s="28">
        <f>'TN-Tabelle für Erasmus@ISB'!B141</f>
        <v>0</v>
      </c>
      <c r="C129" s="28" t="str">
        <f t="shared" si="12"/>
        <v>0</v>
      </c>
      <c r="D129" s="28">
        <f>'TN-Tabelle für Erasmus@ISB'!C141</f>
        <v>0</v>
      </c>
      <c r="E129" s="28">
        <f>'TN-Tabelle für Erasmus@ISB'!D141</f>
        <v>0</v>
      </c>
      <c r="F129" s="28">
        <f>'TN-Tabelle für Erasmus@ISB'!E141</f>
        <v>0</v>
      </c>
      <c r="G129" s="29">
        <f>'TN-Tabelle für Erasmus@ISB'!F141</f>
        <v>0</v>
      </c>
      <c r="H129" s="28">
        <f>'TN-Tabelle für Erasmus@ISB'!G141</f>
        <v>0</v>
      </c>
      <c r="I129" s="11">
        <f>'TN-Tabelle für Erasmus@ISB'!H141</f>
        <v>0</v>
      </c>
      <c r="J129" s="12">
        <f>'TN-Tabelle für Erasmus@ISB'!I141</f>
        <v>0</v>
      </c>
      <c r="K129" s="12">
        <f>'TN-Tabelle für Erasmus@ISB'!J141</f>
        <v>0</v>
      </c>
      <c r="L129" s="12">
        <f>'TN-Tabelle für Erasmus@ISB'!K141</f>
        <v>0</v>
      </c>
      <c r="M129" s="12">
        <f>'TN-Tabelle für Erasmus@ISB'!L141</f>
        <v>0</v>
      </c>
      <c r="N129" s="12">
        <f>'TN-Tabelle für Erasmus@ISB'!M141</f>
        <v>0</v>
      </c>
      <c r="O129" s="10">
        <f>'TN-Tabelle für Erasmus@ISB'!N141</f>
        <v>0</v>
      </c>
      <c r="P129" s="10">
        <f>'TN-Tabelle für Erasmus@ISB'!O141</f>
        <v>0</v>
      </c>
      <c r="Q129" s="10">
        <f>'TN-Tabelle für Erasmus@ISB'!P141</f>
        <v>0</v>
      </c>
      <c r="R129" s="10" t="str">
        <f>'TN-Tabelle für Erasmus@ISB'!Q141</f>
        <v>Kurstitel (nur eintragen bei Auswahl Kurs)</v>
      </c>
      <c r="S129" s="10">
        <f>'TN-Tabelle für Erasmus@ISB'!R141</f>
        <v>0</v>
      </c>
      <c r="T129" s="10">
        <f>'TN-Tabelle für Erasmus@ISB'!S141</f>
        <v>0</v>
      </c>
      <c r="U129" s="10">
        <f>'TN-Tabelle für Erasmus@ISB'!T141</f>
        <v>0</v>
      </c>
      <c r="V129" s="10">
        <f>'TN-Tabelle für Erasmus@ISB'!U141</f>
        <v>0</v>
      </c>
      <c r="W129" s="12">
        <f>'TN-Tabelle für Erasmus@ISB'!V141</f>
        <v>0</v>
      </c>
      <c r="X129" s="10">
        <f>'TN-Tabelle für Erasmus@ISB'!W141</f>
        <v>0</v>
      </c>
      <c r="Y129" s="10">
        <f>'TN-Tabelle für Erasmus@ISB'!X141</f>
        <v>0</v>
      </c>
      <c r="Z129" s="10" t="str">
        <f>'TN-Tabelle für Erasmus@ISB'!Y141</f>
        <v>zu wenig km</v>
      </c>
      <c r="AA129" s="10">
        <f>'TN-Tabelle für Erasmus@ISB'!Z141</f>
        <v>0</v>
      </c>
      <c r="AB129" s="26" t="str">
        <f>'TN-Tabelle für Erasmus@ISB'!AA141</f>
        <v>Ja</v>
      </c>
      <c r="AC129" s="30">
        <f>'TN-Tabelle für Erasmus@ISB'!AB141</f>
        <v>0</v>
      </c>
      <c r="AD129" s="30">
        <f>'TN-Tabelle für Erasmus@ISB'!AC141</f>
        <v>0</v>
      </c>
      <c r="AE129" s="30">
        <f>'TN-Tabelle für Erasmus@ISB'!AD141</f>
        <v>0</v>
      </c>
      <c r="AF129" s="30">
        <f>'TN-Tabelle für Erasmus@ISB'!AE141</f>
        <v>0</v>
      </c>
      <c r="AG129" s="25">
        <f>'TN-Tabelle für Erasmus@ISB'!AF141</f>
        <v>1</v>
      </c>
      <c r="AH129" s="25">
        <f>'TN-Tabelle für Erasmus@ISB'!AG141</f>
        <v>0</v>
      </c>
      <c r="AI129" s="13">
        <f>'TN-Tabelle für Erasmus@ISB'!AH141</f>
        <v>0</v>
      </c>
      <c r="AJ129" s="25">
        <f>'TN-Tabelle für Erasmus@ISB'!AI141</f>
        <v>1</v>
      </c>
      <c r="AK129" s="13"/>
      <c r="AL129" s="13" t="s">
        <v>63</v>
      </c>
      <c r="AM129" s="13"/>
      <c r="AN129" s="13"/>
      <c r="AO129" s="13" t="s">
        <v>63</v>
      </c>
      <c r="AP129" s="13"/>
      <c r="AQ129" s="13" t="s">
        <v>63</v>
      </c>
      <c r="AR129" s="13" t="e">
        <f>'TN-Tabelle für Erasmus@ISB'!BK141</f>
        <v>#N/A</v>
      </c>
      <c r="AS129" s="13" t="e">
        <f>'TN-Tabelle für Erasmus@ISB'!BL141</f>
        <v>#N/A</v>
      </c>
      <c r="AT129" s="13" t="e">
        <f>'TN-Tabelle für Erasmus@ISB'!BN141</f>
        <v>#N/A</v>
      </c>
      <c r="AU129" s="40" t="e">
        <f>'TN-Tabelle für Erasmus@ISB'!BM141</f>
        <v>#N/A</v>
      </c>
      <c r="AV129" s="40" t="str">
        <f>'TN-Tabelle für Erasmus@ISB'!BU141</f>
        <v>zu wenig km</v>
      </c>
      <c r="AW129" s="40">
        <f>'TN-Tabelle für Erasmus@ISB'!BV141</f>
        <v>0</v>
      </c>
      <c r="AX129" s="40" t="e">
        <f>'TN-Tabelle für Erasmus@ISB'!BW141</f>
        <v>#N/A</v>
      </c>
      <c r="AY129" s="226">
        <f>'TN-Tabelle für Erasmus@ISB'!$B$2</f>
        <v>0</v>
      </c>
      <c r="AZ129" s="226">
        <f>Intern!$AE$28</f>
        <v>2</v>
      </c>
      <c r="BA129" s="226">
        <f>Intern!$AE$29</f>
        <v>1</v>
      </c>
      <c r="BB129" s="226">
        <f>Intern!$AE$23</f>
        <v>0</v>
      </c>
      <c r="BC129" s="226">
        <f>Intern!$AE$24</f>
        <v>1</v>
      </c>
      <c r="BD129" s="226">
        <f>Intern!$AE$25</f>
        <v>0</v>
      </c>
      <c r="BE129" s="226">
        <f ca="1">IF(ISBLANK('TN-Tabelle für Erasmus@ISB'!H141),0,DATEDIF('TN-Tabelle für Erasmus@ISB'!H141,TODAY(),"Y"))</f>
        <v>0</v>
      </c>
      <c r="BF129" s="227">
        <f t="shared" ca="1" si="7"/>
        <v>15</v>
      </c>
      <c r="BG129" s="226">
        <f>COUNTA('TN-Tabelle für Erasmus@ISB'!$I$14:$I$155)</f>
        <v>4</v>
      </c>
      <c r="BH129" s="226">
        <f>Intern!$AE$10</f>
        <v>1897</v>
      </c>
      <c r="BI129" s="226">
        <f>Intern!$AE$11</f>
        <v>413</v>
      </c>
      <c r="BJ129" s="226">
        <f>Intern!$AE$12</f>
        <v>2051</v>
      </c>
      <c r="BK129" s="226">
        <f>Intern!$AE$13</f>
        <v>695</v>
      </c>
      <c r="BL129" s="226">
        <f>Intern!$AE$14</f>
        <v>1897</v>
      </c>
      <c r="BM129" s="226">
        <f>Intern!$AE$15</f>
        <v>413</v>
      </c>
      <c r="BN129" s="226">
        <f>Intern!$AE$16</f>
        <v>726</v>
      </c>
      <c r="BO129" s="226">
        <f>Intern!$AE$17</f>
        <v>309</v>
      </c>
      <c r="BP129" s="226">
        <f>Intern!$AE$18</f>
        <v>0</v>
      </c>
      <c r="BQ129" s="226">
        <f>Intern!$AE$19</f>
        <v>0</v>
      </c>
      <c r="BR129" s="226">
        <f>Intern!$AE$21</f>
        <v>722</v>
      </c>
      <c r="BS129" s="226">
        <f>Intern!$AE$20</f>
        <v>2623</v>
      </c>
      <c r="BT129" s="228">
        <f>SUM(Intern!$AE$20+Intern!$AE$21)</f>
        <v>3345</v>
      </c>
      <c r="BU129" s="174" t="str">
        <f t="shared" si="8"/>
        <v xml:space="preserve">     </v>
      </c>
      <c r="BV129" s="226">
        <f t="shared" si="9"/>
        <v>2</v>
      </c>
      <c r="BW129" s="231">
        <f t="shared" si="10"/>
        <v>-14</v>
      </c>
      <c r="BX129" s="235" t="str">
        <f>SUBSTITUTE('TN-Tabelle für Erasmus@ISB'!K141," ", "")</f>
        <v/>
      </c>
      <c r="BY129" s="226">
        <f>'TN-Tabelle für Erasmus@ISB'!$BL$2</f>
        <v>2024</v>
      </c>
      <c r="BZ129" s="226" t="str">
        <f t="shared" si="11"/>
        <v/>
      </c>
      <c r="CA12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0" spans="1:79" ht="14" customHeight="1">
      <c r="A130" s="27"/>
      <c r="B130" s="28">
        <f>'TN-Tabelle für Erasmus@ISB'!B142</f>
        <v>0</v>
      </c>
      <c r="C130" s="28" t="str">
        <f t="shared" si="12"/>
        <v>0</v>
      </c>
      <c r="D130" s="28">
        <f>'TN-Tabelle für Erasmus@ISB'!C142</f>
        <v>0</v>
      </c>
      <c r="E130" s="28">
        <f>'TN-Tabelle für Erasmus@ISB'!D142</f>
        <v>0</v>
      </c>
      <c r="F130" s="28">
        <f>'TN-Tabelle für Erasmus@ISB'!E142</f>
        <v>0</v>
      </c>
      <c r="G130" s="29">
        <f>'TN-Tabelle für Erasmus@ISB'!F142</f>
        <v>0</v>
      </c>
      <c r="H130" s="28">
        <f>'TN-Tabelle für Erasmus@ISB'!G142</f>
        <v>0</v>
      </c>
      <c r="I130" s="11">
        <f>'TN-Tabelle für Erasmus@ISB'!H142</f>
        <v>0</v>
      </c>
      <c r="J130" s="12">
        <f>'TN-Tabelle für Erasmus@ISB'!I142</f>
        <v>0</v>
      </c>
      <c r="K130" s="12">
        <f>'TN-Tabelle für Erasmus@ISB'!J142</f>
        <v>0</v>
      </c>
      <c r="L130" s="12">
        <f>'TN-Tabelle für Erasmus@ISB'!K142</f>
        <v>0</v>
      </c>
      <c r="M130" s="12">
        <f>'TN-Tabelle für Erasmus@ISB'!L142</f>
        <v>0</v>
      </c>
      <c r="N130" s="12">
        <f>'TN-Tabelle für Erasmus@ISB'!M142</f>
        <v>0</v>
      </c>
      <c r="O130" s="10">
        <f>'TN-Tabelle für Erasmus@ISB'!N142</f>
        <v>0</v>
      </c>
      <c r="P130" s="10">
        <f>'TN-Tabelle für Erasmus@ISB'!O142</f>
        <v>0</v>
      </c>
      <c r="Q130" s="10">
        <f>'TN-Tabelle für Erasmus@ISB'!P142</f>
        <v>0</v>
      </c>
      <c r="R130" s="10" t="str">
        <f>'TN-Tabelle für Erasmus@ISB'!Q142</f>
        <v>Kurstitel (nur eintragen bei Auswahl Kurs)</v>
      </c>
      <c r="S130" s="10">
        <f>'TN-Tabelle für Erasmus@ISB'!R142</f>
        <v>0</v>
      </c>
      <c r="T130" s="10">
        <f>'TN-Tabelle für Erasmus@ISB'!S142</f>
        <v>0</v>
      </c>
      <c r="U130" s="10">
        <f>'TN-Tabelle für Erasmus@ISB'!T142</f>
        <v>0</v>
      </c>
      <c r="V130" s="10">
        <f>'TN-Tabelle für Erasmus@ISB'!U142</f>
        <v>0</v>
      </c>
      <c r="W130" s="12">
        <f>'TN-Tabelle für Erasmus@ISB'!V142</f>
        <v>0</v>
      </c>
      <c r="X130" s="10">
        <f>'TN-Tabelle für Erasmus@ISB'!W142</f>
        <v>0</v>
      </c>
      <c r="Y130" s="10">
        <f>'TN-Tabelle für Erasmus@ISB'!X142</f>
        <v>0</v>
      </c>
      <c r="Z130" s="10" t="str">
        <f>'TN-Tabelle für Erasmus@ISB'!Y142</f>
        <v>zu wenig km</v>
      </c>
      <c r="AA130" s="10">
        <f>'TN-Tabelle für Erasmus@ISB'!Z142</f>
        <v>0</v>
      </c>
      <c r="AB130" s="26" t="str">
        <f>'TN-Tabelle für Erasmus@ISB'!AA142</f>
        <v>Ja</v>
      </c>
      <c r="AC130" s="30">
        <f>'TN-Tabelle für Erasmus@ISB'!AB142</f>
        <v>0</v>
      </c>
      <c r="AD130" s="30">
        <f>'TN-Tabelle für Erasmus@ISB'!AC142</f>
        <v>0</v>
      </c>
      <c r="AE130" s="30">
        <f>'TN-Tabelle für Erasmus@ISB'!AD142</f>
        <v>0</v>
      </c>
      <c r="AF130" s="30">
        <f>'TN-Tabelle für Erasmus@ISB'!AE142</f>
        <v>0</v>
      </c>
      <c r="AG130" s="25">
        <f>'TN-Tabelle für Erasmus@ISB'!AF142</f>
        <v>1</v>
      </c>
      <c r="AH130" s="25">
        <f>'TN-Tabelle für Erasmus@ISB'!AG142</f>
        <v>0</v>
      </c>
      <c r="AI130" s="13">
        <f>'TN-Tabelle für Erasmus@ISB'!AH142</f>
        <v>0</v>
      </c>
      <c r="AJ130" s="25">
        <f>'TN-Tabelle für Erasmus@ISB'!AI142</f>
        <v>1</v>
      </c>
      <c r="AK130" s="13"/>
      <c r="AL130" s="13" t="s">
        <v>63</v>
      </c>
      <c r="AM130" s="13"/>
      <c r="AN130" s="13"/>
      <c r="AO130" s="13" t="s">
        <v>63</v>
      </c>
      <c r="AP130" s="13"/>
      <c r="AQ130" s="13" t="s">
        <v>63</v>
      </c>
      <c r="AR130" s="13" t="e">
        <f>'TN-Tabelle für Erasmus@ISB'!BK142</f>
        <v>#N/A</v>
      </c>
      <c r="AS130" s="13" t="e">
        <f>'TN-Tabelle für Erasmus@ISB'!BL142</f>
        <v>#N/A</v>
      </c>
      <c r="AT130" s="13" t="e">
        <f>'TN-Tabelle für Erasmus@ISB'!BN142</f>
        <v>#N/A</v>
      </c>
      <c r="AU130" s="40" t="e">
        <f>'TN-Tabelle für Erasmus@ISB'!BM142</f>
        <v>#N/A</v>
      </c>
      <c r="AV130" s="40" t="str">
        <f>'TN-Tabelle für Erasmus@ISB'!BU142</f>
        <v>zu wenig km</v>
      </c>
      <c r="AW130" s="40">
        <f>'TN-Tabelle für Erasmus@ISB'!BV142</f>
        <v>0</v>
      </c>
      <c r="AX130" s="40" t="e">
        <f>'TN-Tabelle für Erasmus@ISB'!BW142</f>
        <v>#N/A</v>
      </c>
      <c r="AY130" s="226">
        <f>'TN-Tabelle für Erasmus@ISB'!$B$2</f>
        <v>0</v>
      </c>
      <c r="AZ130" s="226">
        <f>Intern!$AE$28</f>
        <v>2</v>
      </c>
      <c r="BA130" s="226">
        <f>Intern!$AE$29</f>
        <v>1</v>
      </c>
      <c r="BB130" s="226">
        <f>Intern!$AE$23</f>
        <v>0</v>
      </c>
      <c r="BC130" s="226">
        <f>Intern!$AE$24</f>
        <v>1</v>
      </c>
      <c r="BD130" s="226">
        <f>Intern!$AE$25</f>
        <v>0</v>
      </c>
      <c r="BE130" s="226">
        <f ca="1">IF(ISBLANK('TN-Tabelle für Erasmus@ISB'!H142),0,DATEDIF('TN-Tabelle für Erasmus@ISB'!H142,TODAY(),"Y"))</f>
        <v>0</v>
      </c>
      <c r="BF130" s="227">
        <f t="shared" ca="1" si="7"/>
        <v>15</v>
      </c>
      <c r="BG130" s="226">
        <f>COUNTA('TN-Tabelle für Erasmus@ISB'!$I$14:$I$155)</f>
        <v>4</v>
      </c>
      <c r="BH130" s="226">
        <f>Intern!$AE$10</f>
        <v>1897</v>
      </c>
      <c r="BI130" s="226">
        <f>Intern!$AE$11</f>
        <v>413</v>
      </c>
      <c r="BJ130" s="226">
        <f>Intern!$AE$12</f>
        <v>2051</v>
      </c>
      <c r="BK130" s="226">
        <f>Intern!$AE$13</f>
        <v>695</v>
      </c>
      <c r="BL130" s="226">
        <f>Intern!$AE$14</f>
        <v>1897</v>
      </c>
      <c r="BM130" s="226">
        <f>Intern!$AE$15</f>
        <v>413</v>
      </c>
      <c r="BN130" s="226">
        <f>Intern!$AE$16</f>
        <v>726</v>
      </c>
      <c r="BO130" s="226">
        <f>Intern!$AE$17</f>
        <v>309</v>
      </c>
      <c r="BP130" s="226">
        <f>Intern!$AE$18</f>
        <v>0</v>
      </c>
      <c r="BQ130" s="226">
        <f>Intern!$AE$19</f>
        <v>0</v>
      </c>
      <c r="BR130" s="226">
        <f>Intern!$AE$21</f>
        <v>722</v>
      </c>
      <c r="BS130" s="226">
        <f>Intern!$AE$20</f>
        <v>2623</v>
      </c>
      <c r="BT130" s="228">
        <f>SUM(Intern!$AE$20+Intern!$AE$21)</f>
        <v>3345</v>
      </c>
      <c r="BU130" s="174" t="str">
        <f t="shared" si="8"/>
        <v xml:space="preserve">     </v>
      </c>
      <c r="BV130" s="226">
        <f t="shared" si="9"/>
        <v>2</v>
      </c>
      <c r="BW130" s="231">
        <f t="shared" si="10"/>
        <v>-14</v>
      </c>
      <c r="BX130" s="235" t="str">
        <f>SUBSTITUTE('TN-Tabelle für Erasmus@ISB'!K142," ", "")</f>
        <v/>
      </c>
      <c r="BY130" s="226">
        <f>'TN-Tabelle für Erasmus@ISB'!$BL$2</f>
        <v>2024</v>
      </c>
      <c r="BZ130" s="226" t="str">
        <f t="shared" si="11"/>
        <v/>
      </c>
      <c r="CA13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1" spans="1:79" ht="14" customHeight="1">
      <c r="A131" s="27"/>
      <c r="B131" s="28">
        <f>'TN-Tabelle für Erasmus@ISB'!B143</f>
        <v>0</v>
      </c>
      <c r="C131" s="28" t="str">
        <f t="shared" si="12"/>
        <v>0</v>
      </c>
      <c r="D131" s="28">
        <f>'TN-Tabelle für Erasmus@ISB'!C143</f>
        <v>0</v>
      </c>
      <c r="E131" s="28">
        <f>'TN-Tabelle für Erasmus@ISB'!D143</f>
        <v>0</v>
      </c>
      <c r="F131" s="28">
        <f>'TN-Tabelle für Erasmus@ISB'!E143</f>
        <v>0</v>
      </c>
      <c r="G131" s="29">
        <f>'TN-Tabelle für Erasmus@ISB'!F143</f>
        <v>0</v>
      </c>
      <c r="H131" s="28">
        <f>'TN-Tabelle für Erasmus@ISB'!G143</f>
        <v>0</v>
      </c>
      <c r="I131" s="11">
        <f>'TN-Tabelle für Erasmus@ISB'!H143</f>
        <v>0</v>
      </c>
      <c r="J131" s="12">
        <f>'TN-Tabelle für Erasmus@ISB'!I143</f>
        <v>0</v>
      </c>
      <c r="K131" s="12">
        <f>'TN-Tabelle für Erasmus@ISB'!J143</f>
        <v>0</v>
      </c>
      <c r="L131" s="12">
        <f>'TN-Tabelle für Erasmus@ISB'!K143</f>
        <v>0</v>
      </c>
      <c r="M131" s="12">
        <f>'TN-Tabelle für Erasmus@ISB'!L143</f>
        <v>0</v>
      </c>
      <c r="N131" s="12">
        <f>'TN-Tabelle für Erasmus@ISB'!M143</f>
        <v>0</v>
      </c>
      <c r="O131" s="10">
        <f>'TN-Tabelle für Erasmus@ISB'!N143</f>
        <v>0</v>
      </c>
      <c r="P131" s="10">
        <f>'TN-Tabelle für Erasmus@ISB'!O143</f>
        <v>0</v>
      </c>
      <c r="Q131" s="10">
        <f>'TN-Tabelle für Erasmus@ISB'!P143</f>
        <v>0</v>
      </c>
      <c r="R131" s="10" t="str">
        <f>'TN-Tabelle für Erasmus@ISB'!Q143</f>
        <v>Kurstitel (nur eintragen bei Auswahl Kurs)</v>
      </c>
      <c r="S131" s="10">
        <f>'TN-Tabelle für Erasmus@ISB'!R143</f>
        <v>0</v>
      </c>
      <c r="T131" s="10">
        <f>'TN-Tabelle für Erasmus@ISB'!S143</f>
        <v>0</v>
      </c>
      <c r="U131" s="10">
        <f>'TN-Tabelle für Erasmus@ISB'!T143</f>
        <v>0</v>
      </c>
      <c r="V131" s="10">
        <f>'TN-Tabelle für Erasmus@ISB'!U143</f>
        <v>0</v>
      </c>
      <c r="W131" s="12">
        <f>'TN-Tabelle für Erasmus@ISB'!V143</f>
        <v>0</v>
      </c>
      <c r="X131" s="10">
        <f>'TN-Tabelle für Erasmus@ISB'!W143</f>
        <v>0</v>
      </c>
      <c r="Y131" s="10">
        <f>'TN-Tabelle für Erasmus@ISB'!X143</f>
        <v>0</v>
      </c>
      <c r="Z131" s="10" t="str">
        <f>'TN-Tabelle für Erasmus@ISB'!Y143</f>
        <v>zu wenig km</v>
      </c>
      <c r="AA131" s="10">
        <f>'TN-Tabelle für Erasmus@ISB'!Z143</f>
        <v>0</v>
      </c>
      <c r="AB131" s="26" t="str">
        <f>'TN-Tabelle für Erasmus@ISB'!AA143</f>
        <v>Ja</v>
      </c>
      <c r="AC131" s="30">
        <f>'TN-Tabelle für Erasmus@ISB'!AB143</f>
        <v>0</v>
      </c>
      <c r="AD131" s="30">
        <f>'TN-Tabelle für Erasmus@ISB'!AC143</f>
        <v>0</v>
      </c>
      <c r="AE131" s="30">
        <f>'TN-Tabelle für Erasmus@ISB'!AD143</f>
        <v>0</v>
      </c>
      <c r="AF131" s="30">
        <f>'TN-Tabelle für Erasmus@ISB'!AE143</f>
        <v>0</v>
      </c>
      <c r="AG131" s="25">
        <f>'TN-Tabelle für Erasmus@ISB'!AF143</f>
        <v>1</v>
      </c>
      <c r="AH131" s="25">
        <f>'TN-Tabelle für Erasmus@ISB'!AG143</f>
        <v>0</v>
      </c>
      <c r="AI131" s="13">
        <f>'TN-Tabelle für Erasmus@ISB'!AH143</f>
        <v>0</v>
      </c>
      <c r="AJ131" s="25">
        <f>'TN-Tabelle für Erasmus@ISB'!AI143</f>
        <v>1</v>
      </c>
      <c r="AK131" s="13"/>
      <c r="AL131" s="13" t="s">
        <v>63</v>
      </c>
      <c r="AM131" s="13"/>
      <c r="AN131" s="13"/>
      <c r="AO131" s="13" t="s">
        <v>63</v>
      </c>
      <c r="AP131" s="13"/>
      <c r="AQ131" s="13" t="s">
        <v>63</v>
      </c>
      <c r="AR131" s="13" t="e">
        <f>'TN-Tabelle für Erasmus@ISB'!BK143</f>
        <v>#N/A</v>
      </c>
      <c r="AS131" s="13" t="e">
        <f>'TN-Tabelle für Erasmus@ISB'!BL143</f>
        <v>#N/A</v>
      </c>
      <c r="AT131" s="13" t="e">
        <f>'TN-Tabelle für Erasmus@ISB'!BN143</f>
        <v>#N/A</v>
      </c>
      <c r="AU131" s="40" t="e">
        <f>'TN-Tabelle für Erasmus@ISB'!BM143</f>
        <v>#N/A</v>
      </c>
      <c r="AV131" s="40" t="str">
        <f>'TN-Tabelle für Erasmus@ISB'!BU143</f>
        <v>zu wenig km</v>
      </c>
      <c r="AW131" s="40">
        <f>'TN-Tabelle für Erasmus@ISB'!BV143</f>
        <v>0</v>
      </c>
      <c r="AX131" s="40" t="e">
        <f>'TN-Tabelle für Erasmus@ISB'!BW143</f>
        <v>#N/A</v>
      </c>
      <c r="AY131" s="226">
        <f>'TN-Tabelle für Erasmus@ISB'!$B$2</f>
        <v>0</v>
      </c>
      <c r="AZ131" s="226">
        <f>Intern!$AE$28</f>
        <v>2</v>
      </c>
      <c r="BA131" s="226">
        <f>Intern!$AE$29</f>
        <v>1</v>
      </c>
      <c r="BB131" s="226">
        <f>Intern!$AE$23</f>
        <v>0</v>
      </c>
      <c r="BC131" s="226">
        <f>Intern!$AE$24</f>
        <v>1</v>
      </c>
      <c r="BD131" s="226">
        <f>Intern!$AE$25</f>
        <v>0</v>
      </c>
      <c r="BE131" s="226">
        <f ca="1">IF(ISBLANK('TN-Tabelle für Erasmus@ISB'!H143),0,DATEDIF('TN-Tabelle für Erasmus@ISB'!H143,TODAY(),"Y"))</f>
        <v>0</v>
      </c>
      <c r="BF131" s="227">
        <f t="shared" ref="BF131:BF143" ca="1" si="13">SUMIFS($BE$2:$BE$143,$B$2:$B$143,"Lernende: Gruppenmobilität",$BE$2:$BE$143,"&gt;0") / COUNTIFS($B$2:$B$143, "Lernende: Gruppenmobilität", $BE$2:$BE$143, "&gt;"&amp;0)</f>
        <v>15</v>
      </c>
      <c r="BG131" s="226">
        <f>COUNTA('TN-Tabelle für Erasmus@ISB'!$I$14:$I$155)</f>
        <v>4</v>
      </c>
      <c r="BH131" s="226">
        <f>Intern!$AE$10</f>
        <v>1897</v>
      </c>
      <c r="BI131" s="226">
        <f>Intern!$AE$11</f>
        <v>413</v>
      </c>
      <c r="BJ131" s="226">
        <f>Intern!$AE$12</f>
        <v>2051</v>
      </c>
      <c r="BK131" s="226">
        <f>Intern!$AE$13</f>
        <v>695</v>
      </c>
      <c r="BL131" s="226">
        <f>Intern!$AE$14</f>
        <v>1897</v>
      </c>
      <c r="BM131" s="226">
        <f>Intern!$AE$15</f>
        <v>413</v>
      </c>
      <c r="BN131" s="226">
        <f>Intern!$AE$16</f>
        <v>726</v>
      </c>
      <c r="BO131" s="226">
        <f>Intern!$AE$17</f>
        <v>309</v>
      </c>
      <c r="BP131" s="226">
        <f>Intern!$AE$18</f>
        <v>0</v>
      </c>
      <c r="BQ131" s="226">
        <f>Intern!$AE$19</f>
        <v>0</v>
      </c>
      <c r="BR131" s="226">
        <f>Intern!$AE$21</f>
        <v>722</v>
      </c>
      <c r="BS131" s="226">
        <f>Intern!$AE$20</f>
        <v>2623</v>
      </c>
      <c r="BT131" s="228">
        <f>SUM(Intern!$AE$20+Intern!$AE$21)</f>
        <v>3345</v>
      </c>
      <c r="BU131" s="174" t="str">
        <f t="shared" ref="BU131:BU143" si="14">LEFT(BX131,4)&amp;" "&amp;MID(BX131,5,4)&amp;" "&amp;MID(BX131,9,4)&amp;" "&amp;MID(BX131,13,4)&amp;" "&amp;MID(BX131,17,4)&amp;" "&amp;MID(BX131,21,4)</f>
        <v xml:space="preserve">     </v>
      </c>
      <c r="BV131" s="226">
        <f t="shared" ref="BV131:BV143" si="15">COUNTIF($P$2:$P$143, "Ja")</f>
        <v>2</v>
      </c>
      <c r="BW131" s="231">
        <f t="shared" ref="BW131:BW143" si="16">$AC131-14</f>
        <v>-14</v>
      </c>
      <c r="BX131" s="235" t="str">
        <f>SUBSTITUTE('TN-Tabelle für Erasmus@ISB'!K143," ", "")</f>
        <v/>
      </c>
      <c r="BY131" s="226">
        <f>'TN-Tabelle für Erasmus@ISB'!$BL$2</f>
        <v>2024</v>
      </c>
      <c r="BZ131" s="226" t="str">
        <f t="shared" ref="BZ131:BZ143" si="17">IF($B131="Lehrkräfte: Job Shadowing", "JobS", IF($B131="Lehrkräfte: Kurse und Schulungen", "Kurs", IF($B131="Lehrkräfte: Begleitperson", "GM", IF($B131="Lernende: Gruppenmobilität", "GM", IF($B131="Lernende: Kurzfristige Mobilität", "LKurz", IF($B131="Lernende: Langfristige Mobilität", "LLang", IF($B131="Lehrkräfte: vorbereitender Besuch", "VorB", IF($B131="Lehrkräfte: Lehrtätigkeit", "LehrT", IF($B131="Lehrkräfte: Experteneinladung", "EXP", "")))))))))</f>
        <v/>
      </c>
      <c r="CA13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2" spans="1:79" ht="14" customHeight="1">
      <c r="A132" s="27"/>
      <c r="B132" s="28">
        <f>'TN-Tabelle für Erasmus@ISB'!B144</f>
        <v>0</v>
      </c>
      <c r="C132" s="28" t="str">
        <f t="shared" si="12"/>
        <v>0</v>
      </c>
      <c r="D132" s="28">
        <f>'TN-Tabelle für Erasmus@ISB'!C144</f>
        <v>0</v>
      </c>
      <c r="E132" s="28">
        <f>'TN-Tabelle für Erasmus@ISB'!D144</f>
        <v>0</v>
      </c>
      <c r="F132" s="28">
        <f>'TN-Tabelle für Erasmus@ISB'!E144</f>
        <v>0</v>
      </c>
      <c r="G132" s="29">
        <f>'TN-Tabelle für Erasmus@ISB'!F144</f>
        <v>0</v>
      </c>
      <c r="H132" s="28">
        <f>'TN-Tabelle für Erasmus@ISB'!G144</f>
        <v>0</v>
      </c>
      <c r="I132" s="11">
        <f>'TN-Tabelle für Erasmus@ISB'!H144</f>
        <v>0</v>
      </c>
      <c r="J132" s="12">
        <f>'TN-Tabelle für Erasmus@ISB'!I144</f>
        <v>0</v>
      </c>
      <c r="K132" s="12">
        <f>'TN-Tabelle für Erasmus@ISB'!J144</f>
        <v>0</v>
      </c>
      <c r="L132" s="12">
        <f>'TN-Tabelle für Erasmus@ISB'!K144</f>
        <v>0</v>
      </c>
      <c r="M132" s="12">
        <f>'TN-Tabelle für Erasmus@ISB'!L144</f>
        <v>0</v>
      </c>
      <c r="N132" s="12">
        <f>'TN-Tabelle für Erasmus@ISB'!M144</f>
        <v>0</v>
      </c>
      <c r="O132" s="10">
        <f>'TN-Tabelle für Erasmus@ISB'!N144</f>
        <v>0</v>
      </c>
      <c r="P132" s="10">
        <f>'TN-Tabelle für Erasmus@ISB'!O144</f>
        <v>0</v>
      </c>
      <c r="Q132" s="10">
        <f>'TN-Tabelle für Erasmus@ISB'!P144</f>
        <v>0</v>
      </c>
      <c r="R132" s="10" t="str">
        <f>'TN-Tabelle für Erasmus@ISB'!Q144</f>
        <v>Kurstitel (nur eintragen bei Auswahl Kurs)</v>
      </c>
      <c r="S132" s="10">
        <f>'TN-Tabelle für Erasmus@ISB'!R144</f>
        <v>0</v>
      </c>
      <c r="T132" s="10">
        <f>'TN-Tabelle für Erasmus@ISB'!S144</f>
        <v>0</v>
      </c>
      <c r="U132" s="10">
        <f>'TN-Tabelle für Erasmus@ISB'!T144</f>
        <v>0</v>
      </c>
      <c r="V132" s="10">
        <f>'TN-Tabelle für Erasmus@ISB'!U144</f>
        <v>0</v>
      </c>
      <c r="W132" s="12">
        <f>'TN-Tabelle für Erasmus@ISB'!V144</f>
        <v>0</v>
      </c>
      <c r="X132" s="10">
        <f>'TN-Tabelle für Erasmus@ISB'!W144</f>
        <v>0</v>
      </c>
      <c r="Y132" s="10">
        <f>'TN-Tabelle für Erasmus@ISB'!X144</f>
        <v>0</v>
      </c>
      <c r="Z132" s="10" t="str">
        <f>'TN-Tabelle für Erasmus@ISB'!Y144</f>
        <v>zu wenig km</v>
      </c>
      <c r="AA132" s="10">
        <f>'TN-Tabelle für Erasmus@ISB'!Z144</f>
        <v>0</v>
      </c>
      <c r="AB132" s="26" t="str">
        <f>'TN-Tabelle für Erasmus@ISB'!AA144</f>
        <v>Ja</v>
      </c>
      <c r="AC132" s="30">
        <f>'TN-Tabelle für Erasmus@ISB'!AB144</f>
        <v>0</v>
      </c>
      <c r="AD132" s="30">
        <f>'TN-Tabelle für Erasmus@ISB'!AC144</f>
        <v>0</v>
      </c>
      <c r="AE132" s="30">
        <f>'TN-Tabelle für Erasmus@ISB'!AD144</f>
        <v>0</v>
      </c>
      <c r="AF132" s="30">
        <f>'TN-Tabelle für Erasmus@ISB'!AE144</f>
        <v>0</v>
      </c>
      <c r="AG132" s="25">
        <f>'TN-Tabelle für Erasmus@ISB'!AF144</f>
        <v>1</v>
      </c>
      <c r="AH132" s="25">
        <f>'TN-Tabelle für Erasmus@ISB'!AG144</f>
        <v>0</v>
      </c>
      <c r="AI132" s="13">
        <f>'TN-Tabelle für Erasmus@ISB'!AH144</f>
        <v>0</v>
      </c>
      <c r="AJ132" s="25">
        <f>'TN-Tabelle für Erasmus@ISB'!AI144</f>
        <v>1</v>
      </c>
      <c r="AK132" s="13"/>
      <c r="AL132" s="13" t="s">
        <v>63</v>
      </c>
      <c r="AM132" s="13"/>
      <c r="AN132" s="13"/>
      <c r="AO132" s="13" t="s">
        <v>63</v>
      </c>
      <c r="AP132" s="13"/>
      <c r="AQ132" s="13" t="s">
        <v>63</v>
      </c>
      <c r="AR132" s="13" t="e">
        <f>'TN-Tabelle für Erasmus@ISB'!BK144</f>
        <v>#N/A</v>
      </c>
      <c r="AS132" s="13" t="e">
        <f>'TN-Tabelle für Erasmus@ISB'!BL144</f>
        <v>#N/A</v>
      </c>
      <c r="AT132" s="13" t="e">
        <f>'TN-Tabelle für Erasmus@ISB'!BN144</f>
        <v>#N/A</v>
      </c>
      <c r="AU132" s="40" t="e">
        <f>'TN-Tabelle für Erasmus@ISB'!BM144</f>
        <v>#N/A</v>
      </c>
      <c r="AV132" s="40" t="str">
        <f>'TN-Tabelle für Erasmus@ISB'!BU144</f>
        <v>zu wenig km</v>
      </c>
      <c r="AW132" s="40">
        <f>'TN-Tabelle für Erasmus@ISB'!BV144</f>
        <v>0</v>
      </c>
      <c r="AX132" s="40" t="e">
        <f>'TN-Tabelle für Erasmus@ISB'!BW144</f>
        <v>#N/A</v>
      </c>
      <c r="AY132" s="226">
        <f>'TN-Tabelle für Erasmus@ISB'!$B$2</f>
        <v>0</v>
      </c>
      <c r="AZ132" s="226">
        <f>Intern!$AE$28</f>
        <v>2</v>
      </c>
      <c r="BA132" s="226">
        <f>Intern!$AE$29</f>
        <v>1</v>
      </c>
      <c r="BB132" s="226">
        <f>Intern!$AE$23</f>
        <v>0</v>
      </c>
      <c r="BC132" s="226">
        <f>Intern!$AE$24</f>
        <v>1</v>
      </c>
      <c r="BD132" s="226">
        <f>Intern!$AE$25</f>
        <v>0</v>
      </c>
      <c r="BE132" s="226">
        <f ca="1">IF(ISBLANK('TN-Tabelle für Erasmus@ISB'!H144),0,DATEDIF('TN-Tabelle für Erasmus@ISB'!H144,TODAY(),"Y"))</f>
        <v>0</v>
      </c>
      <c r="BF132" s="227">
        <f t="shared" ca="1" si="13"/>
        <v>15</v>
      </c>
      <c r="BG132" s="226">
        <f>COUNTA('TN-Tabelle für Erasmus@ISB'!$I$14:$I$155)</f>
        <v>4</v>
      </c>
      <c r="BH132" s="226">
        <f>Intern!$AE$10</f>
        <v>1897</v>
      </c>
      <c r="BI132" s="226">
        <f>Intern!$AE$11</f>
        <v>413</v>
      </c>
      <c r="BJ132" s="226">
        <f>Intern!$AE$12</f>
        <v>2051</v>
      </c>
      <c r="BK132" s="226">
        <f>Intern!$AE$13</f>
        <v>695</v>
      </c>
      <c r="BL132" s="226">
        <f>Intern!$AE$14</f>
        <v>1897</v>
      </c>
      <c r="BM132" s="226">
        <f>Intern!$AE$15</f>
        <v>413</v>
      </c>
      <c r="BN132" s="226">
        <f>Intern!$AE$16</f>
        <v>726</v>
      </c>
      <c r="BO132" s="226">
        <f>Intern!$AE$17</f>
        <v>309</v>
      </c>
      <c r="BP132" s="226">
        <f>Intern!$AE$18</f>
        <v>0</v>
      </c>
      <c r="BQ132" s="226">
        <f>Intern!$AE$19</f>
        <v>0</v>
      </c>
      <c r="BR132" s="226">
        <f>Intern!$AE$21</f>
        <v>722</v>
      </c>
      <c r="BS132" s="226">
        <f>Intern!$AE$20</f>
        <v>2623</v>
      </c>
      <c r="BT132" s="228">
        <f>SUM(Intern!$AE$20+Intern!$AE$21)</f>
        <v>3345</v>
      </c>
      <c r="BU132" s="174" t="str">
        <f t="shared" si="14"/>
        <v xml:space="preserve">     </v>
      </c>
      <c r="BV132" s="226">
        <f t="shared" si="15"/>
        <v>2</v>
      </c>
      <c r="BW132" s="231">
        <f t="shared" si="16"/>
        <v>-14</v>
      </c>
      <c r="BX132" s="235" t="str">
        <f>SUBSTITUTE('TN-Tabelle für Erasmus@ISB'!K144," ", "")</f>
        <v/>
      </c>
      <c r="BY132" s="226">
        <f>'TN-Tabelle für Erasmus@ISB'!$BL$2</f>
        <v>2024</v>
      </c>
      <c r="BZ132" s="226" t="str">
        <f t="shared" si="17"/>
        <v/>
      </c>
      <c r="CA13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3" spans="1:79" ht="14" customHeight="1">
      <c r="A133" s="27"/>
      <c r="B133" s="28">
        <f>'TN-Tabelle für Erasmus@ISB'!B145</f>
        <v>0</v>
      </c>
      <c r="C133" s="28" t="str">
        <f t="shared" si="12"/>
        <v>0</v>
      </c>
      <c r="D133" s="28">
        <f>'TN-Tabelle für Erasmus@ISB'!C145</f>
        <v>0</v>
      </c>
      <c r="E133" s="28">
        <f>'TN-Tabelle für Erasmus@ISB'!D145</f>
        <v>0</v>
      </c>
      <c r="F133" s="28">
        <f>'TN-Tabelle für Erasmus@ISB'!E145</f>
        <v>0</v>
      </c>
      <c r="G133" s="29">
        <f>'TN-Tabelle für Erasmus@ISB'!F145</f>
        <v>0</v>
      </c>
      <c r="H133" s="28">
        <f>'TN-Tabelle für Erasmus@ISB'!G145</f>
        <v>0</v>
      </c>
      <c r="I133" s="11">
        <f>'TN-Tabelle für Erasmus@ISB'!H145</f>
        <v>0</v>
      </c>
      <c r="J133" s="12">
        <f>'TN-Tabelle für Erasmus@ISB'!I145</f>
        <v>0</v>
      </c>
      <c r="K133" s="12">
        <f>'TN-Tabelle für Erasmus@ISB'!J145</f>
        <v>0</v>
      </c>
      <c r="L133" s="12">
        <f>'TN-Tabelle für Erasmus@ISB'!K145</f>
        <v>0</v>
      </c>
      <c r="M133" s="12">
        <f>'TN-Tabelle für Erasmus@ISB'!L145</f>
        <v>0</v>
      </c>
      <c r="N133" s="12">
        <f>'TN-Tabelle für Erasmus@ISB'!M145</f>
        <v>0</v>
      </c>
      <c r="O133" s="10">
        <f>'TN-Tabelle für Erasmus@ISB'!N145</f>
        <v>0</v>
      </c>
      <c r="P133" s="10">
        <f>'TN-Tabelle für Erasmus@ISB'!O145</f>
        <v>0</v>
      </c>
      <c r="Q133" s="10">
        <f>'TN-Tabelle für Erasmus@ISB'!P145</f>
        <v>0</v>
      </c>
      <c r="R133" s="10" t="str">
        <f>'TN-Tabelle für Erasmus@ISB'!Q145</f>
        <v>Kurstitel (nur eintragen bei Auswahl Kurs)</v>
      </c>
      <c r="S133" s="10">
        <f>'TN-Tabelle für Erasmus@ISB'!R145</f>
        <v>0</v>
      </c>
      <c r="T133" s="10">
        <f>'TN-Tabelle für Erasmus@ISB'!S145</f>
        <v>0</v>
      </c>
      <c r="U133" s="10">
        <f>'TN-Tabelle für Erasmus@ISB'!T145</f>
        <v>0</v>
      </c>
      <c r="V133" s="10">
        <f>'TN-Tabelle für Erasmus@ISB'!U145</f>
        <v>0</v>
      </c>
      <c r="W133" s="12">
        <f>'TN-Tabelle für Erasmus@ISB'!V145</f>
        <v>0</v>
      </c>
      <c r="X133" s="10">
        <f>'TN-Tabelle für Erasmus@ISB'!W145</f>
        <v>0</v>
      </c>
      <c r="Y133" s="10">
        <f>'TN-Tabelle für Erasmus@ISB'!X145</f>
        <v>0</v>
      </c>
      <c r="Z133" s="10" t="str">
        <f>'TN-Tabelle für Erasmus@ISB'!Y145</f>
        <v>zu wenig km</v>
      </c>
      <c r="AA133" s="10">
        <f>'TN-Tabelle für Erasmus@ISB'!Z145</f>
        <v>0</v>
      </c>
      <c r="AB133" s="26" t="str">
        <f>'TN-Tabelle für Erasmus@ISB'!AA145</f>
        <v>Ja</v>
      </c>
      <c r="AC133" s="30">
        <f>'TN-Tabelle für Erasmus@ISB'!AB145</f>
        <v>0</v>
      </c>
      <c r="AD133" s="30">
        <f>'TN-Tabelle für Erasmus@ISB'!AC145</f>
        <v>0</v>
      </c>
      <c r="AE133" s="30">
        <f>'TN-Tabelle für Erasmus@ISB'!AD145</f>
        <v>0</v>
      </c>
      <c r="AF133" s="30">
        <f>'TN-Tabelle für Erasmus@ISB'!AE145</f>
        <v>0</v>
      </c>
      <c r="AG133" s="25">
        <f>'TN-Tabelle für Erasmus@ISB'!AF145</f>
        <v>1</v>
      </c>
      <c r="AH133" s="25">
        <f>'TN-Tabelle für Erasmus@ISB'!AG145</f>
        <v>0</v>
      </c>
      <c r="AI133" s="13">
        <f>'TN-Tabelle für Erasmus@ISB'!AH145</f>
        <v>0</v>
      </c>
      <c r="AJ133" s="25">
        <f>'TN-Tabelle für Erasmus@ISB'!AI145</f>
        <v>1</v>
      </c>
      <c r="AK133" s="13"/>
      <c r="AL133" s="13" t="s">
        <v>63</v>
      </c>
      <c r="AM133" s="13"/>
      <c r="AN133" s="13"/>
      <c r="AO133" s="13" t="s">
        <v>63</v>
      </c>
      <c r="AP133" s="13"/>
      <c r="AQ133" s="13" t="s">
        <v>63</v>
      </c>
      <c r="AR133" s="13" t="e">
        <f>'TN-Tabelle für Erasmus@ISB'!BK145</f>
        <v>#N/A</v>
      </c>
      <c r="AS133" s="13" t="e">
        <f>'TN-Tabelle für Erasmus@ISB'!BL145</f>
        <v>#N/A</v>
      </c>
      <c r="AT133" s="13" t="e">
        <f>'TN-Tabelle für Erasmus@ISB'!BN145</f>
        <v>#N/A</v>
      </c>
      <c r="AU133" s="40" t="e">
        <f>'TN-Tabelle für Erasmus@ISB'!BM145</f>
        <v>#N/A</v>
      </c>
      <c r="AV133" s="40" t="str">
        <f>'TN-Tabelle für Erasmus@ISB'!BU145</f>
        <v>zu wenig km</v>
      </c>
      <c r="AW133" s="40">
        <f>'TN-Tabelle für Erasmus@ISB'!BV145</f>
        <v>0</v>
      </c>
      <c r="AX133" s="40" t="e">
        <f>'TN-Tabelle für Erasmus@ISB'!BW145</f>
        <v>#N/A</v>
      </c>
      <c r="AY133" s="226">
        <f>'TN-Tabelle für Erasmus@ISB'!$B$2</f>
        <v>0</v>
      </c>
      <c r="AZ133" s="226">
        <f>Intern!$AE$28</f>
        <v>2</v>
      </c>
      <c r="BA133" s="226">
        <f>Intern!$AE$29</f>
        <v>1</v>
      </c>
      <c r="BB133" s="226">
        <f>Intern!$AE$23</f>
        <v>0</v>
      </c>
      <c r="BC133" s="226">
        <f>Intern!$AE$24</f>
        <v>1</v>
      </c>
      <c r="BD133" s="226">
        <f>Intern!$AE$25</f>
        <v>0</v>
      </c>
      <c r="BE133" s="226">
        <f ca="1">IF(ISBLANK('TN-Tabelle für Erasmus@ISB'!H145),0,DATEDIF('TN-Tabelle für Erasmus@ISB'!H145,TODAY(),"Y"))</f>
        <v>0</v>
      </c>
      <c r="BF133" s="227">
        <f t="shared" ca="1" si="13"/>
        <v>15</v>
      </c>
      <c r="BG133" s="226">
        <f>COUNTA('TN-Tabelle für Erasmus@ISB'!$I$14:$I$155)</f>
        <v>4</v>
      </c>
      <c r="BH133" s="226">
        <f>Intern!$AE$10</f>
        <v>1897</v>
      </c>
      <c r="BI133" s="226">
        <f>Intern!$AE$11</f>
        <v>413</v>
      </c>
      <c r="BJ133" s="226">
        <f>Intern!$AE$12</f>
        <v>2051</v>
      </c>
      <c r="BK133" s="226">
        <f>Intern!$AE$13</f>
        <v>695</v>
      </c>
      <c r="BL133" s="226">
        <f>Intern!$AE$14</f>
        <v>1897</v>
      </c>
      <c r="BM133" s="226">
        <f>Intern!$AE$15</f>
        <v>413</v>
      </c>
      <c r="BN133" s="226">
        <f>Intern!$AE$16</f>
        <v>726</v>
      </c>
      <c r="BO133" s="226">
        <f>Intern!$AE$17</f>
        <v>309</v>
      </c>
      <c r="BP133" s="226">
        <f>Intern!$AE$18</f>
        <v>0</v>
      </c>
      <c r="BQ133" s="226">
        <f>Intern!$AE$19</f>
        <v>0</v>
      </c>
      <c r="BR133" s="226">
        <f>Intern!$AE$21</f>
        <v>722</v>
      </c>
      <c r="BS133" s="226">
        <f>Intern!$AE$20</f>
        <v>2623</v>
      </c>
      <c r="BT133" s="228">
        <f>SUM(Intern!$AE$20+Intern!$AE$21)</f>
        <v>3345</v>
      </c>
      <c r="BU133" s="174" t="str">
        <f t="shared" si="14"/>
        <v xml:space="preserve">     </v>
      </c>
      <c r="BV133" s="226">
        <f t="shared" si="15"/>
        <v>2</v>
      </c>
      <c r="BW133" s="231">
        <f t="shared" si="16"/>
        <v>-14</v>
      </c>
      <c r="BX133" s="235" t="str">
        <f>SUBSTITUTE('TN-Tabelle für Erasmus@ISB'!K145," ", "")</f>
        <v/>
      </c>
      <c r="BY133" s="226">
        <f>'TN-Tabelle für Erasmus@ISB'!$BL$2</f>
        <v>2024</v>
      </c>
      <c r="BZ133" s="226" t="str">
        <f t="shared" si="17"/>
        <v/>
      </c>
      <c r="CA13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4" spans="1:79" ht="14" customHeight="1">
      <c r="A134" s="27"/>
      <c r="B134" s="28">
        <f>'TN-Tabelle für Erasmus@ISB'!B146</f>
        <v>0</v>
      </c>
      <c r="C134" s="28" t="str">
        <f t="shared" si="12"/>
        <v>0</v>
      </c>
      <c r="D134" s="28">
        <f>'TN-Tabelle für Erasmus@ISB'!C146</f>
        <v>0</v>
      </c>
      <c r="E134" s="28">
        <f>'TN-Tabelle für Erasmus@ISB'!D146</f>
        <v>0</v>
      </c>
      <c r="F134" s="28">
        <f>'TN-Tabelle für Erasmus@ISB'!E146</f>
        <v>0</v>
      </c>
      <c r="G134" s="29">
        <f>'TN-Tabelle für Erasmus@ISB'!F146</f>
        <v>0</v>
      </c>
      <c r="H134" s="28">
        <f>'TN-Tabelle für Erasmus@ISB'!G146</f>
        <v>0</v>
      </c>
      <c r="I134" s="11">
        <f>'TN-Tabelle für Erasmus@ISB'!H146</f>
        <v>0</v>
      </c>
      <c r="J134" s="12">
        <f>'TN-Tabelle für Erasmus@ISB'!I146</f>
        <v>0</v>
      </c>
      <c r="K134" s="12">
        <f>'TN-Tabelle für Erasmus@ISB'!J146</f>
        <v>0</v>
      </c>
      <c r="L134" s="12">
        <f>'TN-Tabelle für Erasmus@ISB'!K146</f>
        <v>0</v>
      </c>
      <c r="M134" s="12">
        <f>'TN-Tabelle für Erasmus@ISB'!L146</f>
        <v>0</v>
      </c>
      <c r="N134" s="12">
        <f>'TN-Tabelle für Erasmus@ISB'!M146</f>
        <v>0</v>
      </c>
      <c r="O134" s="10">
        <f>'TN-Tabelle für Erasmus@ISB'!N146</f>
        <v>0</v>
      </c>
      <c r="P134" s="10">
        <f>'TN-Tabelle für Erasmus@ISB'!O146</f>
        <v>0</v>
      </c>
      <c r="Q134" s="10">
        <f>'TN-Tabelle für Erasmus@ISB'!P146</f>
        <v>0</v>
      </c>
      <c r="R134" s="10" t="str">
        <f>'TN-Tabelle für Erasmus@ISB'!Q146</f>
        <v>Kurstitel (nur eintragen bei Auswahl Kurs)</v>
      </c>
      <c r="S134" s="10">
        <f>'TN-Tabelle für Erasmus@ISB'!R146</f>
        <v>0</v>
      </c>
      <c r="T134" s="10">
        <f>'TN-Tabelle für Erasmus@ISB'!S146</f>
        <v>0</v>
      </c>
      <c r="U134" s="10">
        <f>'TN-Tabelle für Erasmus@ISB'!T146</f>
        <v>0</v>
      </c>
      <c r="V134" s="10">
        <f>'TN-Tabelle für Erasmus@ISB'!U146</f>
        <v>0</v>
      </c>
      <c r="W134" s="12">
        <f>'TN-Tabelle für Erasmus@ISB'!V146</f>
        <v>0</v>
      </c>
      <c r="X134" s="10">
        <f>'TN-Tabelle für Erasmus@ISB'!W146</f>
        <v>0</v>
      </c>
      <c r="Y134" s="10">
        <f>'TN-Tabelle für Erasmus@ISB'!X146</f>
        <v>0</v>
      </c>
      <c r="Z134" s="10" t="str">
        <f>'TN-Tabelle für Erasmus@ISB'!Y146</f>
        <v>zu wenig km</v>
      </c>
      <c r="AA134" s="10">
        <f>'TN-Tabelle für Erasmus@ISB'!Z146</f>
        <v>0</v>
      </c>
      <c r="AB134" s="26" t="str">
        <f>'TN-Tabelle für Erasmus@ISB'!AA146</f>
        <v>Ja</v>
      </c>
      <c r="AC134" s="30">
        <f>'TN-Tabelle für Erasmus@ISB'!AB146</f>
        <v>0</v>
      </c>
      <c r="AD134" s="30">
        <f>'TN-Tabelle für Erasmus@ISB'!AC146</f>
        <v>0</v>
      </c>
      <c r="AE134" s="30">
        <f>'TN-Tabelle für Erasmus@ISB'!AD146</f>
        <v>0</v>
      </c>
      <c r="AF134" s="30">
        <f>'TN-Tabelle für Erasmus@ISB'!AE146</f>
        <v>0</v>
      </c>
      <c r="AG134" s="25">
        <f>'TN-Tabelle für Erasmus@ISB'!AF146</f>
        <v>1</v>
      </c>
      <c r="AH134" s="25">
        <f>'TN-Tabelle für Erasmus@ISB'!AG146</f>
        <v>0</v>
      </c>
      <c r="AI134" s="13">
        <f>'TN-Tabelle für Erasmus@ISB'!AH146</f>
        <v>0</v>
      </c>
      <c r="AJ134" s="25">
        <f>'TN-Tabelle für Erasmus@ISB'!AI146</f>
        <v>1</v>
      </c>
      <c r="AK134" s="13"/>
      <c r="AL134" s="13" t="s">
        <v>63</v>
      </c>
      <c r="AM134" s="13"/>
      <c r="AN134" s="13"/>
      <c r="AO134" s="13" t="s">
        <v>63</v>
      </c>
      <c r="AP134" s="13"/>
      <c r="AQ134" s="13" t="s">
        <v>63</v>
      </c>
      <c r="AR134" s="13" t="e">
        <f>'TN-Tabelle für Erasmus@ISB'!BK146</f>
        <v>#N/A</v>
      </c>
      <c r="AS134" s="13" t="e">
        <f>'TN-Tabelle für Erasmus@ISB'!BL146</f>
        <v>#N/A</v>
      </c>
      <c r="AT134" s="13" t="e">
        <f>'TN-Tabelle für Erasmus@ISB'!BN146</f>
        <v>#N/A</v>
      </c>
      <c r="AU134" s="40" t="e">
        <f>'TN-Tabelle für Erasmus@ISB'!BM146</f>
        <v>#N/A</v>
      </c>
      <c r="AV134" s="40" t="str">
        <f>'TN-Tabelle für Erasmus@ISB'!BU146</f>
        <v>zu wenig km</v>
      </c>
      <c r="AW134" s="40">
        <f>'TN-Tabelle für Erasmus@ISB'!BV146</f>
        <v>0</v>
      </c>
      <c r="AX134" s="40" t="e">
        <f>'TN-Tabelle für Erasmus@ISB'!BW146</f>
        <v>#N/A</v>
      </c>
      <c r="AY134" s="226">
        <f>'TN-Tabelle für Erasmus@ISB'!$B$2</f>
        <v>0</v>
      </c>
      <c r="AZ134" s="226">
        <f>Intern!$AE$28</f>
        <v>2</v>
      </c>
      <c r="BA134" s="226">
        <f>Intern!$AE$29</f>
        <v>1</v>
      </c>
      <c r="BB134" s="226">
        <f>Intern!$AE$23</f>
        <v>0</v>
      </c>
      <c r="BC134" s="226">
        <f>Intern!$AE$24</f>
        <v>1</v>
      </c>
      <c r="BD134" s="226">
        <f>Intern!$AE$25</f>
        <v>0</v>
      </c>
      <c r="BE134" s="226">
        <f ca="1">IF(ISBLANK('TN-Tabelle für Erasmus@ISB'!H146),0,DATEDIF('TN-Tabelle für Erasmus@ISB'!H146,TODAY(),"Y"))</f>
        <v>0</v>
      </c>
      <c r="BF134" s="227">
        <f t="shared" ca="1" si="13"/>
        <v>15</v>
      </c>
      <c r="BG134" s="226">
        <f>COUNTA('TN-Tabelle für Erasmus@ISB'!$I$14:$I$155)</f>
        <v>4</v>
      </c>
      <c r="BH134" s="226">
        <f>Intern!$AE$10</f>
        <v>1897</v>
      </c>
      <c r="BI134" s="226">
        <f>Intern!$AE$11</f>
        <v>413</v>
      </c>
      <c r="BJ134" s="226">
        <f>Intern!$AE$12</f>
        <v>2051</v>
      </c>
      <c r="BK134" s="226">
        <f>Intern!$AE$13</f>
        <v>695</v>
      </c>
      <c r="BL134" s="226">
        <f>Intern!$AE$14</f>
        <v>1897</v>
      </c>
      <c r="BM134" s="226">
        <f>Intern!$AE$15</f>
        <v>413</v>
      </c>
      <c r="BN134" s="226">
        <f>Intern!$AE$16</f>
        <v>726</v>
      </c>
      <c r="BO134" s="226">
        <f>Intern!$AE$17</f>
        <v>309</v>
      </c>
      <c r="BP134" s="226">
        <f>Intern!$AE$18</f>
        <v>0</v>
      </c>
      <c r="BQ134" s="226">
        <f>Intern!$AE$19</f>
        <v>0</v>
      </c>
      <c r="BR134" s="226">
        <f>Intern!$AE$21</f>
        <v>722</v>
      </c>
      <c r="BS134" s="226">
        <f>Intern!$AE$20</f>
        <v>2623</v>
      </c>
      <c r="BT134" s="228">
        <f>SUM(Intern!$AE$20+Intern!$AE$21)</f>
        <v>3345</v>
      </c>
      <c r="BU134" s="174" t="str">
        <f t="shared" si="14"/>
        <v xml:space="preserve">     </v>
      </c>
      <c r="BV134" s="226">
        <f t="shared" si="15"/>
        <v>2</v>
      </c>
      <c r="BW134" s="231">
        <f t="shared" si="16"/>
        <v>-14</v>
      </c>
      <c r="BX134" s="235" t="str">
        <f>SUBSTITUTE('TN-Tabelle für Erasmus@ISB'!K146," ", "")</f>
        <v/>
      </c>
      <c r="BY134" s="226">
        <f>'TN-Tabelle für Erasmus@ISB'!$BL$2</f>
        <v>2024</v>
      </c>
      <c r="BZ134" s="226" t="str">
        <f t="shared" si="17"/>
        <v/>
      </c>
      <c r="CA134"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5" spans="1:79" ht="14" customHeight="1">
      <c r="A135" s="27"/>
      <c r="B135" s="28">
        <f>'TN-Tabelle für Erasmus@ISB'!B147</f>
        <v>0</v>
      </c>
      <c r="C135" s="28" t="str">
        <f t="shared" si="12"/>
        <v>0</v>
      </c>
      <c r="D135" s="28">
        <f>'TN-Tabelle für Erasmus@ISB'!C147</f>
        <v>0</v>
      </c>
      <c r="E135" s="28">
        <f>'TN-Tabelle für Erasmus@ISB'!D147</f>
        <v>0</v>
      </c>
      <c r="F135" s="28">
        <f>'TN-Tabelle für Erasmus@ISB'!E147</f>
        <v>0</v>
      </c>
      <c r="G135" s="29">
        <f>'TN-Tabelle für Erasmus@ISB'!F147</f>
        <v>0</v>
      </c>
      <c r="H135" s="28">
        <f>'TN-Tabelle für Erasmus@ISB'!G147</f>
        <v>0</v>
      </c>
      <c r="I135" s="11">
        <f>'TN-Tabelle für Erasmus@ISB'!H147</f>
        <v>0</v>
      </c>
      <c r="J135" s="12">
        <f>'TN-Tabelle für Erasmus@ISB'!I147</f>
        <v>0</v>
      </c>
      <c r="K135" s="12">
        <f>'TN-Tabelle für Erasmus@ISB'!J147</f>
        <v>0</v>
      </c>
      <c r="L135" s="12">
        <f>'TN-Tabelle für Erasmus@ISB'!K147</f>
        <v>0</v>
      </c>
      <c r="M135" s="12">
        <f>'TN-Tabelle für Erasmus@ISB'!L147</f>
        <v>0</v>
      </c>
      <c r="N135" s="12">
        <f>'TN-Tabelle für Erasmus@ISB'!M147</f>
        <v>0</v>
      </c>
      <c r="O135" s="10">
        <f>'TN-Tabelle für Erasmus@ISB'!N147</f>
        <v>0</v>
      </c>
      <c r="P135" s="10">
        <f>'TN-Tabelle für Erasmus@ISB'!O147</f>
        <v>0</v>
      </c>
      <c r="Q135" s="10">
        <f>'TN-Tabelle für Erasmus@ISB'!P147</f>
        <v>0</v>
      </c>
      <c r="R135" s="10" t="str">
        <f>'TN-Tabelle für Erasmus@ISB'!Q147</f>
        <v>Kurstitel (nur eintragen bei Auswahl Kurs)</v>
      </c>
      <c r="S135" s="10">
        <f>'TN-Tabelle für Erasmus@ISB'!R147</f>
        <v>0</v>
      </c>
      <c r="T135" s="10">
        <f>'TN-Tabelle für Erasmus@ISB'!S147</f>
        <v>0</v>
      </c>
      <c r="U135" s="10">
        <f>'TN-Tabelle für Erasmus@ISB'!T147</f>
        <v>0</v>
      </c>
      <c r="V135" s="10">
        <f>'TN-Tabelle für Erasmus@ISB'!U147</f>
        <v>0</v>
      </c>
      <c r="W135" s="12">
        <f>'TN-Tabelle für Erasmus@ISB'!V147</f>
        <v>0</v>
      </c>
      <c r="X135" s="10">
        <f>'TN-Tabelle für Erasmus@ISB'!W147</f>
        <v>0</v>
      </c>
      <c r="Y135" s="10">
        <f>'TN-Tabelle für Erasmus@ISB'!X147</f>
        <v>0</v>
      </c>
      <c r="Z135" s="10" t="str">
        <f>'TN-Tabelle für Erasmus@ISB'!Y147</f>
        <v>zu wenig km</v>
      </c>
      <c r="AA135" s="10">
        <f>'TN-Tabelle für Erasmus@ISB'!Z147</f>
        <v>0</v>
      </c>
      <c r="AB135" s="26" t="str">
        <f>'TN-Tabelle für Erasmus@ISB'!AA147</f>
        <v>Ja</v>
      </c>
      <c r="AC135" s="30">
        <f>'TN-Tabelle für Erasmus@ISB'!AB147</f>
        <v>0</v>
      </c>
      <c r="AD135" s="30">
        <f>'TN-Tabelle für Erasmus@ISB'!AC147</f>
        <v>0</v>
      </c>
      <c r="AE135" s="30">
        <f>'TN-Tabelle für Erasmus@ISB'!AD147</f>
        <v>0</v>
      </c>
      <c r="AF135" s="30">
        <f>'TN-Tabelle für Erasmus@ISB'!AE147</f>
        <v>0</v>
      </c>
      <c r="AG135" s="25">
        <f>'TN-Tabelle für Erasmus@ISB'!AF147</f>
        <v>1</v>
      </c>
      <c r="AH135" s="25">
        <f>'TN-Tabelle für Erasmus@ISB'!AG147</f>
        <v>0</v>
      </c>
      <c r="AI135" s="13">
        <f>'TN-Tabelle für Erasmus@ISB'!AH147</f>
        <v>0</v>
      </c>
      <c r="AJ135" s="25">
        <f>'TN-Tabelle für Erasmus@ISB'!AI147</f>
        <v>1</v>
      </c>
      <c r="AK135" s="13"/>
      <c r="AL135" s="13" t="s">
        <v>63</v>
      </c>
      <c r="AM135" s="13"/>
      <c r="AN135" s="13"/>
      <c r="AO135" s="13" t="s">
        <v>63</v>
      </c>
      <c r="AP135" s="13"/>
      <c r="AQ135" s="13" t="s">
        <v>63</v>
      </c>
      <c r="AR135" s="13" t="e">
        <f>'TN-Tabelle für Erasmus@ISB'!BK147</f>
        <v>#N/A</v>
      </c>
      <c r="AS135" s="13" t="e">
        <f>'TN-Tabelle für Erasmus@ISB'!BL147</f>
        <v>#N/A</v>
      </c>
      <c r="AT135" s="13" t="e">
        <f>'TN-Tabelle für Erasmus@ISB'!BN147</f>
        <v>#N/A</v>
      </c>
      <c r="AU135" s="40" t="e">
        <f>'TN-Tabelle für Erasmus@ISB'!BM147</f>
        <v>#N/A</v>
      </c>
      <c r="AV135" s="40" t="str">
        <f>'TN-Tabelle für Erasmus@ISB'!BU147</f>
        <v>zu wenig km</v>
      </c>
      <c r="AW135" s="40">
        <f>'TN-Tabelle für Erasmus@ISB'!BV147</f>
        <v>0</v>
      </c>
      <c r="AX135" s="40" t="e">
        <f>'TN-Tabelle für Erasmus@ISB'!BW147</f>
        <v>#N/A</v>
      </c>
      <c r="AY135" s="226">
        <f>'TN-Tabelle für Erasmus@ISB'!$B$2</f>
        <v>0</v>
      </c>
      <c r="AZ135" s="226">
        <f>Intern!$AE$28</f>
        <v>2</v>
      </c>
      <c r="BA135" s="226">
        <f>Intern!$AE$29</f>
        <v>1</v>
      </c>
      <c r="BB135" s="226">
        <f>Intern!$AE$23</f>
        <v>0</v>
      </c>
      <c r="BC135" s="226">
        <f>Intern!$AE$24</f>
        <v>1</v>
      </c>
      <c r="BD135" s="226">
        <f>Intern!$AE$25</f>
        <v>0</v>
      </c>
      <c r="BE135" s="226">
        <f ca="1">IF(ISBLANK('TN-Tabelle für Erasmus@ISB'!H147),0,DATEDIF('TN-Tabelle für Erasmus@ISB'!H147,TODAY(),"Y"))</f>
        <v>0</v>
      </c>
      <c r="BF135" s="227">
        <f t="shared" ca="1" si="13"/>
        <v>15</v>
      </c>
      <c r="BG135" s="226">
        <f>COUNTA('TN-Tabelle für Erasmus@ISB'!$I$14:$I$155)</f>
        <v>4</v>
      </c>
      <c r="BH135" s="226">
        <f>Intern!$AE$10</f>
        <v>1897</v>
      </c>
      <c r="BI135" s="226">
        <f>Intern!$AE$11</f>
        <v>413</v>
      </c>
      <c r="BJ135" s="226">
        <f>Intern!$AE$12</f>
        <v>2051</v>
      </c>
      <c r="BK135" s="226">
        <f>Intern!$AE$13</f>
        <v>695</v>
      </c>
      <c r="BL135" s="226">
        <f>Intern!$AE$14</f>
        <v>1897</v>
      </c>
      <c r="BM135" s="226">
        <f>Intern!$AE$15</f>
        <v>413</v>
      </c>
      <c r="BN135" s="226">
        <f>Intern!$AE$16</f>
        <v>726</v>
      </c>
      <c r="BO135" s="226">
        <f>Intern!$AE$17</f>
        <v>309</v>
      </c>
      <c r="BP135" s="226">
        <f>Intern!$AE$18</f>
        <v>0</v>
      </c>
      <c r="BQ135" s="226">
        <f>Intern!$AE$19</f>
        <v>0</v>
      </c>
      <c r="BR135" s="226">
        <f>Intern!$AE$21</f>
        <v>722</v>
      </c>
      <c r="BS135" s="226">
        <f>Intern!$AE$20</f>
        <v>2623</v>
      </c>
      <c r="BT135" s="228">
        <f>SUM(Intern!$AE$20+Intern!$AE$21)</f>
        <v>3345</v>
      </c>
      <c r="BU135" s="174" t="str">
        <f t="shared" si="14"/>
        <v xml:space="preserve">     </v>
      </c>
      <c r="BV135" s="226">
        <f t="shared" si="15"/>
        <v>2</v>
      </c>
      <c r="BW135" s="231">
        <f t="shared" si="16"/>
        <v>-14</v>
      </c>
      <c r="BX135" s="235" t="str">
        <f>SUBSTITUTE('TN-Tabelle für Erasmus@ISB'!K147," ", "")</f>
        <v/>
      </c>
      <c r="BY135" s="226">
        <f>'TN-Tabelle für Erasmus@ISB'!$BL$2</f>
        <v>2024</v>
      </c>
      <c r="BZ135" s="226" t="str">
        <f t="shared" si="17"/>
        <v/>
      </c>
      <c r="CA135"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6" spans="1:79" ht="14" customHeight="1">
      <c r="A136" s="27"/>
      <c r="B136" s="28">
        <f>'TN-Tabelle für Erasmus@ISB'!B148</f>
        <v>0</v>
      </c>
      <c r="C136" s="28" t="str">
        <f t="shared" si="12"/>
        <v>0</v>
      </c>
      <c r="D136" s="28">
        <f>'TN-Tabelle für Erasmus@ISB'!C148</f>
        <v>0</v>
      </c>
      <c r="E136" s="28">
        <f>'TN-Tabelle für Erasmus@ISB'!D148</f>
        <v>0</v>
      </c>
      <c r="F136" s="28">
        <f>'TN-Tabelle für Erasmus@ISB'!E148</f>
        <v>0</v>
      </c>
      <c r="G136" s="29">
        <f>'TN-Tabelle für Erasmus@ISB'!F148</f>
        <v>0</v>
      </c>
      <c r="H136" s="28">
        <f>'TN-Tabelle für Erasmus@ISB'!G148</f>
        <v>0</v>
      </c>
      <c r="I136" s="11">
        <f>'TN-Tabelle für Erasmus@ISB'!H148</f>
        <v>0</v>
      </c>
      <c r="J136" s="12">
        <f>'TN-Tabelle für Erasmus@ISB'!I148</f>
        <v>0</v>
      </c>
      <c r="K136" s="12">
        <f>'TN-Tabelle für Erasmus@ISB'!J148</f>
        <v>0</v>
      </c>
      <c r="L136" s="12">
        <f>'TN-Tabelle für Erasmus@ISB'!K148</f>
        <v>0</v>
      </c>
      <c r="M136" s="12">
        <f>'TN-Tabelle für Erasmus@ISB'!L148</f>
        <v>0</v>
      </c>
      <c r="N136" s="12">
        <f>'TN-Tabelle für Erasmus@ISB'!M148</f>
        <v>0</v>
      </c>
      <c r="O136" s="10">
        <f>'TN-Tabelle für Erasmus@ISB'!N148</f>
        <v>0</v>
      </c>
      <c r="P136" s="10">
        <f>'TN-Tabelle für Erasmus@ISB'!O148</f>
        <v>0</v>
      </c>
      <c r="Q136" s="10">
        <f>'TN-Tabelle für Erasmus@ISB'!P148</f>
        <v>0</v>
      </c>
      <c r="R136" s="10" t="str">
        <f>'TN-Tabelle für Erasmus@ISB'!Q148</f>
        <v>Kurstitel (nur eintragen bei Auswahl Kurs)</v>
      </c>
      <c r="S136" s="10">
        <f>'TN-Tabelle für Erasmus@ISB'!R148</f>
        <v>0</v>
      </c>
      <c r="T136" s="10">
        <f>'TN-Tabelle für Erasmus@ISB'!S148</f>
        <v>0</v>
      </c>
      <c r="U136" s="10">
        <f>'TN-Tabelle für Erasmus@ISB'!T148</f>
        <v>0</v>
      </c>
      <c r="V136" s="10">
        <f>'TN-Tabelle für Erasmus@ISB'!U148</f>
        <v>0</v>
      </c>
      <c r="W136" s="12">
        <f>'TN-Tabelle für Erasmus@ISB'!V148</f>
        <v>0</v>
      </c>
      <c r="X136" s="10">
        <f>'TN-Tabelle für Erasmus@ISB'!W148</f>
        <v>0</v>
      </c>
      <c r="Y136" s="10">
        <f>'TN-Tabelle für Erasmus@ISB'!X148</f>
        <v>0</v>
      </c>
      <c r="Z136" s="10" t="str">
        <f>'TN-Tabelle für Erasmus@ISB'!Y148</f>
        <v>zu wenig km</v>
      </c>
      <c r="AA136" s="10">
        <f>'TN-Tabelle für Erasmus@ISB'!Z148</f>
        <v>0</v>
      </c>
      <c r="AB136" s="26" t="str">
        <f>'TN-Tabelle für Erasmus@ISB'!AA148</f>
        <v>Ja</v>
      </c>
      <c r="AC136" s="30">
        <f>'TN-Tabelle für Erasmus@ISB'!AB148</f>
        <v>0</v>
      </c>
      <c r="AD136" s="30">
        <f>'TN-Tabelle für Erasmus@ISB'!AC148</f>
        <v>0</v>
      </c>
      <c r="AE136" s="30">
        <f>'TN-Tabelle für Erasmus@ISB'!AD148</f>
        <v>0</v>
      </c>
      <c r="AF136" s="30">
        <f>'TN-Tabelle für Erasmus@ISB'!AE148</f>
        <v>0</v>
      </c>
      <c r="AG136" s="25">
        <f>'TN-Tabelle für Erasmus@ISB'!AF148</f>
        <v>1</v>
      </c>
      <c r="AH136" s="25">
        <f>'TN-Tabelle für Erasmus@ISB'!AG148</f>
        <v>0</v>
      </c>
      <c r="AI136" s="13">
        <f>'TN-Tabelle für Erasmus@ISB'!AH148</f>
        <v>0</v>
      </c>
      <c r="AJ136" s="25">
        <f>'TN-Tabelle für Erasmus@ISB'!AI148</f>
        <v>1</v>
      </c>
      <c r="AK136" s="13"/>
      <c r="AL136" s="13" t="s">
        <v>63</v>
      </c>
      <c r="AM136" s="13"/>
      <c r="AN136" s="13"/>
      <c r="AO136" s="13" t="s">
        <v>63</v>
      </c>
      <c r="AP136" s="13"/>
      <c r="AQ136" s="13" t="s">
        <v>63</v>
      </c>
      <c r="AR136" s="13" t="e">
        <f>'TN-Tabelle für Erasmus@ISB'!BK148</f>
        <v>#N/A</v>
      </c>
      <c r="AS136" s="13" t="e">
        <f>'TN-Tabelle für Erasmus@ISB'!BL148</f>
        <v>#N/A</v>
      </c>
      <c r="AT136" s="13" t="e">
        <f>'TN-Tabelle für Erasmus@ISB'!BN148</f>
        <v>#N/A</v>
      </c>
      <c r="AU136" s="40" t="e">
        <f>'TN-Tabelle für Erasmus@ISB'!BM148</f>
        <v>#N/A</v>
      </c>
      <c r="AV136" s="40" t="str">
        <f>'TN-Tabelle für Erasmus@ISB'!BU148</f>
        <v>zu wenig km</v>
      </c>
      <c r="AW136" s="40">
        <f>'TN-Tabelle für Erasmus@ISB'!BV148</f>
        <v>0</v>
      </c>
      <c r="AX136" s="40" t="e">
        <f>'TN-Tabelle für Erasmus@ISB'!BW148</f>
        <v>#N/A</v>
      </c>
      <c r="AY136" s="226">
        <f>'TN-Tabelle für Erasmus@ISB'!$B$2</f>
        <v>0</v>
      </c>
      <c r="AZ136" s="226">
        <f>Intern!$AE$28</f>
        <v>2</v>
      </c>
      <c r="BA136" s="226">
        <f>Intern!$AE$29</f>
        <v>1</v>
      </c>
      <c r="BB136" s="226">
        <f>Intern!$AE$23</f>
        <v>0</v>
      </c>
      <c r="BC136" s="226">
        <f>Intern!$AE$24</f>
        <v>1</v>
      </c>
      <c r="BD136" s="226">
        <f>Intern!$AE$25</f>
        <v>0</v>
      </c>
      <c r="BE136" s="226">
        <f ca="1">IF(ISBLANK('TN-Tabelle für Erasmus@ISB'!H148),0,DATEDIF('TN-Tabelle für Erasmus@ISB'!H148,TODAY(),"Y"))</f>
        <v>0</v>
      </c>
      <c r="BF136" s="227">
        <f t="shared" ca="1" si="13"/>
        <v>15</v>
      </c>
      <c r="BG136" s="226">
        <f>COUNTA('TN-Tabelle für Erasmus@ISB'!$I$14:$I$155)</f>
        <v>4</v>
      </c>
      <c r="BH136" s="226">
        <f>Intern!$AE$10</f>
        <v>1897</v>
      </c>
      <c r="BI136" s="226">
        <f>Intern!$AE$11</f>
        <v>413</v>
      </c>
      <c r="BJ136" s="226">
        <f>Intern!$AE$12</f>
        <v>2051</v>
      </c>
      <c r="BK136" s="226">
        <f>Intern!$AE$13</f>
        <v>695</v>
      </c>
      <c r="BL136" s="226">
        <f>Intern!$AE$14</f>
        <v>1897</v>
      </c>
      <c r="BM136" s="226">
        <f>Intern!$AE$15</f>
        <v>413</v>
      </c>
      <c r="BN136" s="226">
        <f>Intern!$AE$16</f>
        <v>726</v>
      </c>
      <c r="BO136" s="226">
        <f>Intern!$AE$17</f>
        <v>309</v>
      </c>
      <c r="BP136" s="226">
        <f>Intern!$AE$18</f>
        <v>0</v>
      </c>
      <c r="BQ136" s="226">
        <f>Intern!$AE$19</f>
        <v>0</v>
      </c>
      <c r="BR136" s="226">
        <f>Intern!$AE$21</f>
        <v>722</v>
      </c>
      <c r="BS136" s="226">
        <f>Intern!$AE$20</f>
        <v>2623</v>
      </c>
      <c r="BT136" s="228">
        <f>SUM(Intern!$AE$20+Intern!$AE$21)</f>
        <v>3345</v>
      </c>
      <c r="BU136" s="174" t="str">
        <f t="shared" si="14"/>
        <v xml:space="preserve">     </v>
      </c>
      <c r="BV136" s="226">
        <f t="shared" si="15"/>
        <v>2</v>
      </c>
      <c r="BW136" s="231">
        <f t="shared" si="16"/>
        <v>-14</v>
      </c>
      <c r="BX136" s="235" t="str">
        <f>SUBSTITUTE('TN-Tabelle für Erasmus@ISB'!K148," ", "")</f>
        <v/>
      </c>
      <c r="BY136" s="226">
        <f>'TN-Tabelle für Erasmus@ISB'!$BL$2</f>
        <v>2024</v>
      </c>
      <c r="BZ136" s="226" t="str">
        <f t="shared" si="17"/>
        <v/>
      </c>
      <c r="CA136"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7" spans="1:79" ht="14" customHeight="1">
      <c r="A137" s="27"/>
      <c r="B137" s="28">
        <f>'TN-Tabelle für Erasmus@ISB'!B149</f>
        <v>0</v>
      </c>
      <c r="C137" s="28" t="str">
        <f t="shared" si="12"/>
        <v>0</v>
      </c>
      <c r="D137" s="28">
        <f>'TN-Tabelle für Erasmus@ISB'!C149</f>
        <v>0</v>
      </c>
      <c r="E137" s="28">
        <f>'TN-Tabelle für Erasmus@ISB'!D149</f>
        <v>0</v>
      </c>
      <c r="F137" s="28">
        <f>'TN-Tabelle für Erasmus@ISB'!E149</f>
        <v>0</v>
      </c>
      <c r="G137" s="29">
        <f>'TN-Tabelle für Erasmus@ISB'!F149</f>
        <v>0</v>
      </c>
      <c r="H137" s="28">
        <f>'TN-Tabelle für Erasmus@ISB'!G149</f>
        <v>0</v>
      </c>
      <c r="I137" s="11">
        <f>'TN-Tabelle für Erasmus@ISB'!H149</f>
        <v>0</v>
      </c>
      <c r="J137" s="12">
        <f>'TN-Tabelle für Erasmus@ISB'!I149</f>
        <v>0</v>
      </c>
      <c r="K137" s="12">
        <f>'TN-Tabelle für Erasmus@ISB'!J149</f>
        <v>0</v>
      </c>
      <c r="L137" s="12">
        <f>'TN-Tabelle für Erasmus@ISB'!K149</f>
        <v>0</v>
      </c>
      <c r="M137" s="12">
        <f>'TN-Tabelle für Erasmus@ISB'!L149</f>
        <v>0</v>
      </c>
      <c r="N137" s="12">
        <f>'TN-Tabelle für Erasmus@ISB'!M149</f>
        <v>0</v>
      </c>
      <c r="O137" s="10">
        <f>'TN-Tabelle für Erasmus@ISB'!N149</f>
        <v>0</v>
      </c>
      <c r="P137" s="10">
        <f>'TN-Tabelle für Erasmus@ISB'!O149</f>
        <v>0</v>
      </c>
      <c r="Q137" s="10">
        <f>'TN-Tabelle für Erasmus@ISB'!P149</f>
        <v>0</v>
      </c>
      <c r="R137" s="10" t="str">
        <f>'TN-Tabelle für Erasmus@ISB'!Q149</f>
        <v>Kurstitel (nur eintragen bei Auswahl Kurs)</v>
      </c>
      <c r="S137" s="10">
        <f>'TN-Tabelle für Erasmus@ISB'!R149</f>
        <v>0</v>
      </c>
      <c r="T137" s="10">
        <f>'TN-Tabelle für Erasmus@ISB'!S149</f>
        <v>0</v>
      </c>
      <c r="U137" s="10">
        <f>'TN-Tabelle für Erasmus@ISB'!T149</f>
        <v>0</v>
      </c>
      <c r="V137" s="10">
        <f>'TN-Tabelle für Erasmus@ISB'!U149</f>
        <v>0</v>
      </c>
      <c r="W137" s="12">
        <f>'TN-Tabelle für Erasmus@ISB'!V149</f>
        <v>0</v>
      </c>
      <c r="X137" s="10">
        <f>'TN-Tabelle für Erasmus@ISB'!W149</f>
        <v>0</v>
      </c>
      <c r="Y137" s="10">
        <f>'TN-Tabelle für Erasmus@ISB'!X149</f>
        <v>0</v>
      </c>
      <c r="Z137" s="10" t="str">
        <f>'TN-Tabelle für Erasmus@ISB'!Y149</f>
        <v>zu wenig km</v>
      </c>
      <c r="AA137" s="10">
        <f>'TN-Tabelle für Erasmus@ISB'!Z149</f>
        <v>0</v>
      </c>
      <c r="AB137" s="26" t="str">
        <f>'TN-Tabelle für Erasmus@ISB'!AA149</f>
        <v>Ja</v>
      </c>
      <c r="AC137" s="30">
        <f>'TN-Tabelle für Erasmus@ISB'!AB149</f>
        <v>0</v>
      </c>
      <c r="AD137" s="30">
        <f>'TN-Tabelle für Erasmus@ISB'!AC149</f>
        <v>0</v>
      </c>
      <c r="AE137" s="30">
        <f>'TN-Tabelle für Erasmus@ISB'!AD149</f>
        <v>0</v>
      </c>
      <c r="AF137" s="30">
        <f>'TN-Tabelle für Erasmus@ISB'!AE149</f>
        <v>0</v>
      </c>
      <c r="AG137" s="25">
        <f>'TN-Tabelle für Erasmus@ISB'!AF149</f>
        <v>1</v>
      </c>
      <c r="AH137" s="25">
        <f>'TN-Tabelle für Erasmus@ISB'!AG149</f>
        <v>0</v>
      </c>
      <c r="AI137" s="13">
        <f>'TN-Tabelle für Erasmus@ISB'!AH149</f>
        <v>0</v>
      </c>
      <c r="AJ137" s="25">
        <f>'TN-Tabelle für Erasmus@ISB'!AI149</f>
        <v>1</v>
      </c>
      <c r="AK137" s="13"/>
      <c r="AL137" s="13" t="s">
        <v>63</v>
      </c>
      <c r="AM137" s="13"/>
      <c r="AN137" s="13"/>
      <c r="AO137" s="13" t="s">
        <v>63</v>
      </c>
      <c r="AP137" s="13"/>
      <c r="AQ137" s="13" t="s">
        <v>63</v>
      </c>
      <c r="AR137" s="13" t="e">
        <f>'TN-Tabelle für Erasmus@ISB'!BK149</f>
        <v>#N/A</v>
      </c>
      <c r="AS137" s="13" t="e">
        <f>'TN-Tabelle für Erasmus@ISB'!BL149</f>
        <v>#N/A</v>
      </c>
      <c r="AT137" s="13" t="e">
        <f>'TN-Tabelle für Erasmus@ISB'!BN149</f>
        <v>#N/A</v>
      </c>
      <c r="AU137" s="40" t="e">
        <f>'TN-Tabelle für Erasmus@ISB'!BM149</f>
        <v>#N/A</v>
      </c>
      <c r="AV137" s="40" t="str">
        <f>'TN-Tabelle für Erasmus@ISB'!BU149</f>
        <v>zu wenig km</v>
      </c>
      <c r="AW137" s="40">
        <f>'TN-Tabelle für Erasmus@ISB'!BV149</f>
        <v>0</v>
      </c>
      <c r="AX137" s="40" t="e">
        <f>'TN-Tabelle für Erasmus@ISB'!BW149</f>
        <v>#N/A</v>
      </c>
      <c r="AY137" s="226">
        <f>'TN-Tabelle für Erasmus@ISB'!$B$2</f>
        <v>0</v>
      </c>
      <c r="AZ137" s="226">
        <f>Intern!$AE$28</f>
        <v>2</v>
      </c>
      <c r="BA137" s="226">
        <f>Intern!$AE$29</f>
        <v>1</v>
      </c>
      <c r="BB137" s="226">
        <f>Intern!$AE$23</f>
        <v>0</v>
      </c>
      <c r="BC137" s="226">
        <f>Intern!$AE$24</f>
        <v>1</v>
      </c>
      <c r="BD137" s="226">
        <f>Intern!$AE$25</f>
        <v>0</v>
      </c>
      <c r="BE137" s="226">
        <f ca="1">IF(ISBLANK('TN-Tabelle für Erasmus@ISB'!H149),0,DATEDIF('TN-Tabelle für Erasmus@ISB'!H149,TODAY(),"Y"))</f>
        <v>0</v>
      </c>
      <c r="BF137" s="227">
        <f t="shared" ca="1" si="13"/>
        <v>15</v>
      </c>
      <c r="BG137" s="226">
        <f>COUNTA('TN-Tabelle für Erasmus@ISB'!$I$14:$I$155)</f>
        <v>4</v>
      </c>
      <c r="BH137" s="226">
        <f>Intern!$AE$10</f>
        <v>1897</v>
      </c>
      <c r="BI137" s="226">
        <f>Intern!$AE$11</f>
        <v>413</v>
      </c>
      <c r="BJ137" s="226">
        <f>Intern!$AE$12</f>
        <v>2051</v>
      </c>
      <c r="BK137" s="226">
        <f>Intern!$AE$13</f>
        <v>695</v>
      </c>
      <c r="BL137" s="226">
        <f>Intern!$AE$14</f>
        <v>1897</v>
      </c>
      <c r="BM137" s="226">
        <f>Intern!$AE$15</f>
        <v>413</v>
      </c>
      <c r="BN137" s="226">
        <f>Intern!$AE$16</f>
        <v>726</v>
      </c>
      <c r="BO137" s="226">
        <f>Intern!$AE$17</f>
        <v>309</v>
      </c>
      <c r="BP137" s="226">
        <f>Intern!$AE$18</f>
        <v>0</v>
      </c>
      <c r="BQ137" s="226">
        <f>Intern!$AE$19</f>
        <v>0</v>
      </c>
      <c r="BR137" s="226">
        <f>Intern!$AE$21</f>
        <v>722</v>
      </c>
      <c r="BS137" s="226">
        <f>Intern!$AE$20</f>
        <v>2623</v>
      </c>
      <c r="BT137" s="228">
        <f>SUM(Intern!$AE$20+Intern!$AE$21)</f>
        <v>3345</v>
      </c>
      <c r="BU137" s="174" t="str">
        <f t="shared" si="14"/>
        <v xml:space="preserve">     </v>
      </c>
      <c r="BV137" s="226">
        <f t="shared" si="15"/>
        <v>2</v>
      </c>
      <c r="BW137" s="231">
        <f t="shared" si="16"/>
        <v>-14</v>
      </c>
      <c r="BX137" s="235" t="str">
        <f>SUBSTITUTE('TN-Tabelle für Erasmus@ISB'!K149," ", "")</f>
        <v/>
      </c>
      <c r="BY137" s="226">
        <f>'TN-Tabelle für Erasmus@ISB'!$BL$2</f>
        <v>2024</v>
      </c>
      <c r="BZ137" s="226" t="str">
        <f t="shared" si="17"/>
        <v/>
      </c>
      <c r="CA137"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8" spans="1:79" ht="14" customHeight="1">
      <c r="A138" s="27"/>
      <c r="B138" s="28">
        <f>'TN-Tabelle für Erasmus@ISB'!B150</f>
        <v>0</v>
      </c>
      <c r="C138" s="28" t="str">
        <f t="shared" si="12"/>
        <v>0</v>
      </c>
      <c r="D138" s="28">
        <f>'TN-Tabelle für Erasmus@ISB'!C150</f>
        <v>0</v>
      </c>
      <c r="E138" s="28">
        <f>'TN-Tabelle für Erasmus@ISB'!D150</f>
        <v>0</v>
      </c>
      <c r="F138" s="28">
        <f>'TN-Tabelle für Erasmus@ISB'!E150</f>
        <v>0</v>
      </c>
      <c r="G138" s="29">
        <f>'TN-Tabelle für Erasmus@ISB'!F150</f>
        <v>0</v>
      </c>
      <c r="H138" s="28">
        <f>'TN-Tabelle für Erasmus@ISB'!G150</f>
        <v>0</v>
      </c>
      <c r="I138" s="11">
        <f>'TN-Tabelle für Erasmus@ISB'!H150</f>
        <v>0</v>
      </c>
      <c r="J138" s="12">
        <f>'TN-Tabelle für Erasmus@ISB'!I150</f>
        <v>0</v>
      </c>
      <c r="K138" s="12">
        <f>'TN-Tabelle für Erasmus@ISB'!J150</f>
        <v>0</v>
      </c>
      <c r="L138" s="12">
        <f>'TN-Tabelle für Erasmus@ISB'!K150</f>
        <v>0</v>
      </c>
      <c r="M138" s="12">
        <f>'TN-Tabelle für Erasmus@ISB'!L150</f>
        <v>0</v>
      </c>
      <c r="N138" s="12">
        <f>'TN-Tabelle für Erasmus@ISB'!M150</f>
        <v>0</v>
      </c>
      <c r="O138" s="10">
        <f>'TN-Tabelle für Erasmus@ISB'!N150</f>
        <v>0</v>
      </c>
      <c r="P138" s="10">
        <f>'TN-Tabelle für Erasmus@ISB'!O150</f>
        <v>0</v>
      </c>
      <c r="Q138" s="10">
        <f>'TN-Tabelle für Erasmus@ISB'!P150</f>
        <v>0</v>
      </c>
      <c r="R138" s="10" t="str">
        <f>'TN-Tabelle für Erasmus@ISB'!Q150</f>
        <v>Kurstitel (nur eintragen bei Auswahl Kurs)</v>
      </c>
      <c r="S138" s="10">
        <f>'TN-Tabelle für Erasmus@ISB'!R150</f>
        <v>0</v>
      </c>
      <c r="T138" s="10">
        <f>'TN-Tabelle für Erasmus@ISB'!S150</f>
        <v>0</v>
      </c>
      <c r="U138" s="10">
        <f>'TN-Tabelle für Erasmus@ISB'!T150</f>
        <v>0</v>
      </c>
      <c r="V138" s="10">
        <f>'TN-Tabelle für Erasmus@ISB'!U150</f>
        <v>0</v>
      </c>
      <c r="W138" s="12">
        <f>'TN-Tabelle für Erasmus@ISB'!V150</f>
        <v>0</v>
      </c>
      <c r="X138" s="10">
        <f>'TN-Tabelle für Erasmus@ISB'!W150</f>
        <v>0</v>
      </c>
      <c r="Y138" s="10">
        <f>'TN-Tabelle für Erasmus@ISB'!X150</f>
        <v>0</v>
      </c>
      <c r="Z138" s="10" t="str">
        <f>'TN-Tabelle für Erasmus@ISB'!Y150</f>
        <v>zu wenig km</v>
      </c>
      <c r="AA138" s="10">
        <f>'TN-Tabelle für Erasmus@ISB'!Z150</f>
        <v>0</v>
      </c>
      <c r="AB138" s="26" t="str">
        <f>'TN-Tabelle für Erasmus@ISB'!AA150</f>
        <v>Ja</v>
      </c>
      <c r="AC138" s="30">
        <f>'TN-Tabelle für Erasmus@ISB'!AB150</f>
        <v>0</v>
      </c>
      <c r="AD138" s="30">
        <f>'TN-Tabelle für Erasmus@ISB'!AC150</f>
        <v>0</v>
      </c>
      <c r="AE138" s="30">
        <f>'TN-Tabelle für Erasmus@ISB'!AD150</f>
        <v>0</v>
      </c>
      <c r="AF138" s="30">
        <f>'TN-Tabelle für Erasmus@ISB'!AE150</f>
        <v>0</v>
      </c>
      <c r="AG138" s="25">
        <f>'TN-Tabelle für Erasmus@ISB'!AF150</f>
        <v>1</v>
      </c>
      <c r="AH138" s="25">
        <f>'TN-Tabelle für Erasmus@ISB'!AG150</f>
        <v>0</v>
      </c>
      <c r="AI138" s="13">
        <f>'TN-Tabelle für Erasmus@ISB'!AH150</f>
        <v>0</v>
      </c>
      <c r="AJ138" s="25">
        <f>'TN-Tabelle für Erasmus@ISB'!AI150</f>
        <v>1</v>
      </c>
      <c r="AK138" s="13"/>
      <c r="AL138" s="13" t="s">
        <v>63</v>
      </c>
      <c r="AM138" s="13"/>
      <c r="AN138" s="13"/>
      <c r="AO138" s="13" t="s">
        <v>63</v>
      </c>
      <c r="AP138" s="13"/>
      <c r="AQ138" s="13" t="s">
        <v>63</v>
      </c>
      <c r="AR138" s="13" t="e">
        <f>'TN-Tabelle für Erasmus@ISB'!BK150</f>
        <v>#N/A</v>
      </c>
      <c r="AS138" s="13" t="e">
        <f>'TN-Tabelle für Erasmus@ISB'!BL150</f>
        <v>#N/A</v>
      </c>
      <c r="AT138" s="13" t="e">
        <f>'TN-Tabelle für Erasmus@ISB'!BN150</f>
        <v>#N/A</v>
      </c>
      <c r="AU138" s="40" t="e">
        <f>'TN-Tabelle für Erasmus@ISB'!BM150</f>
        <v>#N/A</v>
      </c>
      <c r="AV138" s="40" t="str">
        <f>'TN-Tabelle für Erasmus@ISB'!BU150</f>
        <v>zu wenig km</v>
      </c>
      <c r="AW138" s="40">
        <f>'TN-Tabelle für Erasmus@ISB'!BV150</f>
        <v>0</v>
      </c>
      <c r="AX138" s="40" t="e">
        <f>'TN-Tabelle für Erasmus@ISB'!BW150</f>
        <v>#N/A</v>
      </c>
      <c r="AY138" s="226">
        <f>'TN-Tabelle für Erasmus@ISB'!$B$2</f>
        <v>0</v>
      </c>
      <c r="AZ138" s="226">
        <f>Intern!$AE$28</f>
        <v>2</v>
      </c>
      <c r="BA138" s="226">
        <f>Intern!$AE$29</f>
        <v>1</v>
      </c>
      <c r="BB138" s="226">
        <f>Intern!$AE$23</f>
        <v>0</v>
      </c>
      <c r="BC138" s="226">
        <f>Intern!$AE$24</f>
        <v>1</v>
      </c>
      <c r="BD138" s="226">
        <f>Intern!$AE$25</f>
        <v>0</v>
      </c>
      <c r="BE138" s="226">
        <f ca="1">IF(ISBLANK('TN-Tabelle für Erasmus@ISB'!H150),0,DATEDIF('TN-Tabelle für Erasmus@ISB'!H150,TODAY(),"Y"))</f>
        <v>0</v>
      </c>
      <c r="BF138" s="227">
        <f t="shared" ca="1" si="13"/>
        <v>15</v>
      </c>
      <c r="BG138" s="226">
        <f>COUNTA('TN-Tabelle für Erasmus@ISB'!$I$14:$I$155)</f>
        <v>4</v>
      </c>
      <c r="BH138" s="226">
        <f>Intern!$AE$10</f>
        <v>1897</v>
      </c>
      <c r="BI138" s="226">
        <f>Intern!$AE$11</f>
        <v>413</v>
      </c>
      <c r="BJ138" s="226">
        <f>Intern!$AE$12</f>
        <v>2051</v>
      </c>
      <c r="BK138" s="226">
        <f>Intern!$AE$13</f>
        <v>695</v>
      </c>
      <c r="BL138" s="226">
        <f>Intern!$AE$14</f>
        <v>1897</v>
      </c>
      <c r="BM138" s="226">
        <f>Intern!$AE$15</f>
        <v>413</v>
      </c>
      <c r="BN138" s="226">
        <f>Intern!$AE$16</f>
        <v>726</v>
      </c>
      <c r="BO138" s="226">
        <f>Intern!$AE$17</f>
        <v>309</v>
      </c>
      <c r="BP138" s="226">
        <f>Intern!$AE$18</f>
        <v>0</v>
      </c>
      <c r="BQ138" s="226">
        <f>Intern!$AE$19</f>
        <v>0</v>
      </c>
      <c r="BR138" s="226">
        <f>Intern!$AE$21</f>
        <v>722</v>
      </c>
      <c r="BS138" s="226">
        <f>Intern!$AE$20</f>
        <v>2623</v>
      </c>
      <c r="BT138" s="228">
        <f>SUM(Intern!$AE$20+Intern!$AE$21)</f>
        <v>3345</v>
      </c>
      <c r="BU138" s="174" t="str">
        <f t="shared" si="14"/>
        <v xml:space="preserve">     </v>
      </c>
      <c r="BV138" s="226">
        <f t="shared" si="15"/>
        <v>2</v>
      </c>
      <c r="BW138" s="231">
        <f t="shared" si="16"/>
        <v>-14</v>
      </c>
      <c r="BX138" s="235" t="str">
        <f>SUBSTITUTE('TN-Tabelle für Erasmus@ISB'!K150," ", "")</f>
        <v/>
      </c>
      <c r="BY138" s="226">
        <f>'TN-Tabelle für Erasmus@ISB'!$BL$2</f>
        <v>2024</v>
      </c>
      <c r="BZ138" s="226" t="str">
        <f t="shared" si="17"/>
        <v/>
      </c>
      <c r="CA138"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39" spans="1:79" ht="14" customHeight="1">
      <c r="A139" s="27"/>
      <c r="B139" s="28">
        <f>'TN-Tabelle für Erasmus@ISB'!B151</f>
        <v>0</v>
      </c>
      <c r="C139" s="28" t="str">
        <f t="shared" si="12"/>
        <v>0</v>
      </c>
      <c r="D139" s="28">
        <f>'TN-Tabelle für Erasmus@ISB'!C151</f>
        <v>0</v>
      </c>
      <c r="E139" s="28">
        <f>'TN-Tabelle für Erasmus@ISB'!D151</f>
        <v>0</v>
      </c>
      <c r="F139" s="28">
        <f>'TN-Tabelle für Erasmus@ISB'!E151</f>
        <v>0</v>
      </c>
      <c r="G139" s="29">
        <f>'TN-Tabelle für Erasmus@ISB'!F151</f>
        <v>0</v>
      </c>
      <c r="H139" s="28">
        <f>'TN-Tabelle für Erasmus@ISB'!G151</f>
        <v>0</v>
      </c>
      <c r="I139" s="11">
        <f>'TN-Tabelle für Erasmus@ISB'!H151</f>
        <v>0</v>
      </c>
      <c r="J139" s="12">
        <f>'TN-Tabelle für Erasmus@ISB'!I151</f>
        <v>0</v>
      </c>
      <c r="K139" s="12">
        <f>'TN-Tabelle für Erasmus@ISB'!J151</f>
        <v>0</v>
      </c>
      <c r="L139" s="12">
        <f>'TN-Tabelle für Erasmus@ISB'!K151</f>
        <v>0</v>
      </c>
      <c r="M139" s="12">
        <f>'TN-Tabelle für Erasmus@ISB'!L151</f>
        <v>0</v>
      </c>
      <c r="N139" s="12">
        <f>'TN-Tabelle für Erasmus@ISB'!M151</f>
        <v>0</v>
      </c>
      <c r="O139" s="10">
        <f>'TN-Tabelle für Erasmus@ISB'!N151</f>
        <v>0</v>
      </c>
      <c r="P139" s="10">
        <f>'TN-Tabelle für Erasmus@ISB'!O151</f>
        <v>0</v>
      </c>
      <c r="Q139" s="10">
        <f>'TN-Tabelle für Erasmus@ISB'!P151</f>
        <v>0</v>
      </c>
      <c r="R139" s="10" t="str">
        <f>'TN-Tabelle für Erasmus@ISB'!Q151</f>
        <v>Kurstitel (nur eintragen bei Auswahl Kurs)</v>
      </c>
      <c r="S139" s="10">
        <f>'TN-Tabelle für Erasmus@ISB'!R151</f>
        <v>0</v>
      </c>
      <c r="T139" s="10">
        <f>'TN-Tabelle für Erasmus@ISB'!S151</f>
        <v>0</v>
      </c>
      <c r="U139" s="10">
        <f>'TN-Tabelle für Erasmus@ISB'!T151</f>
        <v>0</v>
      </c>
      <c r="V139" s="10">
        <f>'TN-Tabelle für Erasmus@ISB'!U151</f>
        <v>0</v>
      </c>
      <c r="W139" s="12">
        <f>'TN-Tabelle für Erasmus@ISB'!V151</f>
        <v>0</v>
      </c>
      <c r="X139" s="10">
        <f>'TN-Tabelle für Erasmus@ISB'!W151</f>
        <v>0</v>
      </c>
      <c r="Y139" s="10">
        <f>'TN-Tabelle für Erasmus@ISB'!X151</f>
        <v>0</v>
      </c>
      <c r="Z139" s="10" t="str">
        <f>'TN-Tabelle für Erasmus@ISB'!Y151</f>
        <v>zu wenig km</v>
      </c>
      <c r="AA139" s="10">
        <f>'TN-Tabelle für Erasmus@ISB'!Z151</f>
        <v>0</v>
      </c>
      <c r="AB139" s="26" t="str">
        <f>'TN-Tabelle für Erasmus@ISB'!AA151</f>
        <v>Ja</v>
      </c>
      <c r="AC139" s="30">
        <f>'TN-Tabelle für Erasmus@ISB'!AB151</f>
        <v>0</v>
      </c>
      <c r="AD139" s="30">
        <f>'TN-Tabelle für Erasmus@ISB'!AC151</f>
        <v>0</v>
      </c>
      <c r="AE139" s="30">
        <f>'TN-Tabelle für Erasmus@ISB'!AD151</f>
        <v>0</v>
      </c>
      <c r="AF139" s="30">
        <f>'TN-Tabelle für Erasmus@ISB'!AE151</f>
        <v>0</v>
      </c>
      <c r="AG139" s="25">
        <f>'TN-Tabelle für Erasmus@ISB'!AF151</f>
        <v>1</v>
      </c>
      <c r="AH139" s="25">
        <f>'TN-Tabelle für Erasmus@ISB'!AG151</f>
        <v>0</v>
      </c>
      <c r="AI139" s="13">
        <f>'TN-Tabelle für Erasmus@ISB'!AH151</f>
        <v>0</v>
      </c>
      <c r="AJ139" s="25">
        <f>'TN-Tabelle für Erasmus@ISB'!AI151</f>
        <v>1</v>
      </c>
      <c r="AK139" s="13"/>
      <c r="AL139" s="13" t="s">
        <v>63</v>
      </c>
      <c r="AM139" s="13"/>
      <c r="AN139" s="13"/>
      <c r="AO139" s="13" t="s">
        <v>63</v>
      </c>
      <c r="AP139" s="13"/>
      <c r="AQ139" s="13" t="s">
        <v>63</v>
      </c>
      <c r="AR139" s="13" t="e">
        <f>'TN-Tabelle für Erasmus@ISB'!BK151</f>
        <v>#N/A</v>
      </c>
      <c r="AS139" s="13" t="e">
        <f>'TN-Tabelle für Erasmus@ISB'!BL151</f>
        <v>#N/A</v>
      </c>
      <c r="AT139" s="13" t="e">
        <f>'TN-Tabelle für Erasmus@ISB'!BN151</f>
        <v>#N/A</v>
      </c>
      <c r="AU139" s="40" t="e">
        <f>'TN-Tabelle für Erasmus@ISB'!BM151</f>
        <v>#N/A</v>
      </c>
      <c r="AV139" s="40" t="str">
        <f>'TN-Tabelle für Erasmus@ISB'!BU151</f>
        <v>zu wenig km</v>
      </c>
      <c r="AW139" s="40">
        <f>'TN-Tabelle für Erasmus@ISB'!BV151</f>
        <v>0</v>
      </c>
      <c r="AX139" s="40" t="e">
        <f>'TN-Tabelle für Erasmus@ISB'!BW151</f>
        <v>#N/A</v>
      </c>
      <c r="AY139" s="226">
        <f>'TN-Tabelle für Erasmus@ISB'!$B$2</f>
        <v>0</v>
      </c>
      <c r="AZ139" s="226">
        <f>Intern!$AE$28</f>
        <v>2</v>
      </c>
      <c r="BA139" s="226">
        <f>Intern!$AE$29</f>
        <v>1</v>
      </c>
      <c r="BB139" s="226">
        <f>Intern!$AE$23</f>
        <v>0</v>
      </c>
      <c r="BC139" s="226">
        <f>Intern!$AE$24</f>
        <v>1</v>
      </c>
      <c r="BD139" s="226">
        <f>Intern!$AE$25</f>
        <v>0</v>
      </c>
      <c r="BE139" s="226">
        <f ca="1">IF(ISBLANK('TN-Tabelle für Erasmus@ISB'!H151),0,DATEDIF('TN-Tabelle für Erasmus@ISB'!H151,TODAY(),"Y"))</f>
        <v>0</v>
      </c>
      <c r="BF139" s="227">
        <f t="shared" ca="1" si="13"/>
        <v>15</v>
      </c>
      <c r="BG139" s="226">
        <f>COUNTA('TN-Tabelle für Erasmus@ISB'!$I$14:$I$155)</f>
        <v>4</v>
      </c>
      <c r="BH139" s="226">
        <f>Intern!$AE$10</f>
        <v>1897</v>
      </c>
      <c r="BI139" s="226">
        <f>Intern!$AE$11</f>
        <v>413</v>
      </c>
      <c r="BJ139" s="226">
        <f>Intern!$AE$12</f>
        <v>2051</v>
      </c>
      <c r="BK139" s="226">
        <f>Intern!$AE$13</f>
        <v>695</v>
      </c>
      <c r="BL139" s="226">
        <f>Intern!$AE$14</f>
        <v>1897</v>
      </c>
      <c r="BM139" s="226">
        <f>Intern!$AE$15</f>
        <v>413</v>
      </c>
      <c r="BN139" s="226">
        <f>Intern!$AE$16</f>
        <v>726</v>
      </c>
      <c r="BO139" s="226">
        <f>Intern!$AE$17</f>
        <v>309</v>
      </c>
      <c r="BP139" s="226">
        <f>Intern!$AE$18</f>
        <v>0</v>
      </c>
      <c r="BQ139" s="226">
        <f>Intern!$AE$19</f>
        <v>0</v>
      </c>
      <c r="BR139" s="226">
        <f>Intern!$AE$21</f>
        <v>722</v>
      </c>
      <c r="BS139" s="226">
        <f>Intern!$AE$20</f>
        <v>2623</v>
      </c>
      <c r="BT139" s="228">
        <f>SUM(Intern!$AE$20+Intern!$AE$21)</f>
        <v>3345</v>
      </c>
      <c r="BU139" s="174" t="str">
        <f t="shared" si="14"/>
        <v xml:space="preserve">     </v>
      </c>
      <c r="BV139" s="226">
        <f t="shared" si="15"/>
        <v>2</v>
      </c>
      <c r="BW139" s="231">
        <f t="shared" si="16"/>
        <v>-14</v>
      </c>
      <c r="BX139" s="235" t="str">
        <f>SUBSTITUTE('TN-Tabelle für Erasmus@ISB'!K151," ", "")</f>
        <v/>
      </c>
      <c r="BY139" s="226">
        <f>'TN-Tabelle für Erasmus@ISB'!$BL$2</f>
        <v>2024</v>
      </c>
      <c r="BZ139" s="226" t="str">
        <f t="shared" si="17"/>
        <v/>
      </c>
      <c r="CA139"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40" spans="1:79" ht="14" customHeight="1">
      <c r="A140" s="27"/>
      <c r="B140" s="28">
        <f>'TN-Tabelle für Erasmus@ISB'!B152</f>
        <v>0</v>
      </c>
      <c r="C140" s="28" t="str">
        <f t="shared" si="12"/>
        <v>0</v>
      </c>
      <c r="D140" s="28">
        <f>'TN-Tabelle für Erasmus@ISB'!C152</f>
        <v>0</v>
      </c>
      <c r="E140" s="28">
        <f>'TN-Tabelle für Erasmus@ISB'!D152</f>
        <v>0</v>
      </c>
      <c r="F140" s="28">
        <f>'TN-Tabelle für Erasmus@ISB'!E152</f>
        <v>0</v>
      </c>
      <c r="G140" s="29">
        <f>'TN-Tabelle für Erasmus@ISB'!F152</f>
        <v>0</v>
      </c>
      <c r="H140" s="28">
        <f>'TN-Tabelle für Erasmus@ISB'!G152</f>
        <v>0</v>
      </c>
      <c r="I140" s="11">
        <f>'TN-Tabelle für Erasmus@ISB'!H152</f>
        <v>0</v>
      </c>
      <c r="J140" s="12">
        <f>'TN-Tabelle für Erasmus@ISB'!I152</f>
        <v>0</v>
      </c>
      <c r="K140" s="12">
        <f>'TN-Tabelle für Erasmus@ISB'!J152</f>
        <v>0</v>
      </c>
      <c r="L140" s="12">
        <f>'TN-Tabelle für Erasmus@ISB'!K152</f>
        <v>0</v>
      </c>
      <c r="M140" s="12">
        <f>'TN-Tabelle für Erasmus@ISB'!L152</f>
        <v>0</v>
      </c>
      <c r="N140" s="12">
        <f>'TN-Tabelle für Erasmus@ISB'!M152</f>
        <v>0</v>
      </c>
      <c r="O140" s="10">
        <f>'TN-Tabelle für Erasmus@ISB'!N152</f>
        <v>0</v>
      </c>
      <c r="P140" s="10">
        <f>'TN-Tabelle für Erasmus@ISB'!O152</f>
        <v>0</v>
      </c>
      <c r="Q140" s="10">
        <f>'TN-Tabelle für Erasmus@ISB'!P152</f>
        <v>0</v>
      </c>
      <c r="R140" s="10" t="str">
        <f>'TN-Tabelle für Erasmus@ISB'!Q152</f>
        <v>Kurstitel (nur eintragen bei Auswahl Kurs)</v>
      </c>
      <c r="S140" s="10">
        <f>'TN-Tabelle für Erasmus@ISB'!R152</f>
        <v>0</v>
      </c>
      <c r="T140" s="10">
        <f>'TN-Tabelle für Erasmus@ISB'!S152</f>
        <v>0</v>
      </c>
      <c r="U140" s="10">
        <f>'TN-Tabelle für Erasmus@ISB'!T152</f>
        <v>0</v>
      </c>
      <c r="V140" s="10">
        <f>'TN-Tabelle für Erasmus@ISB'!U152</f>
        <v>0</v>
      </c>
      <c r="W140" s="12">
        <f>'TN-Tabelle für Erasmus@ISB'!V152</f>
        <v>0</v>
      </c>
      <c r="X140" s="10">
        <f>'TN-Tabelle für Erasmus@ISB'!W152</f>
        <v>0</v>
      </c>
      <c r="Y140" s="10">
        <f>'TN-Tabelle für Erasmus@ISB'!X152</f>
        <v>0</v>
      </c>
      <c r="Z140" s="10" t="str">
        <f>'TN-Tabelle für Erasmus@ISB'!Y152</f>
        <v>zu wenig km</v>
      </c>
      <c r="AA140" s="10">
        <f>'TN-Tabelle für Erasmus@ISB'!Z152</f>
        <v>0</v>
      </c>
      <c r="AB140" s="26" t="str">
        <f>'TN-Tabelle für Erasmus@ISB'!AA152</f>
        <v>Ja</v>
      </c>
      <c r="AC140" s="30">
        <f>'TN-Tabelle für Erasmus@ISB'!AB152</f>
        <v>0</v>
      </c>
      <c r="AD140" s="30">
        <f>'TN-Tabelle für Erasmus@ISB'!AC152</f>
        <v>0</v>
      </c>
      <c r="AE140" s="30">
        <f>'TN-Tabelle für Erasmus@ISB'!AD152</f>
        <v>0</v>
      </c>
      <c r="AF140" s="30">
        <f>'TN-Tabelle für Erasmus@ISB'!AE152</f>
        <v>0</v>
      </c>
      <c r="AG140" s="25">
        <f>'TN-Tabelle für Erasmus@ISB'!AF152</f>
        <v>1</v>
      </c>
      <c r="AH140" s="25">
        <f>'TN-Tabelle für Erasmus@ISB'!AG152</f>
        <v>0</v>
      </c>
      <c r="AI140" s="13">
        <f>'TN-Tabelle für Erasmus@ISB'!AH152</f>
        <v>0</v>
      </c>
      <c r="AJ140" s="25">
        <f>'TN-Tabelle für Erasmus@ISB'!AI152</f>
        <v>1</v>
      </c>
      <c r="AK140" s="13"/>
      <c r="AL140" s="13" t="s">
        <v>63</v>
      </c>
      <c r="AM140" s="13"/>
      <c r="AN140" s="13"/>
      <c r="AO140" s="13" t="s">
        <v>63</v>
      </c>
      <c r="AP140" s="13"/>
      <c r="AQ140" s="13" t="s">
        <v>63</v>
      </c>
      <c r="AR140" s="13" t="e">
        <f>'TN-Tabelle für Erasmus@ISB'!BK152</f>
        <v>#N/A</v>
      </c>
      <c r="AS140" s="13" t="e">
        <f>'TN-Tabelle für Erasmus@ISB'!BL152</f>
        <v>#N/A</v>
      </c>
      <c r="AT140" s="13" t="e">
        <f>'TN-Tabelle für Erasmus@ISB'!BN152</f>
        <v>#N/A</v>
      </c>
      <c r="AU140" s="40" t="e">
        <f>'TN-Tabelle für Erasmus@ISB'!BM152</f>
        <v>#N/A</v>
      </c>
      <c r="AV140" s="40" t="str">
        <f>'TN-Tabelle für Erasmus@ISB'!BU152</f>
        <v>zu wenig km</v>
      </c>
      <c r="AW140" s="40">
        <f>'TN-Tabelle für Erasmus@ISB'!BV152</f>
        <v>0</v>
      </c>
      <c r="AX140" s="40" t="e">
        <f>'TN-Tabelle für Erasmus@ISB'!BW152</f>
        <v>#N/A</v>
      </c>
      <c r="AY140" s="226">
        <f>'TN-Tabelle für Erasmus@ISB'!$B$2</f>
        <v>0</v>
      </c>
      <c r="AZ140" s="226">
        <f>Intern!$AE$28</f>
        <v>2</v>
      </c>
      <c r="BA140" s="226">
        <f>Intern!$AE$29</f>
        <v>1</v>
      </c>
      <c r="BB140" s="226">
        <f>Intern!$AE$23</f>
        <v>0</v>
      </c>
      <c r="BC140" s="226">
        <f>Intern!$AE$24</f>
        <v>1</v>
      </c>
      <c r="BD140" s="226">
        <f>Intern!$AE$25</f>
        <v>0</v>
      </c>
      <c r="BE140" s="226">
        <f ca="1">IF(ISBLANK('TN-Tabelle für Erasmus@ISB'!H152),0,DATEDIF('TN-Tabelle für Erasmus@ISB'!H152,TODAY(),"Y"))</f>
        <v>0</v>
      </c>
      <c r="BF140" s="227">
        <f t="shared" ca="1" si="13"/>
        <v>15</v>
      </c>
      <c r="BG140" s="226">
        <f>COUNTA('TN-Tabelle für Erasmus@ISB'!$I$14:$I$155)</f>
        <v>4</v>
      </c>
      <c r="BH140" s="226">
        <f>Intern!$AE$10</f>
        <v>1897</v>
      </c>
      <c r="BI140" s="226">
        <f>Intern!$AE$11</f>
        <v>413</v>
      </c>
      <c r="BJ140" s="226">
        <f>Intern!$AE$12</f>
        <v>2051</v>
      </c>
      <c r="BK140" s="226">
        <f>Intern!$AE$13</f>
        <v>695</v>
      </c>
      <c r="BL140" s="226">
        <f>Intern!$AE$14</f>
        <v>1897</v>
      </c>
      <c r="BM140" s="226">
        <f>Intern!$AE$15</f>
        <v>413</v>
      </c>
      <c r="BN140" s="226">
        <f>Intern!$AE$16</f>
        <v>726</v>
      </c>
      <c r="BO140" s="226">
        <f>Intern!$AE$17</f>
        <v>309</v>
      </c>
      <c r="BP140" s="226">
        <f>Intern!$AE$18</f>
        <v>0</v>
      </c>
      <c r="BQ140" s="226">
        <f>Intern!$AE$19</f>
        <v>0</v>
      </c>
      <c r="BR140" s="226">
        <f>Intern!$AE$21</f>
        <v>722</v>
      </c>
      <c r="BS140" s="226">
        <f>Intern!$AE$20</f>
        <v>2623</v>
      </c>
      <c r="BT140" s="228">
        <f>SUM(Intern!$AE$20+Intern!$AE$21)</f>
        <v>3345</v>
      </c>
      <c r="BU140" s="174" t="str">
        <f t="shared" si="14"/>
        <v xml:space="preserve">     </v>
      </c>
      <c r="BV140" s="226">
        <f t="shared" si="15"/>
        <v>2</v>
      </c>
      <c r="BW140" s="231">
        <f t="shared" si="16"/>
        <v>-14</v>
      </c>
      <c r="BX140" s="235" t="str">
        <f>SUBSTITUTE('TN-Tabelle für Erasmus@ISB'!K152," ", "")</f>
        <v/>
      </c>
      <c r="BY140" s="226">
        <f>'TN-Tabelle für Erasmus@ISB'!$BL$2</f>
        <v>2024</v>
      </c>
      <c r="BZ140" s="226" t="str">
        <f t="shared" si="17"/>
        <v/>
      </c>
      <c r="CA140"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41" spans="1:79" ht="14" customHeight="1">
      <c r="A141" s="27"/>
      <c r="B141" s="28">
        <f>'TN-Tabelle für Erasmus@ISB'!B153</f>
        <v>0</v>
      </c>
      <c r="C141" s="28" t="str">
        <f t="shared" si="12"/>
        <v>0</v>
      </c>
      <c r="D141" s="28">
        <f>'TN-Tabelle für Erasmus@ISB'!C153</f>
        <v>0</v>
      </c>
      <c r="E141" s="28">
        <f>'TN-Tabelle für Erasmus@ISB'!D153</f>
        <v>0</v>
      </c>
      <c r="F141" s="28">
        <f>'TN-Tabelle für Erasmus@ISB'!E153</f>
        <v>0</v>
      </c>
      <c r="G141" s="29">
        <f>'TN-Tabelle für Erasmus@ISB'!F153</f>
        <v>0</v>
      </c>
      <c r="H141" s="28">
        <f>'TN-Tabelle für Erasmus@ISB'!G153</f>
        <v>0</v>
      </c>
      <c r="I141" s="11">
        <f>'TN-Tabelle für Erasmus@ISB'!H153</f>
        <v>0</v>
      </c>
      <c r="J141" s="12">
        <f>'TN-Tabelle für Erasmus@ISB'!I153</f>
        <v>0</v>
      </c>
      <c r="K141" s="12">
        <f>'TN-Tabelle für Erasmus@ISB'!J153</f>
        <v>0</v>
      </c>
      <c r="L141" s="12">
        <f>'TN-Tabelle für Erasmus@ISB'!K153</f>
        <v>0</v>
      </c>
      <c r="M141" s="12">
        <f>'TN-Tabelle für Erasmus@ISB'!L153</f>
        <v>0</v>
      </c>
      <c r="N141" s="12">
        <f>'TN-Tabelle für Erasmus@ISB'!M153</f>
        <v>0</v>
      </c>
      <c r="O141" s="10">
        <f>'TN-Tabelle für Erasmus@ISB'!N153</f>
        <v>0</v>
      </c>
      <c r="P141" s="10">
        <f>'TN-Tabelle für Erasmus@ISB'!O153</f>
        <v>0</v>
      </c>
      <c r="Q141" s="10">
        <f>'TN-Tabelle für Erasmus@ISB'!P153</f>
        <v>0</v>
      </c>
      <c r="R141" s="10" t="str">
        <f>'TN-Tabelle für Erasmus@ISB'!Q153</f>
        <v>Kurstitel (nur eintragen bei Auswahl Kurs)</v>
      </c>
      <c r="S141" s="10">
        <f>'TN-Tabelle für Erasmus@ISB'!R153</f>
        <v>0</v>
      </c>
      <c r="T141" s="10">
        <f>'TN-Tabelle für Erasmus@ISB'!S153</f>
        <v>0</v>
      </c>
      <c r="U141" s="10">
        <f>'TN-Tabelle für Erasmus@ISB'!T153</f>
        <v>0</v>
      </c>
      <c r="V141" s="10">
        <f>'TN-Tabelle für Erasmus@ISB'!U153</f>
        <v>0</v>
      </c>
      <c r="W141" s="12">
        <f>'TN-Tabelle für Erasmus@ISB'!V153</f>
        <v>0</v>
      </c>
      <c r="X141" s="10">
        <f>'TN-Tabelle für Erasmus@ISB'!W153</f>
        <v>0</v>
      </c>
      <c r="Y141" s="10">
        <f>'TN-Tabelle für Erasmus@ISB'!X153</f>
        <v>0</v>
      </c>
      <c r="Z141" s="10" t="str">
        <f>'TN-Tabelle für Erasmus@ISB'!Y153</f>
        <v>zu wenig km</v>
      </c>
      <c r="AA141" s="10">
        <f>'TN-Tabelle für Erasmus@ISB'!Z153</f>
        <v>0</v>
      </c>
      <c r="AB141" s="26" t="str">
        <f>'TN-Tabelle für Erasmus@ISB'!AA153</f>
        <v>Ja</v>
      </c>
      <c r="AC141" s="30">
        <f>'TN-Tabelle für Erasmus@ISB'!AB153</f>
        <v>0</v>
      </c>
      <c r="AD141" s="30">
        <f>'TN-Tabelle für Erasmus@ISB'!AC153</f>
        <v>0</v>
      </c>
      <c r="AE141" s="30">
        <f>'TN-Tabelle für Erasmus@ISB'!AD153</f>
        <v>0</v>
      </c>
      <c r="AF141" s="30">
        <f>'TN-Tabelle für Erasmus@ISB'!AE153</f>
        <v>0</v>
      </c>
      <c r="AG141" s="25">
        <f>'TN-Tabelle für Erasmus@ISB'!AF153</f>
        <v>1</v>
      </c>
      <c r="AH141" s="25">
        <f>'TN-Tabelle für Erasmus@ISB'!AG153</f>
        <v>0</v>
      </c>
      <c r="AI141" s="13">
        <f>'TN-Tabelle für Erasmus@ISB'!AH153</f>
        <v>0</v>
      </c>
      <c r="AJ141" s="25">
        <f>'TN-Tabelle für Erasmus@ISB'!AI153</f>
        <v>1</v>
      </c>
      <c r="AK141" s="13"/>
      <c r="AL141" s="13" t="s">
        <v>63</v>
      </c>
      <c r="AM141" s="13"/>
      <c r="AN141" s="13"/>
      <c r="AO141" s="13" t="s">
        <v>63</v>
      </c>
      <c r="AP141" s="13"/>
      <c r="AQ141" s="13" t="s">
        <v>63</v>
      </c>
      <c r="AR141" s="13" t="e">
        <f>'TN-Tabelle für Erasmus@ISB'!BK153</f>
        <v>#N/A</v>
      </c>
      <c r="AS141" s="13" t="e">
        <f>'TN-Tabelle für Erasmus@ISB'!BL153</f>
        <v>#N/A</v>
      </c>
      <c r="AT141" s="13" t="e">
        <f>'TN-Tabelle für Erasmus@ISB'!BN153</f>
        <v>#N/A</v>
      </c>
      <c r="AU141" s="40" t="e">
        <f>'TN-Tabelle für Erasmus@ISB'!BM153</f>
        <v>#N/A</v>
      </c>
      <c r="AV141" s="40" t="str">
        <f>'TN-Tabelle für Erasmus@ISB'!BU153</f>
        <v>zu wenig km</v>
      </c>
      <c r="AW141" s="40">
        <f>'TN-Tabelle für Erasmus@ISB'!BV153</f>
        <v>0</v>
      </c>
      <c r="AX141" s="40" t="e">
        <f>'TN-Tabelle für Erasmus@ISB'!BW153</f>
        <v>#N/A</v>
      </c>
      <c r="AY141" s="226">
        <f>'TN-Tabelle für Erasmus@ISB'!$B$2</f>
        <v>0</v>
      </c>
      <c r="AZ141" s="226">
        <f>Intern!$AE$28</f>
        <v>2</v>
      </c>
      <c r="BA141" s="226">
        <f>Intern!$AE$29</f>
        <v>1</v>
      </c>
      <c r="BB141" s="226">
        <f>Intern!$AE$23</f>
        <v>0</v>
      </c>
      <c r="BC141" s="226">
        <f>Intern!$AE$24</f>
        <v>1</v>
      </c>
      <c r="BD141" s="226">
        <f>Intern!$AE$25</f>
        <v>0</v>
      </c>
      <c r="BE141" s="226">
        <f ca="1">IF(ISBLANK('TN-Tabelle für Erasmus@ISB'!H153),0,DATEDIF('TN-Tabelle für Erasmus@ISB'!H153,TODAY(),"Y"))</f>
        <v>0</v>
      </c>
      <c r="BF141" s="227">
        <f t="shared" ca="1" si="13"/>
        <v>15</v>
      </c>
      <c r="BG141" s="226">
        <f>COUNTA('TN-Tabelle für Erasmus@ISB'!$I$14:$I$155)</f>
        <v>4</v>
      </c>
      <c r="BH141" s="226">
        <f>Intern!$AE$10</f>
        <v>1897</v>
      </c>
      <c r="BI141" s="226">
        <f>Intern!$AE$11</f>
        <v>413</v>
      </c>
      <c r="BJ141" s="226">
        <f>Intern!$AE$12</f>
        <v>2051</v>
      </c>
      <c r="BK141" s="226">
        <f>Intern!$AE$13</f>
        <v>695</v>
      </c>
      <c r="BL141" s="226">
        <f>Intern!$AE$14</f>
        <v>1897</v>
      </c>
      <c r="BM141" s="226">
        <f>Intern!$AE$15</f>
        <v>413</v>
      </c>
      <c r="BN141" s="226">
        <f>Intern!$AE$16</f>
        <v>726</v>
      </c>
      <c r="BO141" s="226">
        <f>Intern!$AE$17</f>
        <v>309</v>
      </c>
      <c r="BP141" s="226">
        <f>Intern!$AE$18</f>
        <v>0</v>
      </c>
      <c r="BQ141" s="226">
        <f>Intern!$AE$19</f>
        <v>0</v>
      </c>
      <c r="BR141" s="226">
        <f>Intern!$AE$21</f>
        <v>722</v>
      </c>
      <c r="BS141" s="226">
        <f>Intern!$AE$20</f>
        <v>2623</v>
      </c>
      <c r="BT141" s="228">
        <f>SUM(Intern!$AE$20+Intern!$AE$21)</f>
        <v>3345</v>
      </c>
      <c r="BU141" s="174" t="str">
        <f t="shared" si="14"/>
        <v xml:space="preserve">     </v>
      </c>
      <c r="BV141" s="226">
        <f t="shared" si="15"/>
        <v>2</v>
      </c>
      <c r="BW141" s="231">
        <f t="shared" si="16"/>
        <v>-14</v>
      </c>
      <c r="BX141" s="235" t="str">
        <f>SUBSTITUTE('TN-Tabelle für Erasmus@ISB'!K153," ", "")</f>
        <v/>
      </c>
      <c r="BY141" s="226">
        <f>'TN-Tabelle für Erasmus@ISB'!$BL$2</f>
        <v>2024</v>
      </c>
      <c r="BZ141" s="226" t="str">
        <f t="shared" si="17"/>
        <v/>
      </c>
      <c r="CA141"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42" spans="1:79" ht="14" customHeight="1">
      <c r="A142" s="27"/>
      <c r="B142" s="28">
        <f>'TN-Tabelle für Erasmus@ISB'!B154</f>
        <v>0</v>
      </c>
      <c r="C142" s="28" t="str">
        <f t="shared" si="12"/>
        <v>0</v>
      </c>
      <c r="D142" s="28">
        <f>'TN-Tabelle für Erasmus@ISB'!C154</f>
        <v>0</v>
      </c>
      <c r="E142" s="28">
        <f>'TN-Tabelle für Erasmus@ISB'!D154</f>
        <v>0</v>
      </c>
      <c r="F142" s="28">
        <f>'TN-Tabelle für Erasmus@ISB'!E154</f>
        <v>0</v>
      </c>
      <c r="G142" s="29">
        <f>'TN-Tabelle für Erasmus@ISB'!F154</f>
        <v>0</v>
      </c>
      <c r="H142" s="28">
        <f>'TN-Tabelle für Erasmus@ISB'!G154</f>
        <v>0</v>
      </c>
      <c r="I142" s="11">
        <f>'TN-Tabelle für Erasmus@ISB'!H154</f>
        <v>0</v>
      </c>
      <c r="J142" s="12">
        <f>'TN-Tabelle für Erasmus@ISB'!I154</f>
        <v>0</v>
      </c>
      <c r="K142" s="12">
        <f>'TN-Tabelle für Erasmus@ISB'!J154</f>
        <v>0</v>
      </c>
      <c r="L142" s="12">
        <f>'TN-Tabelle für Erasmus@ISB'!K154</f>
        <v>0</v>
      </c>
      <c r="M142" s="12">
        <f>'TN-Tabelle für Erasmus@ISB'!L154</f>
        <v>0</v>
      </c>
      <c r="N142" s="12">
        <f>'TN-Tabelle für Erasmus@ISB'!M154</f>
        <v>0</v>
      </c>
      <c r="O142" s="10">
        <f>'TN-Tabelle für Erasmus@ISB'!N154</f>
        <v>0</v>
      </c>
      <c r="P142" s="10">
        <f>'TN-Tabelle für Erasmus@ISB'!O154</f>
        <v>0</v>
      </c>
      <c r="Q142" s="10">
        <f>'TN-Tabelle für Erasmus@ISB'!P154</f>
        <v>0</v>
      </c>
      <c r="R142" s="10" t="str">
        <f>'TN-Tabelle für Erasmus@ISB'!Q154</f>
        <v>Kurstitel (nur eintragen bei Auswahl Kurs)</v>
      </c>
      <c r="S142" s="10">
        <f>'TN-Tabelle für Erasmus@ISB'!R154</f>
        <v>0</v>
      </c>
      <c r="T142" s="10">
        <f>'TN-Tabelle für Erasmus@ISB'!S154</f>
        <v>0</v>
      </c>
      <c r="U142" s="10">
        <f>'TN-Tabelle für Erasmus@ISB'!T154</f>
        <v>0</v>
      </c>
      <c r="V142" s="10">
        <f>'TN-Tabelle für Erasmus@ISB'!U154</f>
        <v>0</v>
      </c>
      <c r="W142" s="12">
        <f>'TN-Tabelle für Erasmus@ISB'!V154</f>
        <v>0</v>
      </c>
      <c r="X142" s="10">
        <f>'TN-Tabelle für Erasmus@ISB'!W154</f>
        <v>0</v>
      </c>
      <c r="Y142" s="10">
        <f>'TN-Tabelle für Erasmus@ISB'!X154</f>
        <v>0</v>
      </c>
      <c r="Z142" s="10" t="str">
        <f>'TN-Tabelle für Erasmus@ISB'!Y154</f>
        <v>zu wenig km</v>
      </c>
      <c r="AA142" s="10">
        <f>'TN-Tabelle für Erasmus@ISB'!Z154</f>
        <v>0</v>
      </c>
      <c r="AB142" s="26" t="str">
        <f>'TN-Tabelle für Erasmus@ISB'!AA154</f>
        <v>Ja</v>
      </c>
      <c r="AC142" s="30">
        <f>'TN-Tabelle für Erasmus@ISB'!AB154</f>
        <v>0</v>
      </c>
      <c r="AD142" s="30">
        <f>'TN-Tabelle für Erasmus@ISB'!AC154</f>
        <v>0</v>
      </c>
      <c r="AE142" s="30">
        <f>'TN-Tabelle für Erasmus@ISB'!AD154</f>
        <v>0</v>
      </c>
      <c r="AF142" s="30">
        <f>'TN-Tabelle für Erasmus@ISB'!AE154</f>
        <v>0</v>
      </c>
      <c r="AG142" s="25">
        <f>'TN-Tabelle für Erasmus@ISB'!AF154</f>
        <v>1</v>
      </c>
      <c r="AH142" s="25">
        <f>'TN-Tabelle für Erasmus@ISB'!AG154</f>
        <v>0</v>
      </c>
      <c r="AI142" s="13">
        <f>'TN-Tabelle für Erasmus@ISB'!AH154</f>
        <v>0</v>
      </c>
      <c r="AJ142" s="25">
        <f>'TN-Tabelle für Erasmus@ISB'!AI154</f>
        <v>1</v>
      </c>
      <c r="AK142" s="13"/>
      <c r="AL142" s="13" t="s">
        <v>63</v>
      </c>
      <c r="AM142" s="13"/>
      <c r="AN142" s="13"/>
      <c r="AO142" s="13" t="s">
        <v>63</v>
      </c>
      <c r="AP142" s="13"/>
      <c r="AQ142" s="13" t="s">
        <v>63</v>
      </c>
      <c r="AR142" s="13" t="e">
        <f>'TN-Tabelle für Erasmus@ISB'!BK154</f>
        <v>#N/A</v>
      </c>
      <c r="AS142" s="13" t="e">
        <f>'TN-Tabelle für Erasmus@ISB'!BL154</f>
        <v>#N/A</v>
      </c>
      <c r="AT142" s="13" t="e">
        <f>'TN-Tabelle für Erasmus@ISB'!BN154</f>
        <v>#N/A</v>
      </c>
      <c r="AU142" s="40" t="e">
        <f>'TN-Tabelle für Erasmus@ISB'!BM154</f>
        <v>#N/A</v>
      </c>
      <c r="AV142" s="40" t="str">
        <f>'TN-Tabelle für Erasmus@ISB'!BU154</f>
        <v>zu wenig km</v>
      </c>
      <c r="AW142" s="40">
        <f>'TN-Tabelle für Erasmus@ISB'!BV154</f>
        <v>0</v>
      </c>
      <c r="AX142" s="40" t="e">
        <f>'TN-Tabelle für Erasmus@ISB'!BW154</f>
        <v>#N/A</v>
      </c>
      <c r="AY142" s="226">
        <f>'TN-Tabelle für Erasmus@ISB'!$B$2</f>
        <v>0</v>
      </c>
      <c r="AZ142" s="226">
        <f>Intern!$AE$28</f>
        <v>2</v>
      </c>
      <c r="BA142" s="226">
        <f>Intern!$AE$29</f>
        <v>1</v>
      </c>
      <c r="BB142" s="226">
        <f>Intern!$AE$23</f>
        <v>0</v>
      </c>
      <c r="BC142" s="226">
        <f>Intern!$AE$24</f>
        <v>1</v>
      </c>
      <c r="BD142" s="226">
        <f>Intern!$AE$25</f>
        <v>0</v>
      </c>
      <c r="BE142" s="226">
        <f ca="1">IF(ISBLANK('TN-Tabelle für Erasmus@ISB'!H154),0,DATEDIF('TN-Tabelle für Erasmus@ISB'!H154,TODAY(),"Y"))</f>
        <v>0</v>
      </c>
      <c r="BF142" s="227">
        <f t="shared" ca="1" si="13"/>
        <v>15</v>
      </c>
      <c r="BG142" s="226">
        <f>COUNTA('TN-Tabelle für Erasmus@ISB'!$I$14:$I$155)</f>
        <v>4</v>
      </c>
      <c r="BH142" s="226">
        <f>Intern!$AE$10</f>
        <v>1897</v>
      </c>
      <c r="BI142" s="226">
        <f>Intern!$AE$11</f>
        <v>413</v>
      </c>
      <c r="BJ142" s="226">
        <f>Intern!$AE$12</f>
        <v>2051</v>
      </c>
      <c r="BK142" s="226">
        <f>Intern!$AE$13</f>
        <v>695</v>
      </c>
      <c r="BL142" s="226">
        <f>Intern!$AE$14</f>
        <v>1897</v>
      </c>
      <c r="BM142" s="226">
        <f>Intern!$AE$15</f>
        <v>413</v>
      </c>
      <c r="BN142" s="226">
        <f>Intern!$AE$16</f>
        <v>726</v>
      </c>
      <c r="BO142" s="226">
        <f>Intern!$AE$17</f>
        <v>309</v>
      </c>
      <c r="BP142" s="226">
        <f>Intern!$AE$18</f>
        <v>0</v>
      </c>
      <c r="BQ142" s="226">
        <f>Intern!$AE$19</f>
        <v>0</v>
      </c>
      <c r="BR142" s="226">
        <f>Intern!$AE$21</f>
        <v>722</v>
      </c>
      <c r="BS142" s="226">
        <f>Intern!$AE$20</f>
        <v>2623</v>
      </c>
      <c r="BT142" s="228">
        <f>SUM(Intern!$AE$20+Intern!$AE$21)</f>
        <v>3345</v>
      </c>
      <c r="BU142" s="174" t="str">
        <f t="shared" si="14"/>
        <v xml:space="preserve">     </v>
      </c>
      <c r="BV142" s="226">
        <f t="shared" si="15"/>
        <v>2</v>
      </c>
      <c r="BW142" s="231">
        <f t="shared" si="16"/>
        <v>-14</v>
      </c>
      <c r="BX142" s="235" t="str">
        <f>SUBSTITUTE('TN-Tabelle für Erasmus@ISB'!K154," ", "")</f>
        <v/>
      </c>
      <c r="BY142" s="226">
        <f>'TN-Tabelle für Erasmus@ISB'!$BL$2</f>
        <v>2024</v>
      </c>
      <c r="BZ142" s="226" t="str">
        <f t="shared" si="17"/>
        <v/>
      </c>
      <c r="CA142"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43" spans="1:79" ht="14" customHeight="1" thickBot="1">
      <c r="A143" s="27"/>
      <c r="B143" s="28">
        <f>'TN-Tabelle für Erasmus@ISB'!B155</f>
        <v>0</v>
      </c>
      <c r="C143" s="28" t="str">
        <f t="shared" si="12"/>
        <v>0</v>
      </c>
      <c r="D143" s="28">
        <f>'TN-Tabelle für Erasmus@ISB'!C155</f>
        <v>0</v>
      </c>
      <c r="E143" s="28">
        <f>'TN-Tabelle für Erasmus@ISB'!D155</f>
        <v>0</v>
      </c>
      <c r="F143" s="28">
        <f>'TN-Tabelle für Erasmus@ISB'!E155</f>
        <v>0</v>
      </c>
      <c r="G143" s="29">
        <f>'TN-Tabelle für Erasmus@ISB'!F155</f>
        <v>0</v>
      </c>
      <c r="H143" s="28">
        <f>'TN-Tabelle für Erasmus@ISB'!G155</f>
        <v>0</v>
      </c>
      <c r="I143" s="11">
        <f>'TN-Tabelle für Erasmus@ISB'!H155</f>
        <v>0</v>
      </c>
      <c r="J143" s="12">
        <f>'TN-Tabelle für Erasmus@ISB'!I155</f>
        <v>0</v>
      </c>
      <c r="K143" s="12">
        <f>'TN-Tabelle für Erasmus@ISB'!J155</f>
        <v>0</v>
      </c>
      <c r="L143" s="12">
        <f>'TN-Tabelle für Erasmus@ISB'!K155</f>
        <v>0</v>
      </c>
      <c r="M143" s="12">
        <f>'TN-Tabelle für Erasmus@ISB'!L155</f>
        <v>0</v>
      </c>
      <c r="N143" s="12">
        <f>'TN-Tabelle für Erasmus@ISB'!M155</f>
        <v>0</v>
      </c>
      <c r="O143" s="10">
        <f>'TN-Tabelle für Erasmus@ISB'!N155</f>
        <v>0</v>
      </c>
      <c r="P143" s="10">
        <f>'TN-Tabelle für Erasmus@ISB'!O155</f>
        <v>0</v>
      </c>
      <c r="Q143" s="10">
        <f>'TN-Tabelle für Erasmus@ISB'!P155</f>
        <v>0</v>
      </c>
      <c r="R143" s="10" t="str">
        <f>'TN-Tabelle für Erasmus@ISB'!Q155</f>
        <v>Kurstitel (nur eintragen bei Auswahl Kurs)</v>
      </c>
      <c r="S143" s="10">
        <f>'TN-Tabelle für Erasmus@ISB'!R155</f>
        <v>0</v>
      </c>
      <c r="T143" s="10">
        <f>'TN-Tabelle für Erasmus@ISB'!S155</f>
        <v>0</v>
      </c>
      <c r="U143" s="10">
        <f>'TN-Tabelle für Erasmus@ISB'!T155</f>
        <v>0</v>
      </c>
      <c r="V143" s="10">
        <f>'TN-Tabelle für Erasmus@ISB'!U155</f>
        <v>0</v>
      </c>
      <c r="W143" s="12">
        <f>'TN-Tabelle für Erasmus@ISB'!V155</f>
        <v>0</v>
      </c>
      <c r="X143" s="10">
        <f>'TN-Tabelle für Erasmus@ISB'!W155</f>
        <v>0</v>
      </c>
      <c r="Y143" s="10">
        <f>'TN-Tabelle für Erasmus@ISB'!X155</f>
        <v>0</v>
      </c>
      <c r="Z143" s="10" t="str">
        <f>'TN-Tabelle für Erasmus@ISB'!Y155</f>
        <v>zu wenig km</v>
      </c>
      <c r="AA143" s="10">
        <f>'TN-Tabelle für Erasmus@ISB'!Z155</f>
        <v>0</v>
      </c>
      <c r="AB143" s="26" t="str">
        <f>'TN-Tabelle für Erasmus@ISB'!AA155</f>
        <v>Ja</v>
      </c>
      <c r="AC143" s="30">
        <f>'TN-Tabelle für Erasmus@ISB'!AB155</f>
        <v>0</v>
      </c>
      <c r="AD143" s="30">
        <f>'TN-Tabelle für Erasmus@ISB'!AC155</f>
        <v>0</v>
      </c>
      <c r="AE143" s="30">
        <f>'TN-Tabelle für Erasmus@ISB'!AD155</f>
        <v>0</v>
      </c>
      <c r="AF143" s="30">
        <f>'TN-Tabelle für Erasmus@ISB'!AE155</f>
        <v>0</v>
      </c>
      <c r="AG143" s="25">
        <f>'TN-Tabelle für Erasmus@ISB'!AF155</f>
        <v>1</v>
      </c>
      <c r="AH143" s="25">
        <f>'TN-Tabelle für Erasmus@ISB'!AG155</f>
        <v>0</v>
      </c>
      <c r="AI143" s="13">
        <f>'TN-Tabelle für Erasmus@ISB'!AH155</f>
        <v>0</v>
      </c>
      <c r="AJ143" s="25">
        <f>'TN-Tabelle für Erasmus@ISB'!AI155</f>
        <v>1</v>
      </c>
      <c r="AK143" s="13"/>
      <c r="AL143" s="13" t="s">
        <v>63</v>
      </c>
      <c r="AM143" s="13"/>
      <c r="AN143" s="13"/>
      <c r="AO143" s="13" t="s">
        <v>63</v>
      </c>
      <c r="AP143" s="13"/>
      <c r="AQ143" s="13" t="s">
        <v>63</v>
      </c>
      <c r="AR143" s="13" t="e">
        <f>'TN-Tabelle für Erasmus@ISB'!BK155</f>
        <v>#N/A</v>
      </c>
      <c r="AS143" s="13" t="e">
        <f>'TN-Tabelle für Erasmus@ISB'!BL155</f>
        <v>#N/A</v>
      </c>
      <c r="AT143" s="13" t="e">
        <f>'TN-Tabelle für Erasmus@ISB'!BN155</f>
        <v>#N/A</v>
      </c>
      <c r="AU143" s="40" t="e">
        <f>'TN-Tabelle für Erasmus@ISB'!BM155</f>
        <v>#N/A</v>
      </c>
      <c r="AV143" s="40" t="str">
        <f>'TN-Tabelle für Erasmus@ISB'!BU155</f>
        <v>zu wenig km</v>
      </c>
      <c r="AW143" s="40">
        <f>'TN-Tabelle für Erasmus@ISB'!BV155</f>
        <v>0</v>
      </c>
      <c r="AX143" s="40" t="e">
        <f>'TN-Tabelle für Erasmus@ISB'!BW155</f>
        <v>#N/A</v>
      </c>
      <c r="AY143" s="226">
        <f>'TN-Tabelle für Erasmus@ISB'!$B$2</f>
        <v>0</v>
      </c>
      <c r="AZ143" s="226">
        <f>Intern!$AE$28</f>
        <v>2</v>
      </c>
      <c r="BA143" s="226">
        <f>Intern!$AE$29</f>
        <v>1</v>
      </c>
      <c r="BB143" s="226">
        <f>Intern!$AE$23</f>
        <v>0</v>
      </c>
      <c r="BC143" s="226">
        <f>Intern!$AE$24</f>
        <v>1</v>
      </c>
      <c r="BD143" s="226">
        <f>Intern!$AE$25</f>
        <v>0</v>
      </c>
      <c r="BE143" s="226">
        <f ca="1">IF(ISBLANK('TN-Tabelle für Erasmus@ISB'!H155),0,DATEDIF('TN-Tabelle für Erasmus@ISB'!H155,TODAY(),"Y"))</f>
        <v>0</v>
      </c>
      <c r="BF143" s="227">
        <f t="shared" ca="1" si="13"/>
        <v>15</v>
      </c>
      <c r="BG143" s="226">
        <f>COUNTA('TN-Tabelle für Erasmus@ISB'!$I$14:$I$155)</f>
        <v>4</v>
      </c>
      <c r="BH143" s="226">
        <f>Intern!$AE$10</f>
        <v>1897</v>
      </c>
      <c r="BI143" s="226">
        <f>Intern!$AE$11</f>
        <v>413</v>
      </c>
      <c r="BJ143" s="226">
        <f>Intern!$AE$12</f>
        <v>2051</v>
      </c>
      <c r="BK143" s="226">
        <f>Intern!$AE$13</f>
        <v>695</v>
      </c>
      <c r="BL143" s="226">
        <f>Intern!$AE$14</f>
        <v>1897</v>
      </c>
      <c r="BM143" s="226">
        <f>Intern!$AE$15</f>
        <v>413</v>
      </c>
      <c r="BN143" s="226">
        <f>Intern!$AE$16</f>
        <v>726</v>
      </c>
      <c r="BO143" s="226">
        <f>Intern!$AE$17</f>
        <v>309</v>
      </c>
      <c r="BP143" s="226">
        <f>Intern!$AE$18</f>
        <v>0</v>
      </c>
      <c r="BQ143" s="226">
        <f>Intern!$AE$19</f>
        <v>0</v>
      </c>
      <c r="BR143" s="226">
        <f>Intern!$AE$21</f>
        <v>722</v>
      </c>
      <c r="BS143" s="226">
        <f>Intern!$AE$20</f>
        <v>2623</v>
      </c>
      <c r="BT143" s="228">
        <f>SUM(Intern!$AE$20+Intern!$AE$21)</f>
        <v>3345</v>
      </c>
      <c r="BU143" s="174" t="str">
        <f t="shared" si="14"/>
        <v xml:space="preserve">     </v>
      </c>
      <c r="BV143" s="226">
        <f t="shared" si="15"/>
        <v>2</v>
      </c>
      <c r="BW143" s="231">
        <f t="shared" si="16"/>
        <v>-14</v>
      </c>
      <c r="BX143" s="235" t="str">
        <f>SUBSTITUTE('TN-Tabelle für Erasmus@ISB'!K155," ", "")</f>
        <v/>
      </c>
      <c r="BY143" s="226">
        <f>'TN-Tabelle für Erasmus@ISB'!$BL$2</f>
        <v>2024</v>
      </c>
      <c r="BZ143" s="226" t="str">
        <f t="shared" si="17"/>
        <v/>
      </c>
      <c r="CA143" t="str">
        <f>IF(AND('TN-Tabelle für Erasmus@ISB'!$G$1="Schulbildung",'TN-Tabelle für Erasmus@ISB'!$BL$2=2022),"2022-1-DE03-KA121-SCH-000059182",
IF(AND('TN-Tabelle für Erasmus@ISB'!$G$1="Schulbildung",'TN-Tabelle für Erasmus@ISB'!$BL$2=2023),"2023-1-DE03-KA121-SCH-000135911",
IF(AND('TN-Tabelle für Erasmus@ISB'!$G$1="Schulbildung",'TN-Tabelle für Erasmus@ISB'!$BL$2=2024),"2024-1-DE03-KA121-SCH-000237321",
IF(AND('TN-Tabelle für Erasmus@ISB'!$G$1="Schulbildung",'TN-Tabelle für Erasmus@ISB'!$BL$2=2025),"2025-1-DE03-KA121-SCH-000000000",""))))</f>
        <v>2024-1-DE03-KA121-SCH-000237321</v>
      </c>
    </row>
    <row r="144" spans="1:79" s="91" customFormat="1" ht="15" thickBot="1">
      <c r="A144" s="81"/>
      <c r="B144" s="81"/>
      <c r="C144" s="81"/>
      <c r="D144" s="81"/>
      <c r="E144" s="81"/>
      <c r="F144" s="81"/>
      <c r="G144" s="82"/>
      <c r="H144" s="81"/>
      <c r="I144" s="83"/>
      <c r="J144" s="84"/>
      <c r="K144" s="84"/>
      <c r="L144" s="84"/>
      <c r="M144" s="84"/>
      <c r="N144" s="84"/>
      <c r="O144" s="85"/>
      <c r="P144" s="85"/>
      <c r="Q144" s="85"/>
      <c r="R144" s="85"/>
      <c r="S144" s="85"/>
      <c r="T144" s="85"/>
      <c r="U144" s="85"/>
      <c r="V144" s="85"/>
      <c r="W144" s="84"/>
      <c r="X144" s="85"/>
      <c r="Y144" s="85"/>
      <c r="Z144" s="85"/>
      <c r="AA144" s="85"/>
      <c r="AB144" s="86"/>
      <c r="AC144" s="87"/>
      <c r="AD144" s="87"/>
      <c r="AE144" s="87"/>
      <c r="AF144" s="87"/>
      <c r="AG144" s="88"/>
      <c r="AH144" s="88"/>
      <c r="AI144" s="89"/>
      <c r="AJ144" s="88"/>
      <c r="AK144" s="89"/>
      <c r="AL144" s="89"/>
      <c r="AM144" s="89"/>
      <c r="AN144" s="89"/>
      <c r="AO144" s="89"/>
      <c r="AP144" s="89"/>
      <c r="AQ144" s="89"/>
      <c r="AR144" s="89"/>
      <c r="AS144" s="89"/>
      <c r="AT144" s="89"/>
      <c r="AU144" s="90"/>
      <c r="AV144" s="90"/>
      <c r="AW144" s="90"/>
      <c r="AX144" s="90"/>
      <c r="AY144" s="92"/>
      <c r="BT144" s="122"/>
      <c r="BU144" s="167"/>
      <c r="BW144" s="232"/>
      <c r="BX144" s="236"/>
      <c r="BY144" s="236"/>
      <c r="BZ144" s="236"/>
    </row>
    <row r="145" spans="1:50" ht="14">
      <c r="A145" s="28"/>
      <c r="B145" s="28"/>
      <c r="C145" s="28"/>
      <c r="D145" s="28"/>
      <c r="E145" s="28"/>
      <c r="F145" s="28"/>
      <c r="G145" s="29"/>
      <c r="H145" s="28"/>
      <c r="I145" s="11"/>
      <c r="J145" s="12"/>
      <c r="K145" s="12"/>
      <c r="L145" s="12"/>
      <c r="M145" s="12"/>
      <c r="N145" s="12"/>
      <c r="O145" s="10"/>
      <c r="P145" s="10"/>
      <c r="Q145" s="10"/>
      <c r="R145" s="10"/>
      <c r="S145" s="10"/>
      <c r="T145" s="10"/>
      <c r="U145" s="10"/>
      <c r="V145" s="10"/>
      <c r="W145" s="12"/>
      <c r="X145" s="10"/>
      <c r="Y145" s="10"/>
      <c r="Z145" s="10"/>
      <c r="AA145" s="10"/>
      <c r="AB145" s="10"/>
      <c r="AC145" s="10"/>
      <c r="AD145" s="10"/>
      <c r="AE145" s="10"/>
      <c r="AF145" s="10"/>
      <c r="AG145" s="10"/>
      <c r="AH145" s="10"/>
      <c r="AI145" s="10"/>
      <c r="AJ145" s="10"/>
      <c r="AK145" s="10"/>
      <c r="AL145" s="10"/>
      <c r="AM145" s="10"/>
      <c r="AN145" s="13"/>
      <c r="AO145" s="13"/>
      <c r="AP145" s="13"/>
      <c r="AQ145" s="13"/>
      <c r="AR145" s="13"/>
      <c r="AS145" s="13"/>
      <c r="AT145" s="13"/>
      <c r="AU145" s="40"/>
      <c r="AV145" s="40"/>
      <c r="AW145" s="40"/>
      <c r="AX145" s="40"/>
    </row>
    <row r="146" spans="1:50" ht="14">
      <c r="A146" s="28"/>
      <c r="B146" s="28"/>
      <c r="C146" s="28"/>
      <c r="D146" s="28"/>
      <c r="E146" s="28"/>
      <c r="F146" s="28"/>
      <c r="G146" s="29"/>
      <c r="H146" s="28"/>
      <c r="I146" s="11"/>
      <c r="J146" s="12"/>
      <c r="K146" s="12"/>
      <c r="L146" s="12"/>
      <c r="M146" s="12"/>
      <c r="N146" s="12"/>
      <c r="O146" s="10"/>
      <c r="P146" s="10"/>
      <c r="Q146" s="10"/>
      <c r="R146" s="10"/>
      <c r="S146" s="10"/>
      <c r="T146" s="10"/>
      <c r="U146" s="10"/>
      <c r="V146" s="10"/>
      <c r="W146" s="12"/>
      <c r="X146" s="10"/>
      <c r="Y146" s="10"/>
      <c r="Z146" s="10"/>
      <c r="AA146" s="10"/>
      <c r="AB146" s="10"/>
      <c r="AC146" s="10"/>
      <c r="AD146" s="10"/>
      <c r="AE146" s="10"/>
      <c r="AF146" s="10"/>
      <c r="AG146" s="10"/>
      <c r="AH146" s="10"/>
      <c r="AI146" s="10"/>
      <c r="AJ146" s="10"/>
      <c r="AK146" s="10"/>
      <c r="AL146" s="10"/>
      <c r="AM146" s="10"/>
      <c r="AN146" s="13"/>
      <c r="AO146" s="13"/>
      <c r="AP146" s="13"/>
      <c r="AQ146" s="13"/>
      <c r="AR146" s="13"/>
      <c r="AS146" s="13"/>
      <c r="AT146" s="13"/>
      <c r="AU146" s="40"/>
      <c r="AV146" s="40"/>
      <c r="AW146" s="40"/>
      <c r="AX146" s="40"/>
    </row>
    <row r="147" spans="1:50" ht="14">
      <c r="A147" s="28"/>
      <c r="B147" s="28"/>
      <c r="C147" s="28"/>
      <c r="D147" s="28"/>
      <c r="E147" s="28"/>
      <c r="F147" s="28"/>
      <c r="G147" s="29"/>
      <c r="H147" s="28"/>
      <c r="I147" s="11"/>
      <c r="J147" s="12"/>
      <c r="K147" s="12"/>
      <c r="L147" s="12"/>
      <c r="M147" s="12"/>
      <c r="N147" s="12"/>
      <c r="O147" s="10"/>
      <c r="P147" s="10"/>
      <c r="Q147" s="10"/>
      <c r="R147" s="10"/>
      <c r="S147" s="10"/>
      <c r="T147" s="10"/>
      <c r="U147" s="10"/>
      <c r="V147" s="10"/>
      <c r="W147" s="12"/>
      <c r="X147" s="10"/>
      <c r="Y147" s="10"/>
      <c r="Z147" s="10"/>
      <c r="AA147" s="10"/>
      <c r="AB147" s="10"/>
      <c r="AC147" s="10"/>
      <c r="AD147" s="10"/>
      <c r="AE147" s="10"/>
      <c r="AF147" s="10"/>
      <c r="AG147" s="10"/>
      <c r="AH147" s="10"/>
      <c r="AI147" s="10"/>
      <c r="AJ147" s="10"/>
      <c r="AK147" s="10"/>
      <c r="AL147" s="13"/>
      <c r="AM147" s="13"/>
      <c r="AN147" s="13"/>
      <c r="AO147" s="13"/>
      <c r="AP147" s="13"/>
      <c r="AQ147" s="13"/>
      <c r="AR147" s="13"/>
      <c r="AS147" s="13"/>
      <c r="AT147" s="13"/>
      <c r="AU147" s="40"/>
      <c r="AV147" s="40"/>
      <c r="AW147" s="40"/>
      <c r="AX147" s="40"/>
    </row>
    <row r="148" spans="1:50" ht="14">
      <c r="A148" s="28"/>
      <c r="B148" s="28"/>
      <c r="C148" s="28"/>
      <c r="D148" s="28"/>
      <c r="E148" s="28"/>
      <c r="F148" s="28"/>
      <c r="G148" s="29"/>
      <c r="H148" s="28"/>
      <c r="I148" s="11"/>
      <c r="J148" s="12"/>
      <c r="K148" s="12"/>
      <c r="L148" s="12"/>
      <c r="M148" s="12"/>
      <c r="N148" s="12"/>
      <c r="O148" s="10"/>
      <c r="P148" s="10"/>
      <c r="Q148" s="10"/>
      <c r="R148" s="10"/>
      <c r="S148" s="10"/>
      <c r="T148" s="10"/>
      <c r="U148" s="10"/>
      <c r="V148" s="10"/>
      <c r="W148" s="12"/>
      <c r="X148" s="10"/>
      <c r="Y148" s="10"/>
      <c r="Z148" s="10"/>
      <c r="AA148" s="10"/>
      <c r="AB148" s="10"/>
      <c r="AC148" s="10"/>
      <c r="AD148" s="10"/>
      <c r="AE148" s="10"/>
      <c r="AF148" s="10"/>
      <c r="AG148" s="10"/>
      <c r="AH148" s="10"/>
      <c r="AI148" s="10"/>
      <c r="AJ148" s="10"/>
      <c r="AK148" s="10"/>
      <c r="AL148" s="13"/>
      <c r="AM148" s="13"/>
      <c r="AN148" s="13"/>
      <c r="AO148" s="13"/>
      <c r="AP148" s="13"/>
      <c r="AQ148" s="13"/>
      <c r="AR148" s="13"/>
      <c r="AS148" s="13"/>
      <c r="AT148" s="13"/>
      <c r="AU148" s="40"/>
      <c r="AV148" s="40"/>
      <c r="AW148" s="40"/>
      <c r="AX148" s="40"/>
    </row>
    <row r="149" spans="1:50" ht="14">
      <c r="A149" s="28"/>
      <c r="B149" s="28"/>
      <c r="C149" s="28"/>
      <c r="D149" s="28"/>
      <c r="E149" s="28"/>
      <c r="F149" s="28"/>
      <c r="G149" s="29"/>
      <c r="H149" s="28"/>
      <c r="I149" s="11"/>
      <c r="J149" s="12"/>
      <c r="K149" s="12"/>
      <c r="L149" s="12"/>
      <c r="M149" s="12"/>
      <c r="N149" s="12"/>
      <c r="O149" s="10"/>
      <c r="P149" s="10"/>
      <c r="Q149" s="10"/>
      <c r="R149" s="10"/>
      <c r="S149" s="10"/>
      <c r="T149" s="10"/>
      <c r="U149" s="10"/>
      <c r="V149" s="10"/>
      <c r="W149" s="12"/>
      <c r="X149" s="10"/>
      <c r="Y149" s="10"/>
      <c r="Z149" s="10"/>
      <c r="AA149" s="10"/>
      <c r="AB149" s="10"/>
      <c r="AC149" s="10"/>
      <c r="AD149" s="10"/>
      <c r="AE149" s="10"/>
      <c r="AF149" s="10"/>
      <c r="AG149" s="10"/>
      <c r="AH149" s="10"/>
      <c r="AI149" s="10"/>
      <c r="AJ149" s="10"/>
      <c r="AK149" s="10"/>
      <c r="AL149" s="13"/>
      <c r="AM149" s="13"/>
      <c r="AN149" s="13"/>
      <c r="AO149" s="13"/>
      <c r="AP149" s="13"/>
      <c r="AQ149" s="13"/>
      <c r="AR149" s="13"/>
      <c r="AS149" s="13"/>
      <c r="AT149" s="13"/>
      <c r="AU149" s="40"/>
      <c r="AV149" s="40"/>
      <c r="AW149" s="40"/>
      <c r="AX149" s="40"/>
    </row>
    <row r="150" spans="1:50" ht="14">
      <c r="A150" s="28"/>
      <c r="B150" s="28"/>
      <c r="C150" s="28"/>
      <c r="D150" s="28"/>
      <c r="E150" s="28"/>
      <c r="F150" s="28"/>
      <c r="G150" s="29"/>
      <c r="H150" s="28"/>
      <c r="I150" s="11"/>
      <c r="J150" s="12"/>
      <c r="K150" s="12"/>
      <c r="L150" s="12"/>
      <c r="M150" s="12"/>
      <c r="N150" s="12"/>
      <c r="O150" s="10"/>
      <c r="P150" s="10"/>
      <c r="Q150" s="10"/>
      <c r="R150" s="10"/>
      <c r="S150" s="10"/>
      <c r="T150" s="10"/>
      <c r="U150" s="10"/>
      <c r="V150" s="10"/>
      <c r="W150" s="12"/>
      <c r="X150" s="10"/>
      <c r="Y150" s="10"/>
      <c r="Z150" s="10"/>
      <c r="AA150" s="10"/>
      <c r="AB150" s="10"/>
      <c r="AC150" s="10"/>
      <c r="AD150" s="10"/>
      <c r="AE150" s="10"/>
      <c r="AF150" s="10"/>
      <c r="AG150" s="10"/>
      <c r="AH150" s="10"/>
      <c r="AI150" s="10"/>
      <c r="AJ150" s="10"/>
      <c r="AK150" s="10"/>
      <c r="AL150" s="13"/>
      <c r="AM150" s="13"/>
      <c r="AN150" s="13"/>
      <c r="AO150" s="13"/>
      <c r="AP150" s="13"/>
      <c r="AQ150" s="13"/>
      <c r="AR150" s="13"/>
      <c r="AS150" s="13"/>
      <c r="AT150" s="13"/>
      <c r="AU150" s="40"/>
      <c r="AV150" s="40"/>
      <c r="AW150" s="40"/>
      <c r="AX150" s="40"/>
    </row>
    <row r="151" spans="1:50" ht="14">
      <c r="A151" s="28"/>
      <c r="B151" s="28"/>
      <c r="C151" s="28"/>
      <c r="D151" s="28"/>
      <c r="E151" s="28"/>
      <c r="F151" s="28"/>
      <c r="G151" s="29"/>
      <c r="H151" s="28"/>
      <c r="I151" s="11"/>
      <c r="J151" s="12"/>
      <c r="K151" s="12"/>
      <c r="L151" s="12"/>
      <c r="M151" s="12"/>
      <c r="N151" s="12"/>
      <c r="O151" s="10"/>
      <c r="P151" s="10"/>
      <c r="Q151" s="10"/>
      <c r="R151" s="10"/>
      <c r="S151" s="10"/>
      <c r="T151" s="10"/>
      <c r="U151" s="10"/>
      <c r="V151" s="10"/>
      <c r="W151" s="12"/>
      <c r="X151" s="10"/>
      <c r="Y151" s="10"/>
      <c r="Z151" s="10"/>
      <c r="AA151" s="10"/>
      <c r="AB151" s="10"/>
      <c r="AC151" s="10"/>
      <c r="AD151" s="10"/>
      <c r="AE151" s="10"/>
      <c r="AF151" s="10"/>
      <c r="AG151" s="10"/>
      <c r="AH151" s="10"/>
      <c r="AI151" s="10"/>
      <c r="AJ151" s="10"/>
      <c r="AK151" s="10"/>
      <c r="AL151" s="13"/>
      <c r="AM151" s="13"/>
      <c r="AN151" s="13"/>
      <c r="AO151" s="13"/>
      <c r="AP151" s="13"/>
      <c r="AQ151" s="13"/>
      <c r="AR151" s="13"/>
      <c r="AS151" s="13"/>
      <c r="AT151" s="13"/>
      <c r="AU151" s="40"/>
      <c r="AV151" s="40"/>
      <c r="AW151" s="40"/>
      <c r="AX151" s="40"/>
    </row>
    <row r="152" spans="1:50" ht="14">
      <c r="A152" s="28"/>
      <c r="B152" s="28"/>
      <c r="C152" s="28"/>
      <c r="D152" s="28"/>
      <c r="E152" s="28"/>
      <c r="F152" s="28"/>
      <c r="G152" s="29"/>
      <c r="H152" s="28"/>
      <c r="I152" s="11"/>
      <c r="J152" s="12"/>
      <c r="K152" s="12"/>
      <c r="L152" s="12"/>
      <c r="M152" s="12"/>
      <c r="N152" s="12"/>
      <c r="O152" s="10"/>
      <c r="P152" s="10"/>
      <c r="Q152" s="10"/>
      <c r="R152" s="10"/>
      <c r="S152" s="10"/>
      <c r="T152" s="10"/>
      <c r="U152" s="10"/>
      <c r="V152" s="10"/>
      <c r="W152" s="12"/>
      <c r="X152" s="10"/>
      <c r="Y152" s="10"/>
      <c r="Z152" s="10"/>
      <c r="AA152" s="10"/>
      <c r="AB152" s="10"/>
      <c r="AC152" s="10"/>
      <c r="AD152" s="10"/>
      <c r="AE152" s="10"/>
      <c r="AF152" s="10"/>
      <c r="AG152" s="10"/>
      <c r="AH152" s="10"/>
      <c r="AI152" s="10"/>
      <c r="AJ152" s="10"/>
      <c r="AK152" s="10"/>
      <c r="AL152" s="13"/>
      <c r="AM152" s="13"/>
      <c r="AN152" s="13"/>
      <c r="AO152" s="13"/>
      <c r="AP152" s="13"/>
      <c r="AQ152" s="13"/>
      <c r="AR152" s="13"/>
      <c r="AS152" s="13"/>
      <c r="AT152" s="13"/>
      <c r="AU152" s="40"/>
      <c r="AV152" s="40"/>
      <c r="AW152" s="40"/>
      <c r="AX152" s="40"/>
    </row>
    <row r="153" spans="1:50" ht="14">
      <c r="A153" s="28"/>
      <c r="B153" s="28"/>
      <c r="C153" s="28"/>
      <c r="D153" s="28"/>
      <c r="E153" s="28"/>
      <c r="F153" s="28"/>
      <c r="G153" s="29"/>
      <c r="H153" s="28"/>
      <c r="I153" s="11"/>
      <c r="J153" s="12"/>
      <c r="K153" s="12"/>
      <c r="L153" s="12"/>
      <c r="M153" s="12"/>
      <c r="N153" s="12"/>
      <c r="O153" s="10"/>
      <c r="P153" s="10"/>
      <c r="Q153" s="10"/>
      <c r="R153" s="10"/>
      <c r="S153" s="10"/>
      <c r="T153" s="10"/>
      <c r="U153" s="10"/>
      <c r="V153" s="10"/>
      <c r="W153" s="12"/>
      <c r="X153" s="10"/>
      <c r="Y153" s="10"/>
      <c r="Z153" s="10"/>
      <c r="AA153" s="10"/>
      <c r="AB153" s="10"/>
      <c r="AC153" s="10"/>
      <c r="AD153" s="10"/>
      <c r="AE153" s="10"/>
      <c r="AF153" s="10"/>
      <c r="AG153" s="10"/>
      <c r="AH153" s="10"/>
      <c r="AI153" s="10"/>
      <c r="AJ153" s="10"/>
      <c r="AK153" s="10"/>
      <c r="AL153" s="13"/>
      <c r="AM153" s="13"/>
      <c r="AN153" s="13"/>
      <c r="AO153" s="13"/>
      <c r="AP153" s="13"/>
      <c r="AQ153" s="13"/>
      <c r="AR153" s="13"/>
      <c r="AS153" s="13"/>
      <c r="AT153" s="13"/>
      <c r="AU153" s="40"/>
      <c r="AV153" s="40"/>
      <c r="AW153" s="40"/>
      <c r="AX153" s="40"/>
    </row>
    <row r="154" spans="1:50" ht="14">
      <c r="A154" s="28"/>
      <c r="B154" s="28"/>
      <c r="C154" s="28"/>
      <c r="D154" s="28"/>
      <c r="E154" s="28"/>
      <c r="F154" s="28"/>
      <c r="G154" s="29"/>
      <c r="H154" s="28"/>
      <c r="I154" s="11"/>
      <c r="J154" s="12"/>
      <c r="K154" s="12"/>
      <c r="L154" s="12"/>
      <c r="M154" s="12"/>
      <c r="N154" s="12"/>
      <c r="O154" s="10"/>
      <c r="P154" s="10"/>
      <c r="Q154" s="10"/>
      <c r="R154" s="10"/>
      <c r="S154" s="10"/>
      <c r="T154" s="10"/>
      <c r="U154" s="10"/>
      <c r="V154" s="10"/>
      <c r="W154" s="12"/>
      <c r="X154" s="10"/>
      <c r="Y154" s="10"/>
      <c r="Z154" s="10"/>
      <c r="AA154" s="10"/>
      <c r="AB154" s="10"/>
      <c r="AC154" s="10"/>
      <c r="AD154" s="10"/>
      <c r="AE154" s="10"/>
      <c r="AF154" s="10"/>
      <c r="AG154" s="10"/>
      <c r="AH154" s="10"/>
      <c r="AI154" s="10"/>
      <c r="AJ154" s="10"/>
      <c r="AK154" s="10"/>
      <c r="AL154" s="13"/>
      <c r="AM154" s="13"/>
      <c r="AN154" s="13"/>
      <c r="AO154" s="13"/>
      <c r="AP154" s="13"/>
      <c r="AQ154" s="13"/>
      <c r="AR154" s="13"/>
      <c r="AS154" s="13"/>
      <c r="AT154" s="13"/>
      <c r="AU154" s="40"/>
      <c r="AV154" s="40"/>
      <c r="AW154" s="40"/>
      <c r="AX154" s="40"/>
    </row>
    <row r="155" spans="1:50" ht="14">
      <c r="AA155" s="10"/>
      <c r="AB155" s="10"/>
      <c r="AC155" s="10"/>
      <c r="AD155" s="10"/>
      <c r="AE155" s="10"/>
      <c r="AF155" s="10"/>
      <c r="AG155" s="10"/>
      <c r="AH155" s="10"/>
      <c r="AI155" s="10"/>
      <c r="AJ155" s="10"/>
      <c r="AK155" s="10"/>
    </row>
    <row r="156" spans="1:50" ht="14">
      <c r="AA156" s="10"/>
      <c r="AB156" s="10"/>
      <c r="AC156" s="10"/>
      <c r="AD156" s="10"/>
      <c r="AE156" s="10"/>
      <c r="AF156" s="10"/>
      <c r="AG156" s="10"/>
      <c r="AH156" s="10"/>
      <c r="AI156" s="10"/>
      <c r="AJ156" s="10"/>
      <c r="AK156" s="10"/>
    </row>
    <row r="157" spans="1:50" ht="14">
      <c r="AA157" s="10"/>
      <c r="AB157" s="10"/>
      <c r="AC157" s="10"/>
      <c r="AD157" s="10"/>
      <c r="AE157" s="10"/>
      <c r="AF157" s="10"/>
      <c r="AG157" s="10"/>
      <c r="AH157" s="10"/>
      <c r="AI157" s="10"/>
      <c r="AJ157" s="10"/>
      <c r="AK157" s="10"/>
    </row>
    <row r="158" spans="1:50" ht="14">
      <c r="AA158" s="10"/>
      <c r="AB158" s="10"/>
      <c r="AC158" s="10"/>
      <c r="AD158" s="10"/>
      <c r="AE158" s="10"/>
      <c r="AF158" s="10"/>
      <c r="AG158" s="10"/>
      <c r="AH158" s="10"/>
      <c r="AI158" s="10"/>
      <c r="AJ158" s="10"/>
      <c r="AK158" s="10"/>
    </row>
    <row r="159" spans="1:50" ht="14">
      <c r="AA159" s="10"/>
      <c r="AB159" s="10"/>
      <c r="AC159" s="10"/>
      <c r="AD159" s="10"/>
      <c r="AE159" s="10"/>
      <c r="AF159" s="10"/>
      <c r="AG159" s="10"/>
      <c r="AH159" s="10"/>
      <c r="AI159" s="10"/>
      <c r="AJ159" s="10"/>
      <c r="AK159" s="10"/>
    </row>
    <row r="160" spans="1:50" ht="14">
      <c r="AA160" s="10"/>
      <c r="AB160" s="10"/>
      <c r="AC160" s="10"/>
      <c r="AD160" s="10"/>
      <c r="AE160" s="10"/>
      <c r="AF160" s="10"/>
      <c r="AG160" s="10"/>
      <c r="AH160" s="10"/>
      <c r="AI160" s="10"/>
      <c r="AJ160" s="10"/>
      <c r="AK160" s="10"/>
    </row>
    <row r="161" spans="27:37" ht="14">
      <c r="AA161" s="10"/>
      <c r="AB161" s="10"/>
      <c r="AC161" s="10"/>
      <c r="AD161" s="10"/>
      <c r="AE161" s="10"/>
      <c r="AF161" s="10"/>
      <c r="AG161" s="10"/>
      <c r="AH161" s="10"/>
      <c r="AI161" s="10"/>
      <c r="AJ161" s="10"/>
      <c r="AK161" s="10"/>
    </row>
    <row r="162" spans="27:37" ht="14">
      <c r="AA162" s="10"/>
      <c r="AB162" s="10"/>
      <c r="AC162" s="10"/>
      <c r="AD162" s="10"/>
      <c r="AE162" s="10"/>
      <c r="AF162" s="10"/>
      <c r="AG162" s="10"/>
      <c r="AH162" s="10"/>
      <c r="AI162" s="10"/>
      <c r="AJ162" s="10"/>
      <c r="AK162" s="10"/>
    </row>
    <row r="163" spans="27:37" ht="14">
      <c r="AA163" s="10"/>
      <c r="AB163" s="10"/>
      <c r="AC163" s="10"/>
      <c r="AD163" s="10"/>
      <c r="AE163" s="10"/>
      <c r="AF163" s="10"/>
      <c r="AG163" s="10"/>
      <c r="AH163" s="10"/>
      <c r="AI163" s="10"/>
      <c r="AJ163" s="10"/>
      <c r="AK163" s="10"/>
    </row>
  </sheetData>
  <sheetProtection algorithmName="SHA-512" hashValue="+M58IJ2vzeM/CEXITAXXt34xeV+Tkm9s4JgP9OEYV3goTEOZqTooYhjEEWZtwkJWqBpYnCu54pLd5lsR/cRCFw==" saltValue="f128Q3eCSkTPR0p/i06DPw==" spinCount="100000" sheet="1" objects="1" scenarios="1" selectLockedCells="1" selectUnlockedCells="1"/>
  <hyperlinks>
    <hyperlink ref="Y1" r:id="rId1" xr:uid="{00000000-0004-0000-0000-000000000000}"/>
    <hyperlink ref="P1" r:id="rId2" display="Inklu-sion" xr:uid="{00000000-0004-0000-0000-000001000000}"/>
  </hyperlinks>
  <pageMargins left="0.7" right="0.7" top="0.78740157499999996" bottom="0.78740157499999996"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GT159"/>
  <sheetViews>
    <sheetView showGridLines="0" tabSelected="1" zoomScale="93" zoomScaleNormal="108" workbookViewId="0">
      <pane ySplit="13" topLeftCell="A14" activePane="bottomLeft" state="frozen"/>
      <selection pane="bottomLeft" activeCell="G22" sqref="G22"/>
    </sheetView>
  </sheetViews>
  <sheetFormatPr baseColWidth="10" defaultColWidth="16.33203125" defaultRowHeight="20" customHeight="1"/>
  <cols>
    <col min="1" max="1" width="18.83203125" style="1" bestFit="1" customWidth="1"/>
    <col min="2" max="2" width="26.83203125" style="3" customWidth="1"/>
    <col min="3" max="3" width="19.6640625" style="3" customWidth="1"/>
    <col min="4" max="4" width="21.5" style="1" customWidth="1"/>
    <col min="5" max="5" width="31.1640625" style="1" customWidth="1"/>
    <col min="6" max="6" width="22.83203125" style="1" customWidth="1"/>
    <col min="7" max="7" width="31.1640625" style="1" customWidth="1"/>
    <col min="8" max="8" width="10.6640625" style="1" customWidth="1"/>
    <col min="9" max="9" width="10" style="1" customWidth="1"/>
    <col min="10" max="10" width="14.6640625" style="1" customWidth="1"/>
    <col min="11" max="11" width="27.33203125" style="172" customWidth="1"/>
    <col min="12" max="12" width="24.83203125" style="1" customWidth="1"/>
    <col min="13" max="13" width="18.83203125" style="1" customWidth="1"/>
    <col min="14" max="14" width="17.33203125" style="1" customWidth="1"/>
    <col min="15" max="15" width="8.5" style="1" bestFit="1" customWidth="1"/>
    <col min="16" max="16" width="17.5" style="1" customWidth="1"/>
    <col min="17" max="17" width="38.33203125" style="1" customWidth="1"/>
    <col min="18" max="18" width="23.1640625" style="1" customWidth="1"/>
    <col min="19" max="19" width="19.5" style="1" customWidth="1"/>
    <col min="20" max="20" width="16.33203125" style="1"/>
    <col min="21" max="21" width="18.83203125" style="1" customWidth="1"/>
    <col min="22" max="22" width="14.5" style="1" customWidth="1"/>
    <col min="23" max="23" width="10.83203125" style="1" bestFit="1" customWidth="1"/>
    <col min="24" max="24" width="16.33203125" style="1"/>
    <col min="25" max="26" width="14" style="1" customWidth="1"/>
    <col min="27" max="27" width="9.1640625" style="1" customWidth="1"/>
    <col min="28" max="31" width="11.5" style="14" customWidth="1"/>
    <col min="32" max="35" width="8.33203125" style="14" customWidth="1"/>
    <col min="36" max="43" width="6.1640625" style="1" customWidth="1"/>
    <col min="44" max="44" width="5.6640625" style="3" hidden="1" customWidth="1"/>
    <col min="45" max="58" width="10" style="22" hidden="1" customWidth="1"/>
    <col min="59" max="62" width="12.5" style="22" hidden="1" customWidth="1"/>
    <col min="63" max="63" width="12.5" style="41" customWidth="1"/>
    <col min="64" max="64" width="12.33203125" style="41" customWidth="1"/>
    <col min="65" max="66" width="13" style="3" customWidth="1"/>
    <col min="67" max="72" width="13" style="22" hidden="1" customWidth="1"/>
    <col min="73" max="74" width="13" style="3" customWidth="1"/>
    <col min="75" max="75" width="14" style="4" customWidth="1"/>
    <col min="76" max="878" width="16.33203125" style="3"/>
    <col min="879" max="16384" width="16.33203125" style="1"/>
  </cols>
  <sheetData>
    <row r="1" spans="1:878" ht="39" customHeight="1" thickTop="1" thickBot="1">
      <c r="A1" s="245" t="s">
        <v>325</v>
      </c>
      <c r="B1" s="241" t="s">
        <v>305</v>
      </c>
      <c r="C1" s="110"/>
      <c r="D1" s="240"/>
      <c r="E1" s="110"/>
      <c r="F1" s="110"/>
      <c r="G1" s="239" t="s">
        <v>212</v>
      </c>
      <c r="K1" s="1"/>
      <c r="R1" s="3"/>
      <c r="S1" s="3"/>
      <c r="T1" s="3"/>
      <c r="AS1" s="146" t="s">
        <v>222</v>
      </c>
      <c r="AT1" s="147"/>
      <c r="AU1" s="147"/>
      <c r="AV1" s="147"/>
      <c r="AW1" s="147"/>
      <c r="AX1" s="147"/>
      <c r="AY1" s="147"/>
      <c r="AZ1" s="147"/>
      <c r="BA1" s="148" t="s">
        <v>223</v>
      </c>
      <c r="BB1" s="149"/>
      <c r="BC1" s="149"/>
      <c r="BD1" s="149"/>
      <c r="BE1" s="149"/>
      <c r="BF1" s="149"/>
      <c r="BG1" s="149"/>
      <c r="BH1" s="149"/>
      <c r="BI1" s="242" t="s">
        <v>320</v>
      </c>
      <c r="BJ1" s="157"/>
      <c r="BO1" s="146" t="s">
        <v>224</v>
      </c>
      <c r="BP1" s="146"/>
      <c r="BQ1" s="148" t="s">
        <v>225</v>
      </c>
      <c r="BR1" s="148"/>
      <c r="BS1" s="242" t="s">
        <v>320</v>
      </c>
      <c r="BT1" s="157"/>
      <c r="BU1" s="123"/>
      <c r="BV1" s="123"/>
      <c r="BW1" s="113"/>
    </row>
    <row r="2" spans="1:878" ht="39" customHeight="1" thickTop="1" thickBot="1">
      <c r="A2" s="5" t="s">
        <v>0</v>
      </c>
      <c r="B2" s="247"/>
      <c r="C2" s="248"/>
      <c r="D2" s="19" t="s">
        <v>69</v>
      </c>
      <c r="E2" s="55" t="s">
        <v>161</v>
      </c>
      <c r="F2" s="54" t="s">
        <v>168</v>
      </c>
      <c r="G2" s="55" t="s">
        <v>167</v>
      </c>
      <c r="H2" s="255" t="s">
        <v>169</v>
      </c>
      <c r="I2" s="256"/>
      <c r="J2" s="259"/>
      <c r="K2" s="260"/>
      <c r="L2" s="246" t="s">
        <v>324</v>
      </c>
      <c r="M2" s="111" t="s">
        <v>212</v>
      </c>
      <c r="N2" s="18"/>
      <c r="R2" s="17"/>
      <c r="S2" s="16"/>
      <c r="T2" s="17"/>
      <c r="AG2" s="252" t="s">
        <v>88</v>
      </c>
      <c r="AJ2" s="264" t="s">
        <v>73</v>
      </c>
      <c r="AK2" s="265"/>
      <c r="AL2" s="265"/>
      <c r="AM2" s="265"/>
      <c r="AN2" s="265"/>
      <c r="AO2" s="265"/>
      <c r="AP2" s="265"/>
      <c r="AQ2" s="266"/>
      <c r="AS2" s="152"/>
      <c r="AU2" s="153"/>
      <c r="AX2" s="153"/>
      <c r="BA2" s="152"/>
      <c r="BC2" s="153"/>
      <c r="BF2" s="153"/>
      <c r="BI2" s="152"/>
      <c r="BJ2" s="153"/>
      <c r="BK2" s="237" t="s">
        <v>302</v>
      </c>
      <c r="BL2" s="238">
        <v>2024</v>
      </c>
    </row>
    <row r="3" spans="1:878" ht="39" customHeight="1" thickTop="1" thickBot="1">
      <c r="A3" s="20" t="s">
        <v>70</v>
      </c>
      <c r="B3" s="247"/>
      <c r="C3" s="248"/>
      <c r="D3" s="21" t="s">
        <v>71</v>
      </c>
      <c r="E3" s="247"/>
      <c r="F3" s="248"/>
      <c r="G3" s="164">
        <v>2024</v>
      </c>
      <c r="H3" s="255" t="s">
        <v>170</v>
      </c>
      <c r="I3" s="256"/>
      <c r="J3" s="257" t="s">
        <v>233</v>
      </c>
      <c r="K3" s="258"/>
      <c r="L3" s="111"/>
      <c r="M3" s="111" t="s">
        <v>213</v>
      </c>
      <c r="N3" s="112"/>
      <c r="O3" s="113"/>
      <c r="P3" s="113"/>
      <c r="Q3" s="113"/>
      <c r="R3" s="113"/>
      <c r="S3" s="113"/>
      <c r="T3" s="113"/>
      <c r="U3" s="113"/>
      <c r="V3" s="113"/>
      <c r="W3" s="113"/>
      <c r="X3" s="113"/>
      <c r="Y3" s="113"/>
      <c r="Z3" s="113"/>
      <c r="AA3" s="113"/>
      <c r="AB3" s="114"/>
      <c r="AC3" s="114"/>
      <c r="AD3" s="114"/>
      <c r="AE3" s="114"/>
      <c r="AF3" s="114"/>
      <c r="AG3" s="253"/>
      <c r="AH3" s="22"/>
      <c r="AI3" s="22"/>
      <c r="AJ3" s="267" t="s">
        <v>57</v>
      </c>
      <c r="AK3" s="249" t="s">
        <v>60</v>
      </c>
      <c r="AL3" s="249" t="s">
        <v>61</v>
      </c>
      <c r="AM3" s="249" t="s">
        <v>58</v>
      </c>
      <c r="AN3" s="249" t="s">
        <v>62</v>
      </c>
      <c r="AO3" s="249" t="s">
        <v>59</v>
      </c>
      <c r="AP3" s="249" t="s">
        <v>56</v>
      </c>
      <c r="AQ3" s="261" t="s">
        <v>72</v>
      </c>
      <c r="AS3" s="119" t="s">
        <v>212</v>
      </c>
      <c r="AT3" s="158"/>
      <c r="AU3" s="120"/>
      <c r="AV3" s="119" t="s">
        <v>213</v>
      </c>
      <c r="AW3" s="158"/>
      <c r="AX3" s="121"/>
      <c r="AY3" s="154"/>
      <c r="AZ3" s="154"/>
      <c r="BA3" s="119" t="s">
        <v>212</v>
      </c>
      <c r="BB3" s="158"/>
      <c r="BC3" s="120"/>
      <c r="BD3" s="119" t="s">
        <v>213</v>
      </c>
      <c r="BE3" s="158"/>
      <c r="BF3" s="121"/>
      <c r="BG3" s="154"/>
      <c r="BH3" s="154"/>
      <c r="BI3" s="161"/>
      <c r="BJ3" s="160"/>
    </row>
    <row r="4" spans="1:878" ht="3" customHeight="1">
      <c r="A4" s="3"/>
      <c r="B4" s="108" t="s">
        <v>163</v>
      </c>
      <c r="C4" s="2"/>
      <c r="D4" s="2"/>
      <c r="E4" s="2"/>
      <c r="F4" s="2"/>
      <c r="G4" s="2">
        <v>2023</v>
      </c>
      <c r="H4" s="3"/>
      <c r="I4" s="2"/>
      <c r="J4" s="2"/>
      <c r="K4" s="168"/>
      <c r="L4" s="2"/>
      <c r="M4" s="115"/>
      <c r="N4" s="115"/>
      <c r="O4" s="115"/>
      <c r="P4" s="113"/>
      <c r="Q4" s="113"/>
      <c r="R4" s="113"/>
      <c r="S4" s="113"/>
      <c r="T4" s="113"/>
      <c r="U4" s="113"/>
      <c r="V4" s="113"/>
      <c r="W4" s="113"/>
      <c r="X4" s="113"/>
      <c r="Y4" s="113" t="s">
        <v>43</v>
      </c>
      <c r="Z4" s="113" t="s">
        <v>45</v>
      </c>
      <c r="AA4" s="113"/>
      <c r="AB4" s="114"/>
      <c r="AC4" s="114"/>
      <c r="AD4" s="114"/>
      <c r="AE4" s="114"/>
      <c r="AF4" s="114"/>
      <c r="AG4" s="253"/>
      <c r="AH4" s="22"/>
      <c r="AI4" s="22"/>
      <c r="AJ4" s="268"/>
      <c r="AK4" s="250"/>
      <c r="AL4" s="250"/>
      <c r="AM4" s="250"/>
      <c r="AN4" s="250"/>
      <c r="AO4" s="250"/>
      <c r="AP4" s="250"/>
      <c r="AQ4" s="262"/>
      <c r="AS4" s="152"/>
      <c r="AU4" s="153"/>
      <c r="AX4" s="153"/>
      <c r="BA4" s="152"/>
      <c r="BC4" s="153"/>
      <c r="BF4" s="153"/>
      <c r="BI4" s="152"/>
      <c r="BJ4" s="153"/>
      <c r="BL4" s="41">
        <v>2023</v>
      </c>
    </row>
    <row r="5" spans="1:878" ht="2" customHeight="1">
      <c r="A5" s="3"/>
      <c r="B5" s="108" t="s">
        <v>83</v>
      </c>
      <c r="C5" s="8"/>
      <c r="D5" s="8"/>
      <c r="E5" s="8"/>
      <c r="F5" s="8"/>
      <c r="G5" s="8">
        <v>2024</v>
      </c>
      <c r="H5" s="3"/>
      <c r="I5" s="8" t="s">
        <v>33</v>
      </c>
      <c r="J5" s="3"/>
      <c r="K5" s="169"/>
      <c r="L5" s="3"/>
      <c r="M5" s="113"/>
      <c r="N5" s="116" t="s">
        <v>18</v>
      </c>
      <c r="O5" s="117" t="s">
        <v>24</v>
      </c>
      <c r="P5" s="117" t="s">
        <v>36</v>
      </c>
      <c r="Q5" s="117"/>
      <c r="R5" s="117"/>
      <c r="S5" s="117" t="s">
        <v>154</v>
      </c>
      <c r="T5" s="117"/>
      <c r="U5" s="117"/>
      <c r="V5" s="116" t="s">
        <v>39</v>
      </c>
      <c r="W5" s="117" t="s">
        <v>31</v>
      </c>
      <c r="X5" s="117"/>
      <c r="Y5" s="117" t="s">
        <v>26</v>
      </c>
      <c r="Z5" s="117" t="s">
        <v>46</v>
      </c>
      <c r="AA5" s="117" t="s">
        <v>24</v>
      </c>
      <c r="AB5" s="118"/>
      <c r="AC5" s="118"/>
      <c r="AD5" s="118"/>
      <c r="AE5" s="118"/>
      <c r="AF5" s="118"/>
      <c r="AG5" s="253"/>
      <c r="AH5" s="23"/>
      <c r="AI5" s="23"/>
      <c r="AJ5" s="268"/>
      <c r="AK5" s="250"/>
      <c r="AL5" s="250"/>
      <c r="AM5" s="250"/>
      <c r="AN5" s="250"/>
      <c r="AO5" s="250"/>
      <c r="AP5" s="250"/>
      <c r="AQ5" s="262"/>
      <c r="AS5" s="152"/>
      <c r="AU5" s="153"/>
      <c r="AX5" s="153"/>
      <c r="BA5" s="152"/>
      <c r="BC5" s="153"/>
      <c r="BF5" s="153"/>
      <c r="BI5" s="152"/>
      <c r="BJ5" s="153"/>
      <c r="BL5" s="41">
        <v>2024</v>
      </c>
    </row>
    <row r="6" spans="1:878" ht="3" customHeight="1">
      <c r="A6" s="3"/>
      <c r="B6" s="108" t="s">
        <v>162</v>
      </c>
      <c r="C6" s="8"/>
      <c r="D6" s="8"/>
      <c r="E6" s="8"/>
      <c r="F6" s="8"/>
      <c r="G6" s="8">
        <v>2025</v>
      </c>
      <c r="H6" s="3"/>
      <c r="I6" s="8" t="s">
        <v>34</v>
      </c>
      <c r="J6" s="3"/>
      <c r="K6" s="169"/>
      <c r="L6" s="3"/>
      <c r="M6" s="113"/>
      <c r="N6" s="116" t="s">
        <v>19</v>
      </c>
      <c r="O6" s="117" t="s">
        <v>25</v>
      </c>
      <c r="P6" s="117" t="s">
        <v>165</v>
      </c>
      <c r="Q6" s="117"/>
      <c r="R6" s="117"/>
      <c r="S6" s="117" t="s">
        <v>155</v>
      </c>
      <c r="T6" s="117"/>
      <c r="U6" s="117"/>
      <c r="V6" s="116" t="s">
        <v>40</v>
      </c>
      <c r="W6" s="117" t="s">
        <v>32</v>
      </c>
      <c r="X6" s="117"/>
      <c r="Y6" s="117" t="s">
        <v>27</v>
      </c>
      <c r="Z6" s="117" t="s">
        <v>164</v>
      </c>
      <c r="AA6" s="117" t="s">
        <v>25</v>
      </c>
      <c r="AB6" s="118"/>
      <c r="AC6" s="118"/>
      <c r="AD6" s="118"/>
      <c r="AE6" s="118"/>
      <c r="AF6" s="118"/>
      <c r="AG6" s="253"/>
      <c r="AH6" s="23"/>
      <c r="AI6" s="23"/>
      <c r="AJ6" s="268"/>
      <c r="AK6" s="250"/>
      <c r="AL6" s="250"/>
      <c r="AM6" s="250"/>
      <c r="AN6" s="250"/>
      <c r="AO6" s="250"/>
      <c r="AP6" s="250"/>
      <c r="AQ6" s="262"/>
      <c r="AS6" s="152"/>
      <c r="AU6" s="153"/>
      <c r="AX6" s="153"/>
      <c r="BA6" s="152"/>
      <c r="BC6" s="153"/>
      <c r="BF6" s="153"/>
      <c r="BI6" s="152"/>
      <c r="BJ6" s="153"/>
      <c r="BL6" s="41">
        <v>2025</v>
      </c>
    </row>
    <row r="7" spans="1:878" ht="3" customHeight="1">
      <c r="A7" s="3"/>
      <c r="B7" s="108" t="s">
        <v>81</v>
      </c>
      <c r="C7" s="8"/>
      <c r="D7" s="8"/>
      <c r="E7" s="8"/>
      <c r="F7" s="8"/>
      <c r="G7" s="8"/>
      <c r="H7" s="3"/>
      <c r="I7" s="8" t="s">
        <v>35</v>
      </c>
      <c r="J7" s="3"/>
      <c r="K7" s="169"/>
      <c r="L7" s="3"/>
      <c r="M7" s="113"/>
      <c r="N7" s="116" t="s">
        <v>20</v>
      </c>
      <c r="O7" s="117"/>
      <c r="P7" s="117" t="s">
        <v>55</v>
      </c>
      <c r="Q7" s="117"/>
      <c r="R7" s="117"/>
      <c r="S7" s="117" t="s">
        <v>156</v>
      </c>
      <c r="T7" s="117"/>
      <c r="U7" s="117"/>
      <c r="V7" s="116" t="s">
        <v>41</v>
      </c>
      <c r="W7" s="117"/>
      <c r="X7" s="117"/>
      <c r="Y7" s="117" t="s">
        <v>28</v>
      </c>
      <c r="Z7" s="117" t="s">
        <v>47</v>
      </c>
      <c r="AA7" s="117"/>
      <c r="AB7" s="118"/>
      <c r="AC7" s="118"/>
      <c r="AD7" s="118"/>
      <c r="AE7" s="118"/>
      <c r="AF7" s="118"/>
      <c r="AG7" s="253"/>
      <c r="AH7" s="23"/>
      <c r="AI7" s="23"/>
      <c r="AJ7" s="268"/>
      <c r="AK7" s="250"/>
      <c r="AL7" s="250"/>
      <c r="AM7" s="250"/>
      <c r="AN7" s="250"/>
      <c r="AO7" s="250"/>
      <c r="AP7" s="250"/>
      <c r="AQ7" s="262"/>
      <c r="AS7" s="152"/>
      <c r="AU7" s="153"/>
      <c r="AX7" s="153"/>
      <c r="BA7" s="152"/>
      <c r="BC7" s="153"/>
      <c r="BF7" s="153"/>
      <c r="BI7" s="152"/>
      <c r="BJ7" s="153"/>
      <c r="BL7" s="41">
        <v>2026</v>
      </c>
    </row>
    <row r="8" spans="1:878" ht="3" customHeight="1">
      <c r="A8" s="3"/>
      <c r="B8" s="108" t="s">
        <v>80</v>
      </c>
      <c r="C8" s="8"/>
      <c r="D8" s="8"/>
      <c r="E8" s="8"/>
      <c r="F8" s="8"/>
      <c r="G8" s="8"/>
      <c r="H8" s="3"/>
      <c r="I8" s="8"/>
      <c r="J8" s="3"/>
      <c r="K8" s="169"/>
      <c r="L8" s="3"/>
      <c r="M8" s="113"/>
      <c r="N8" s="116" t="s">
        <v>22</v>
      </c>
      <c r="O8" s="117"/>
      <c r="P8" s="117" t="s">
        <v>21</v>
      </c>
      <c r="Q8" s="117"/>
      <c r="R8" s="117"/>
      <c r="S8" s="117" t="s">
        <v>157</v>
      </c>
      <c r="T8" s="117"/>
      <c r="U8" s="117"/>
      <c r="V8" s="116" t="s">
        <v>78</v>
      </c>
      <c r="W8" s="117"/>
      <c r="X8" s="117"/>
      <c r="Y8" s="117" t="s">
        <v>29</v>
      </c>
      <c r="Z8" s="117" t="s">
        <v>48</v>
      </c>
      <c r="AA8" s="117"/>
      <c r="AB8" s="118"/>
      <c r="AC8" s="118"/>
      <c r="AD8" s="118"/>
      <c r="AE8" s="118"/>
      <c r="AF8" s="118"/>
      <c r="AG8" s="253"/>
      <c r="AH8" s="23"/>
      <c r="AI8" s="23"/>
      <c r="AJ8" s="268"/>
      <c r="AK8" s="250"/>
      <c r="AL8" s="250"/>
      <c r="AM8" s="250"/>
      <c r="AN8" s="250"/>
      <c r="AO8" s="250"/>
      <c r="AP8" s="250"/>
      <c r="AQ8" s="262"/>
      <c r="AS8" s="152"/>
      <c r="AU8" s="153"/>
      <c r="AX8" s="153"/>
      <c r="BA8" s="152"/>
      <c r="BC8" s="153"/>
      <c r="BF8" s="153"/>
      <c r="BI8" s="152"/>
      <c r="BJ8" s="153"/>
      <c r="BL8" s="41">
        <v>2027</v>
      </c>
    </row>
    <row r="9" spans="1:878" ht="3" customHeight="1">
      <c r="A9" s="3"/>
      <c r="B9" s="108" t="s">
        <v>82</v>
      </c>
      <c r="C9" s="8"/>
      <c r="D9" s="8"/>
      <c r="E9" s="8"/>
      <c r="F9" s="8"/>
      <c r="G9" s="8"/>
      <c r="H9" s="3"/>
      <c r="I9" s="8"/>
      <c r="J9" s="8"/>
      <c r="K9" s="168"/>
      <c r="L9" s="8"/>
      <c r="M9" s="116"/>
      <c r="N9" s="116" t="s">
        <v>23</v>
      </c>
      <c r="O9" s="117"/>
      <c r="P9" s="113"/>
      <c r="Q9" s="113"/>
      <c r="R9" s="113"/>
      <c r="S9" s="113"/>
      <c r="T9" s="117"/>
      <c r="U9" s="117"/>
      <c r="V9" s="116" t="s">
        <v>21</v>
      </c>
      <c r="W9" s="117"/>
      <c r="X9" s="117"/>
      <c r="Y9" s="117" t="s">
        <v>30</v>
      </c>
      <c r="Z9" s="117" t="s">
        <v>49</v>
      </c>
      <c r="AA9" s="117"/>
      <c r="AB9" s="118"/>
      <c r="AC9" s="118"/>
      <c r="AD9" s="118"/>
      <c r="AE9" s="118"/>
      <c r="AF9" s="118"/>
      <c r="AG9" s="253"/>
      <c r="AH9" s="23"/>
      <c r="AI9" s="23"/>
      <c r="AJ9" s="268"/>
      <c r="AK9" s="250"/>
      <c r="AL9" s="250"/>
      <c r="AM9" s="250"/>
      <c r="AN9" s="250"/>
      <c r="AO9" s="250"/>
      <c r="AP9" s="250"/>
      <c r="AQ9" s="262"/>
      <c r="AS9" s="152"/>
      <c r="AU9" s="153"/>
      <c r="AX9" s="153"/>
      <c r="BA9" s="152"/>
      <c r="BC9" s="153"/>
      <c r="BF9" s="153"/>
      <c r="BI9" s="152"/>
      <c r="BJ9" s="153"/>
      <c r="BL9" s="41">
        <v>2022</v>
      </c>
    </row>
    <row r="10" spans="1:878" ht="3" customHeight="1">
      <c r="A10" s="3"/>
      <c r="B10" s="108" t="s">
        <v>85</v>
      </c>
      <c r="C10" s="8"/>
      <c r="D10" s="8"/>
      <c r="E10" s="8"/>
      <c r="F10" s="8"/>
      <c r="G10" s="8"/>
      <c r="H10" s="3"/>
      <c r="I10" s="8"/>
      <c r="J10" s="8"/>
      <c r="K10" s="168"/>
      <c r="L10" s="8"/>
      <c r="M10" s="116"/>
      <c r="N10" s="116" t="s">
        <v>21</v>
      </c>
      <c r="O10" s="117"/>
      <c r="P10" s="117"/>
      <c r="Q10" s="117"/>
      <c r="R10" s="117"/>
      <c r="S10" s="117"/>
      <c r="T10" s="117"/>
      <c r="U10" s="117"/>
      <c r="V10" s="116"/>
      <c r="W10" s="117"/>
      <c r="X10" s="117"/>
      <c r="Y10" s="117"/>
      <c r="Z10" s="117" t="s">
        <v>50</v>
      </c>
      <c r="AA10" s="117"/>
      <c r="AB10" s="118"/>
      <c r="AC10" s="118"/>
      <c r="AD10" s="118"/>
      <c r="AE10" s="118"/>
      <c r="AF10" s="118"/>
      <c r="AG10" s="253"/>
      <c r="AH10" s="23"/>
      <c r="AI10" s="23"/>
      <c r="AJ10" s="268"/>
      <c r="AK10" s="250"/>
      <c r="AL10" s="250"/>
      <c r="AM10" s="250"/>
      <c r="AN10" s="250"/>
      <c r="AO10" s="250"/>
      <c r="AP10" s="250"/>
      <c r="AQ10" s="262"/>
      <c r="AS10" s="152"/>
      <c r="AU10" s="153"/>
      <c r="AX10" s="153"/>
      <c r="BA10" s="152"/>
      <c r="BC10" s="153"/>
      <c r="BF10" s="153"/>
      <c r="BI10" s="152"/>
      <c r="BJ10" s="153"/>
    </row>
    <row r="11" spans="1:878" ht="3" customHeight="1">
      <c r="A11" s="3"/>
      <c r="B11" s="108" t="s">
        <v>241</v>
      </c>
      <c r="C11" s="8"/>
      <c r="D11" s="8"/>
      <c r="E11" s="8"/>
      <c r="F11" s="8"/>
      <c r="G11" s="8"/>
      <c r="H11" s="3"/>
      <c r="I11" s="8"/>
      <c r="J11" s="8"/>
      <c r="K11" s="168"/>
      <c r="L11" s="8"/>
      <c r="M11" s="8"/>
      <c r="N11" s="9"/>
      <c r="O11" s="24"/>
      <c r="P11" s="24"/>
      <c r="Q11" s="24"/>
      <c r="R11" s="24"/>
      <c r="S11" s="24"/>
      <c r="T11" s="24"/>
      <c r="U11" s="24"/>
      <c r="V11" s="9"/>
      <c r="W11" s="24"/>
      <c r="X11" s="24"/>
      <c r="Y11" s="24"/>
      <c r="Z11" s="24" t="s">
        <v>51</v>
      </c>
      <c r="AA11" s="24"/>
      <c r="AB11" s="23"/>
      <c r="AC11" s="23"/>
      <c r="AD11" s="23"/>
      <c r="AE11" s="23"/>
      <c r="AF11" s="23"/>
      <c r="AG11" s="254"/>
      <c r="AH11" s="23"/>
      <c r="AI11" s="23"/>
      <c r="AJ11" s="268"/>
      <c r="AK11" s="250"/>
      <c r="AL11" s="250"/>
      <c r="AM11" s="250"/>
      <c r="AN11" s="250"/>
      <c r="AO11" s="250"/>
      <c r="AP11" s="250"/>
      <c r="AQ11" s="262"/>
      <c r="AS11" s="152"/>
      <c r="AU11" s="153"/>
      <c r="AX11" s="153"/>
      <c r="BA11" s="152"/>
      <c r="BC11" s="153"/>
      <c r="BF11" s="153"/>
      <c r="BI11" s="152"/>
      <c r="BJ11" s="153"/>
    </row>
    <row r="12" spans="1:878" ht="2" customHeight="1" thickBot="1">
      <c r="A12" s="3"/>
      <c r="B12" s="108" t="s">
        <v>244</v>
      </c>
      <c r="C12" s="8"/>
      <c r="D12" s="8"/>
      <c r="E12" s="8"/>
      <c r="F12" s="8"/>
      <c r="G12" s="8"/>
      <c r="H12" s="3"/>
      <c r="I12" s="8"/>
      <c r="J12" s="8"/>
      <c r="K12" s="168"/>
      <c r="L12" s="8"/>
      <c r="M12" s="8"/>
      <c r="N12" s="9"/>
      <c r="O12" s="24"/>
      <c r="P12" s="24"/>
      <c r="Q12" s="24"/>
      <c r="R12" s="24"/>
      <c r="S12" s="24"/>
      <c r="T12" s="24"/>
      <c r="U12" s="24"/>
      <c r="V12" s="9"/>
      <c r="W12" s="24"/>
      <c r="X12" s="24"/>
      <c r="Y12" s="24"/>
      <c r="Z12" s="24"/>
      <c r="AA12" s="24"/>
      <c r="AB12" s="23"/>
      <c r="AC12" s="23"/>
      <c r="AD12" s="23"/>
      <c r="AE12" s="23"/>
      <c r="AF12" s="23"/>
      <c r="AG12" s="175"/>
      <c r="AH12" s="23"/>
      <c r="AI12" s="23"/>
      <c r="AJ12" s="269"/>
      <c r="AK12" s="250"/>
      <c r="AL12" s="250"/>
      <c r="AM12" s="250"/>
      <c r="AN12" s="250"/>
      <c r="AO12" s="250"/>
      <c r="AP12" s="250"/>
      <c r="AQ12" s="262"/>
      <c r="AS12" s="152"/>
      <c r="AU12" s="153"/>
      <c r="AX12" s="153"/>
      <c r="BA12" s="152"/>
      <c r="BC12" s="153"/>
      <c r="BF12" s="153"/>
      <c r="BI12" s="152"/>
      <c r="BJ12" s="153"/>
    </row>
    <row r="13" spans="1:878" s="65" customFormat="1" ht="67" customHeight="1" thickBot="1">
      <c r="A13" s="56" t="s">
        <v>215</v>
      </c>
      <c r="B13" s="56" t="s">
        <v>242</v>
      </c>
      <c r="C13" s="56" t="s">
        <v>6</v>
      </c>
      <c r="D13" s="56" t="s">
        <v>7</v>
      </c>
      <c r="E13" s="56" t="s">
        <v>8</v>
      </c>
      <c r="F13" s="57" t="s">
        <v>4</v>
      </c>
      <c r="G13" s="57" t="s">
        <v>84</v>
      </c>
      <c r="H13" s="56" t="s">
        <v>128</v>
      </c>
      <c r="I13" s="56" t="s">
        <v>274</v>
      </c>
      <c r="J13" s="56" t="s">
        <v>14</v>
      </c>
      <c r="K13" s="176" t="s">
        <v>17</v>
      </c>
      <c r="L13" s="56" t="s">
        <v>64</v>
      </c>
      <c r="M13" s="56" t="s">
        <v>16</v>
      </c>
      <c r="N13" s="56" t="s">
        <v>10</v>
      </c>
      <c r="O13" s="58" t="s">
        <v>176</v>
      </c>
      <c r="P13" s="56" t="s">
        <v>276</v>
      </c>
      <c r="Q13" s="56" t="s">
        <v>75</v>
      </c>
      <c r="R13" s="56" t="s">
        <v>275</v>
      </c>
      <c r="S13" s="56" t="s">
        <v>66</v>
      </c>
      <c r="T13" s="56" t="s">
        <v>37</v>
      </c>
      <c r="U13" s="56" t="s">
        <v>38</v>
      </c>
      <c r="V13" s="56" t="s">
        <v>76</v>
      </c>
      <c r="W13" s="56" t="s">
        <v>11</v>
      </c>
      <c r="X13" s="58" t="s">
        <v>177</v>
      </c>
      <c r="Y13" s="56" t="s">
        <v>42</v>
      </c>
      <c r="Z13" s="56" t="s">
        <v>44</v>
      </c>
      <c r="AA13" s="58" t="s">
        <v>166</v>
      </c>
      <c r="AB13" s="59" t="s">
        <v>174</v>
      </c>
      <c r="AC13" s="56" t="s">
        <v>171</v>
      </c>
      <c r="AD13" s="56" t="s">
        <v>172</v>
      </c>
      <c r="AE13" s="59" t="s">
        <v>173</v>
      </c>
      <c r="AF13" s="56" t="s">
        <v>54</v>
      </c>
      <c r="AG13" s="60" t="s">
        <v>87</v>
      </c>
      <c r="AH13" s="56" t="s">
        <v>160</v>
      </c>
      <c r="AI13" s="61" t="s">
        <v>77</v>
      </c>
      <c r="AJ13" s="270"/>
      <c r="AK13" s="251"/>
      <c r="AL13" s="251"/>
      <c r="AM13" s="251"/>
      <c r="AN13" s="251"/>
      <c r="AO13" s="251"/>
      <c r="AP13" s="251"/>
      <c r="AQ13" s="263"/>
      <c r="AR13" s="62"/>
      <c r="AS13" s="155" t="s">
        <v>119</v>
      </c>
      <c r="AT13" s="150" t="s">
        <v>226</v>
      </c>
      <c r="AU13" s="156" t="s">
        <v>227</v>
      </c>
      <c r="AV13" s="150" t="s">
        <v>119</v>
      </c>
      <c r="AW13" s="150" t="s">
        <v>226</v>
      </c>
      <c r="AX13" s="156" t="s">
        <v>227</v>
      </c>
      <c r="AY13" s="156" t="s">
        <v>214</v>
      </c>
      <c r="AZ13" s="156" t="s">
        <v>228</v>
      </c>
      <c r="BA13" s="155" t="s">
        <v>119</v>
      </c>
      <c r="BB13" s="150" t="s">
        <v>226</v>
      </c>
      <c r="BC13" s="156" t="s">
        <v>227</v>
      </c>
      <c r="BD13" s="150" t="s">
        <v>119</v>
      </c>
      <c r="BE13" s="150" t="s">
        <v>226</v>
      </c>
      <c r="BF13" s="156" t="s">
        <v>227</v>
      </c>
      <c r="BG13" s="156" t="s">
        <v>214</v>
      </c>
      <c r="BH13" s="150" t="s">
        <v>228</v>
      </c>
      <c r="BI13" s="243" t="s">
        <v>321</v>
      </c>
      <c r="BJ13" s="156" t="s">
        <v>322</v>
      </c>
      <c r="BK13" s="159" t="s">
        <v>150</v>
      </c>
      <c r="BL13" s="63" t="s">
        <v>151</v>
      </c>
      <c r="BM13" s="56" t="s">
        <v>152</v>
      </c>
      <c r="BN13" s="56" t="s">
        <v>153</v>
      </c>
      <c r="BO13" s="150" t="s">
        <v>134</v>
      </c>
      <c r="BP13" s="150" t="s">
        <v>135</v>
      </c>
      <c r="BQ13" s="150" t="s">
        <v>134</v>
      </c>
      <c r="BR13" s="150" t="s">
        <v>135</v>
      </c>
      <c r="BS13" s="150" t="s">
        <v>134</v>
      </c>
      <c r="BT13" s="150" t="s">
        <v>135</v>
      </c>
      <c r="BU13" s="56" t="s">
        <v>138</v>
      </c>
      <c r="BV13" s="56" t="s">
        <v>139</v>
      </c>
      <c r="BW13" s="64" t="s">
        <v>140</v>
      </c>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62"/>
      <c r="ON13" s="62"/>
      <c r="OO13" s="62"/>
      <c r="OP13" s="62"/>
      <c r="OQ13" s="62"/>
      <c r="OR13" s="62"/>
      <c r="OS13" s="62"/>
      <c r="OT13" s="62"/>
      <c r="OU13" s="62"/>
      <c r="OV13" s="62"/>
      <c r="OW13" s="62"/>
      <c r="OX13" s="62"/>
      <c r="OY13" s="62"/>
      <c r="OZ13" s="62"/>
      <c r="PA13" s="62"/>
      <c r="PB13" s="62"/>
      <c r="PC13" s="62"/>
      <c r="PD13" s="62"/>
      <c r="PE13" s="62"/>
      <c r="PF13" s="62"/>
      <c r="PG13" s="62"/>
      <c r="PH13" s="62"/>
      <c r="PI13" s="62"/>
      <c r="PJ13" s="62"/>
      <c r="PK13" s="62"/>
      <c r="PL13" s="62"/>
      <c r="PM13" s="62"/>
      <c r="PN13" s="62"/>
      <c r="PO13" s="62"/>
      <c r="PP13" s="62"/>
      <c r="PQ13" s="62"/>
      <c r="PR13" s="62"/>
      <c r="PS13" s="62"/>
      <c r="PT13" s="62"/>
      <c r="PU13" s="62"/>
      <c r="PV13" s="62"/>
      <c r="PW13" s="62"/>
      <c r="PX13" s="62"/>
      <c r="PY13" s="62"/>
      <c r="PZ13" s="62"/>
      <c r="QA13" s="62"/>
      <c r="QB13" s="62"/>
      <c r="QC13" s="62"/>
      <c r="QD13" s="62"/>
      <c r="QE13" s="62"/>
      <c r="QF13" s="62"/>
      <c r="QG13" s="62"/>
      <c r="QH13" s="62"/>
      <c r="QI13" s="62"/>
      <c r="QJ13" s="62"/>
      <c r="QK13" s="62"/>
      <c r="QL13" s="62"/>
      <c r="QM13" s="62"/>
      <c r="QN13" s="62"/>
      <c r="QO13" s="62"/>
      <c r="QP13" s="62"/>
      <c r="QQ13" s="62"/>
      <c r="QR13" s="62"/>
      <c r="QS13" s="62"/>
      <c r="QT13" s="62"/>
      <c r="QU13" s="62"/>
      <c r="QV13" s="62"/>
      <c r="QW13" s="62"/>
      <c r="QX13" s="62"/>
      <c r="QY13" s="62"/>
      <c r="QZ13" s="62"/>
      <c r="RA13" s="62"/>
      <c r="RB13" s="62"/>
      <c r="RC13" s="62"/>
      <c r="RD13" s="62"/>
      <c r="RE13" s="62"/>
      <c r="RF13" s="62"/>
      <c r="RG13" s="62"/>
      <c r="RH13" s="62"/>
      <c r="RI13" s="62"/>
      <c r="RJ13" s="62"/>
      <c r="RK13" s="62"/>
      <c r="RL13" s="62"/>
      <c r="RM13" s="62"/>
      <c r="RN13" s="62"/>
      <c r="RO13" s="62"/>
      <c r="RP13" s="62"/>
      <c r="RQ13" s="62"/>
      <c r="RR13" s="62"/>
      <c r="RS13" s="62"/>
      <c r="RT13" s="62"/>
      <c r="RU13" s="62"/>
      <c r="RV13" s="62"/>
      <c r="RW13" s="62"/>
      <c r="RX13" s="62"/>
      <c r="RY13" s="62"/>
      <c r="RZ13" s="62"/>
      <c r="SA13" s="62"/>
      <c r="SB13" s="62"/>
      <c r="SC13" s="62"/>
      <c r="SD13" s="62"/>
      <c r="SE13" s="62"/>
      <c r="SF13" s="62"/>
      <c r="SG13" s="62"/>
      <c r="SH13" s="62"/>
      <c r="SI13" s="62"/>
      <c r="SJ13" s="62"/>
      <c r="SK13" s="62"/>
      <c r="SL13" s="62"/>
      <c r="SM13" s="62"/>
      <c r="SN13" s="62"/>
      <c r="SO13" s="62"/>
      <c r="SP13" s="62"/>
      <c r="SQ13" s="62"/>
      <c r="SR13" s="62"/>
      <c r="SS13" s="62"/>
      <c r="ST13" s="62"/>
      <c r="SU13" s="62"/>
      <c r="SV13" s="62"/>
      <c r="SW13" s="62"/>
      <c r="SX13" s="62"/>
      <c r="SY13" s="62"/>
      <c r="SZ13" s="62"/>
      <c r="TA13" s="62"/>
      <c r="TB13" s="62"/>
      <c r="TC13" s="62"/>
      <c r="TD13" s="62"/>
      <c r="TE13" s="62"/>
      <c r="TF13" s="62"/>
      <c r="TG13" s="62"/>
      <c r="TH13" s="62"/>
      <c r="TI13" s="62"/>
      <c r="TJ13" s="62"/>
      <c r="TK13" s="62"/>
      <c r="TL13" s="62"/>
      <c r="TM13" s="62"/>
      <c r="TN13" s="62"/>
      <c r="TO13" s="62"/>
      <c r="TP13" s="62"/>
      <c r="TQ13" s="62"/>
      <c r="TR13" s="62"/>
      <c r="TS13" s="62"/>
      <c r="TT13" s="62"/>
      <c r="TU13" s="62"/>
      <c r="TV13" s="62"/>
      <c r="TW13" s="62"/>
      <c r="TX13" s="62"/>
      <c r="TY13" s="62"/>
      <c r="TZ13" s="62"/>
      <c r="UA13" s="62"/>
      <c r="UB13" s="62"/>
      <c r="UC13" s="62"/>
      <c r="UD13" s="62"/>
      <c r="UE13" s="62"/>
      <c r="UF13" s="62"/>
      <c r="UG13" s="62"/>
      <c r="UH13" s="62"/>
      <c r="UI13" s="62"/>
      <c r="UJ13" s="62"/>
      <c r="UK13" s="62"/>
      <c r="UL13" s="62"/>
      <c r="UM13" s="62"/>
      <c r="UN13" s="62"/>
      <c r="UO13" s="62"/>
      <c r="UP13" s="62"/>
      <c r="UQ13" s="62"/>
      <c r="UR13" s="62"/>
      <c r="US13" s="62"/>
      <c r="UT13" s="62"/>
      <c r="UU13" s="62"/>
      <c r="UV13" s="62"/>
      <c r="UW13" s="62"/>
      <c r="UX13" s="62"/>
      <c r="UY13" s="62"/>
      <c r="UZ13" s="62"/>
      <c r="VA13" s="62"/>
      <c r="VB13" s="62"/>
      <c r="VC13" s="62"/>
      <c r="VD13" s="62"/>
      <c r="VE13" s="62"/>
      <c r="VF13" s="62"/>
      <c r="VG13" s="62"/>
      <c r="VH13" s="62"/>
      <c r="VI13" s="62"/>
      <c r="VJ13" s="62"/>
      <c r="VK13" s="62"/>
      <c r="VL13" s="62"/>
      <c r="VM13" s="62"/>
      <c r="VN13" s="62"/>
      <c r="VO13" s="62"/>
      <c r="VP13" s="62"/>
      <c r="VQ13" s="62"/>
      <c r="VR13" s="62"/>
      <c r="VS13" s="62"/>
      <c r="VT13" s="62"/>
      <c r="VU13" s="62"/>
      <c r="VV13" s="62"/>
      <c r="VW13" s="62"/>
      <c r="VX13" s="62"/>
      <c r="VY13" s="62"/>
      <c r="VZ13" s="62"/>
      <c r="WA13" s="62"/>
      <c r="WB13" s="62"/>
      <c r="WC13" s="62"/>
      <c r="WD13" s="62"/>
      <c r="WE13" s="62"/>
      <c r="WF13" s="62"/>
      <c r="WG13" s="62"/>
      <c r="WH13" s="62"/>
      <c r="WI13" s="62"/>
      <c r="WJ13" s="62"/>
      <c r="WK13" s="62"/>
      <c r="WL13" s="62"/>
      <c r="WM13" s="62"/>
      <c r="WN13" s="62"/>
      <c r="WO13" s="62"/>
      <c r="WP13" s="62"/>
      <c r="WQ13" s="62"/>
      <c r="WR13" s="62"/>
      <c r="WS13" s="62"/>
      <c r="WT13" s="62"/>
      <c r="WU13" s="62"/>
      <c r="WV13" s="62"/>
      <c r="WW13" s="62"/>
      <c r="WX13" s="62"/>
      <c r="WY13" s="62"/>
      <c r="WZ13" s="62"/>
      <c r="XA13" s="62"/>
      <c r="XB13" s="62"/>
      <c r="XC13" s="62"/>
      <c r="XD13" s="62"/>
      <c r="XE13" s="62"/>
      <c r="XF13" s="62"/>
      <c r="XG13" s="62"/>
      <c r="XH13" s="62"/>
      <c r="XI13" s="62"/>
      <c r="XJ13" s="62"/>
      <c r="XK13" s="62"/>
      <c r="XL13" s="62"/>
      <c r="XM13" s="62"/>
      <c r="XN13" s="62"/>
      <c r="XO13" s="62"/>
      <c r="XP13" s="62"/>
      <c r="XQ13" s="62"/>
      <c r="XR13" s="62"/>
      <c r="XS13" s="62"/>
      <c r="XT13" s="62"/>
      <c r="XU13" s="62"/>
      <c r="XV13" s="62"/>
      <c r="XW13" s="62"/>
      <c r="XX13" s="62"/>
      <c r="XY13" s="62"/>
      <c r="XZ13" s="62"/>
      <c r="YA13" s="62"/>
      <c r="YB13" s="62"/>
      <c r="YC13" s="62"/>
      <c r="YD13" s="62"/>
      <c r="YE13" s="62"/>
      <c r="YF13" s="62"/>
      <c r="YG13" s="62"/>
      <c r="YH13" s="62"/>
      <c r="YI13" s="62"/>
      <c r="YJ13" s="62"/>
      <c r="YK13" s="62"/>
      <c r="YL13" s="62"/>
      <c r="YM13" s="62"/>
      <c r="YN13" s="62"/>
      <c r="YO13" s="62"/>
      <c r="YP13" s="62"/>
      <c r="YQ13" s="62"/>
      <c r="YR13" s="62"/>
      <c r="YS13" s="62"/>
      <c r="YT13" s="62"/>
      <c r="YU13" s="62"/>
      <c r="YV13" s="62"/>
      <c r="YW13" s="62"/>
      <c r="YX13" s="62"/>
      <c r="YY13" s="62"/>
      <c r="YZ13" s="62"/>
      <c r="ZA13" s="62"/>
      <c r="ZB13" s="62"/>
      <c r="ZC13" s="62"/>
      <c r="ZD13" s="62"/>
      <c r="ZE13" s="62"/>
      <c r="ZF13" s="62"/>
      <c r="ZG13" s="62"/>
      <c r="ZH13" s="62"/>
      <c r="ZI13" s="62"/>
      <c r="ZJ13" s="62"/>
      <c r="ZK13" s="62"/>
      <c r="ZL13" s="62"/>
      <c r="ZM13" s="62"/>
      <c r="ZN13" s="62"/>
      <c r="ZO13" s="62"/>
      <c r="ZP13" s="62"/>
      <c r="ZQ13" s="62"/>
      <c r="ZR13" s="62"/>
      <c r="ZS13" s="62"/>
      <c r="ZT13" s="62"/>
      <c r="ZU13" s="62"/>
      <c r="ZV13" s="62"/>
      <c r="ZW13" s="62"/>
      <c r="ZX13" s="62"/>
      <c r="ZY13" s="62"/>
      <c r="ZZ13" s="62"/>
      <c r="AAA13" s="62"/>
      <c r="AAB13" s="62"/>
      <c r="AAC13" s="62"/>
      <c r="AAD13" s="62"/>
      <c r="AAE13" s="62"/>
      <c r="AAF13" s="62"/>
      <c r="AAG13" s="62"/>
      <c r="AAH13" s="62"/>
      <c r="AAI13" s="62"/>
      <c r="AAJ13" s="62"/>
      <c r="AAK13" s="62"/>
      <c r="AAL13" s="62"/>
      <c r="AAM13" s="62"/>
      <c r="AAN13" s="62"/>
      <c r="AAO13" s="62"/>
      <c r="AAP13" s="62"/>
      <c r="AAQ13" s="62"/>
      <c r="AAR13" s="62"/>
      <c r="AAS13" s="62"/>
      <c r="AAT13" s="62"/>
      <c r="AAU13" s="62"/>
      <c r="AAV13" s="62"/>
      <c r="AAW13" s="62"/>
      <c r="AAX13" s="62"/>
      <c r="AAY13" s="62"/>
      <c r="AAZ13" s="62"/>
      <c r="ABA13" s="62"/>
      <c r="ABB13" s="62"/>
      <c r="ABC13" s="62"/>
      <c r="ABD13" s="62"/>
      <c r="ABE13" s="62"/>
      <c r="ABF13" s="62"/>
      <c r="ABG13" s="62"/>
      <c r="ABH13" s="62"/>
      <c r="ABI13" s="62"/>
      <c r="ABJ13" s="62"/>
      <c r="ABK13" s="62"/>
      <c r="ABL13" s="62"/>
      <c r="ABM13" s="62"/>
      <c r="ABN13" s="62"/>
      <c r="ABO13" s="62"/>
      <c r="ABP13" s="62"/>
      <c r="ABQ13" s="62"/>
      <c r="ABR13" s="62"/>
      <c r="ABS13" s="62"/>
      <c r="ABT13" s="62"/>
      <c r="ABU13" s="62"/>
      <c r="ABV13" s="62"/>
      <c r="ABW13" s="62"/>
      <c r="ABX13" s="62"/>
      <c r="ABY13" s="62"/>
      <c r="ABZ13" s="62"/>
      <c r="ACA13" s="62"/>
      <c r="ACB13" s="62"/>
      <c r="ACC13" s="62"/>
      <c r="ACD13" s="62"/>
      <c r="ACE13" s="62"/>
      <c r="ACF13" s="62"/>
      <c r="ACG13" s="62"/>
      <c r="ACH13" s="62"/>
      <c r="ACI13" s="62"/>
      <c r="ACJ13" s="62"/>
      <c r="ACK13" s="62"/>
      <c r="ACL13" s="62"/>
      <c r="ACM13" s="62"/>
      <c r="ACN13" s="62"/>
      <c r="ACO13" s="62"/>
      <c r="ACP13" s="62"/>
      <c r="ACQ13" s="62"/>
      <c r="ACR13" s="62"/>
      <c r="ACS13" s="62"/>
      <c r="ACT13" s="62"/>
      <c r="ACU13" s="62"/>
      <c r="ACV13" s="62"/>
      <c r="ACW13" s="62"/>
      <c r="ACX13" s="62"/>
      <c r="ACY13" s="62"/>
      <c r="ACZ13" s="62"/>
      <c r="ADA13" s="62"/>
      <c r="ADB13" s="62"/>
      <c r="ADC13" s="62"/>
      <c r="ADD13" s="62"/>
      <c r="ADE13" s="62"/>
      <c r="ADF13" s="62"/>
      <c r="ADG13" s="62"/>
      <c r="ADH13" s="62"/>
      <c r="ADI13" s="62"/>
      <c r="ADJ13" s="62"/>
      <c r="ADK13" s="62"/>
      <c r="ADL13" s="62"/>
      <c r="ADM13" s="62"/>
      <c r="ADN13" s="62"/>
      <c r="ADO13" s="62"/>
      <c r="ADP13" s="62"/>
      <c r="ADQ13" s="62"/>
      <c r="ADR13" s="62"/>
      <c r="ADS13" s="62"/>
      <c r="ADT13" s="62"/>
      <c r="ADU13" s="62"/>
      <c r="ADV13" s="62"/>
      <c r="ADW13" s="62"/>
      <c r="ADX13" s="62"/>
      <c r="ADY13" s="62"/>
      <c r="ADZ13" s="62"/>
      <c r="AEA13" s="62"/>
      <c r="AEB13" s="62"/>
      <c r="AEC13" s="62"/>
      <c r="AED13" s="62"/>
      <c r="AEE13" s="62"/>
      <c r="AEF13" s="62"/>
      <c r="AEG13" s="62"/>
      <c r="AEH13" s="62"/>
      <c r="AEI13" s="62"/>
      <c r="AEJ13" s="62"/>
      <c r="AEK13" s="62"/>
      <c r="AEL13" s="62"/>
      <c r="AEM13" s="62"/>
      <c r="AEN13" s="62"/>
      <c r="AEO13" s="62"/>
      <c r="AEP13" s="62"/>
      <c r="AEQ13" s="62"/>
      <c r="AER13" s="62"/>
      <c r="AES13" s="62"/>
      <c r="AET13" s="62"/>
      <c r="AEU13" s="62"/>
      <c r="AEV13" s="62"/>
      <c r="AEW13" s="62"/>
      <c r="AEX13" s="62"/>
      <c r="AEY13" s="62"/>
      <c r="AEZ13" s="62"/>
      <c r="AFA13" s="62"/>
      <c r="AFB13" s="62"/>
      <c r="AFC13" s="62"/>
      <c r="AFD13" s="62"/>
      <c r="AFE13" s="62"/>
      <c r="AFF13" s="62"/>
      <c r="AFG13" s="62"/>
      <c r="AFH13" s="62"/>
      <c r="AFI13" s="62"/>
      <c r="AFJ13" s="62"/>
      <c r="AFK13" s="62"/>
      <c r="AFL13" s="62"/>
      <c r="AFM13" s="62"/>
      <c r="AFN13" s="62"/>
      <c r="AFO13" s="62"/>
      <c r="AFP13" s="62"/>
      <c r="AFQ13" s="62"/>
      <c r="AFR13" s="62"/>
      <c r="AFS13" s="62"/>
      <c r="AFT13" s="62"/>
      <c r="AFU13" s="62"/>
      <c r="AFV13" s="62"/>
      <c r="AFW13" s="62"/>
      <c r="AFX13" s="62"/>
      <c r="AFY13" s="62"/>
      <c r="AFZ13" s="62"/>
      <c r="AGA13" s="62"/>
      <c r="AGB13" s="62"/>
      <c r="AGC13" s="62"/>
      <c r="AGD13" s="62"/>
      <c r="AGE13" s="62"/>
      <c r="AGF13" s="62"/>
      <c r="AGG13" s="62"/>
      <c r="AGH13" s="62"/>
      <c r="AGI13" s="62"/>
      <c r="AGJ13" s="62"/>
      <c r="AGK13" s="62"/>
      <c r="AGL13" s="62"/>
      <c r="AGM13" s="62"/>
      <c r="AGN13" s="62"/>
      <c r="AGO13" s="62"/>
      <c r="AGP13" s="62"/>
      <c r="AGQ13" s="62"/>
      <c r="AGR13" s="62"/>
      <c r="AGS13" s="62"/>
      <c r="AGT13" s="62"/>
    </row>
    <row r="14" spans="1:878" s="34" customFormat="1" ht="30" customHeight="1">
      <c r="A14" s="31">
        <v>1</v>
      </c>
      <c r="B14" s="42" t="s">
        <v>162</v>
      </c>
      <c r="C14" s="42" t="s">
        <v>277</v>
      </c>
      <c r="D14" s="42" t="s">
        <v>278</v>
      </c>
      <c r="E14" s="271" t="s">
        <v>309</v>
      </c>
      <c r="F14" s="43" t="s">
        <v>279</v>
      </c>
      <c r="G14" s="42" t="s">
        <v>240</v>
      </c>
      <c r="H14" s="44">
        <v>25569</v>
      </c>
      <c r="I14" s="45" t="s">
        <v>34</v>
      </c>
      <c r="J14" s="45" t="s">
        <v>230</v>
      </c>
      <c r="K14" s="170" t="s">
        <v>243</v>
      </c>
      <c r="L14" s="45" t="s">
        <v>231</v>
      </c>
      <c r="M14" s="45" t="s">
        <v>232</v>
      </c>
      <c r="N14" s="46" t="s">
        <v>18</v>
      </c>
      <c r="O14" s="46" t="s">
        <v>25</v>
      </c>
      <c r="P14" s="46" t="s">
        <v>36</v>
      </c>
      <c r="Q14" s="46" t="s">
        <v>250</v>
      </c>
      <c r="R14" s="50" t="s">
        <v>283</v>
      </c>
      <c r="S14" s="46" t="s">
        <v>154</v>
      </c>
      <c r="T14" s="46" t="s">
        <v>102</v>
      </c>
      <c r="U14" s="46" t="s">
        <v>287</v>
      </c>
      <c r="V14" s="45" t="s">
        <v>78</v>
      </c>
      <c r="W14" s="46" t="s">
        <v>31</v>
      </c>
      <c r="X14" s="46">
        <v>1000</v>
      </c>
      <c r="Y14" s="39" t="str">
        <f>VLOOKUP(X14,Intern!$B$44:$D$51,2)</f>
        <v>500-1999 km</v>
      </c>
      <c r="Z14" s="46" t="s">
        <v>51</v>
      </c>
      <c r="AA14" s="32" t="str">
        <f t="shared" ref="AA14:AA31" si="0">IF(Z14="Flugzeug","Nein",IF(Z14="Schiff","Nein",IF(Z14="Auto, Motorrad","Nein","Ja")))</f>
        <v>Ja</v>
      </c>
      <c r="AB14" s="51">
        <v>45292</v>
      </c>
      <c r="AC14" s="51">
        <v>45293</v>
      </c>
      <c r="AD14" s="51">
        <v>45297</v>
      </c>
      <c r="AE14" s="51">
        <v>45298</v>
      </c>
      <c r="AF14" s="33">
        <f>AD14-AC14+1</f>
        <v>5</v>
      </c>
      <c r="AG14" s="52"/>
      <c r="AH14" s="33">
        <f>AI14-AF14</f>
        <v>2</v>
      </c>
      <c r="AI14" s="33">
        <f t="shared" ref="AI14:AI45" si="1">AE14-AB14+1</f>
        <v>7</v>
      </c>
      <c r="AJ14" s="52"/>
      <c r="AK14" s="52" t="s">
        <v>63</v>
      </c>
      <c r="AL14" s="52"/>
      <c r="AM14" s="52"/>
      <c r="AN14" s="52" t="s">
        <v>63</v>
      </c>
      <c r="AO14" s="52"/>
      <c r="AP14" s="52" t="s">
        <v>63</v>
      </c>
      <c r="AQ14" s="52"/>
      <c r="AR14" s="37" t="str">
        <f t="shared" ref="AR14:AR45" si="2">LEFT(B14,4)</f>
        <v>Lehr</v>
      </c>
      <c r="AS14" s="152">
        <f>IF(($AI14)&gt;Intern!$C$5,VLOOKUP($T14,Intern!$A$10:$E$41,5,0))*($AI14-Intern!$C$5)+VLOOKUP($T14,Intern!$A$10:$E$41,4,0)*MIN($AI14,Intern!$C$5)</f>
        <v>896</v>
      </c>
      <c r="AT14" s="151">
        <f>IF($B14="Lehrkräfte: vorbereitender Besuch",Intern!$B$3,AS14)</f>
        <v>896</v>
      </c>
      <c r="AU14" s="153">
        <f>IF(($AI14)&gt;Intern!$C$5,VLOOKUP($T14,Intern!$A$10:$E$41,3,0))*($AI14-Intern!$C$5)+VLOOKUP($T14,Intern!$A$10:$E$41,2,0)*MIN($AI14,Intern!$C$5)</f>
        <v>448</v>
      </c>
      <c r="AV14" s="22">
        <f>IF(($AI14)&gt;Intern!$C$5,VLOOKUP($T14,Intern!$K$10:$O$41,5,0))*($AI14-Intern!$C$5)+VLOOKUP($T14,Intern!$K$10:$O$41,4,0)*MIN($AI14,Intern!$C$5)</f>
        <v>896</v>
      </c>
      <c r="AW14" s="151">
        <f>IF($B14="Lehrkräfte: vorbereitender Besuch",Intern!$B$3,AV14)</f>
        <v>896</v>
      </c>
      <c r="AX14" s="22">
        <f>IF(($AI14)&gt;Intern!$C$5,VLOOKUP($T14,Intern!$K$10:$O$41,3,0))*($AI14-Intern!$C$5)+VLOOKUP($T14,Intern!$K$10:$O$41,2,0)*MIN($AI14,Intern!$C$5)</f>
        <v>434</v>
      </c>
      <c r="AY14" s="152">
        <f>IF($G$1="Schulbildung",AT14,AW14)</f>
        <v>896</v>
      </c>
      <c r="AZ14" s="153">
        <f>IF($G$1="Schulbildung",AU14,AX14)</f>
        <v>448</v>
      </c>
      <c r="BA14" s="22">
        <f>IF(($AI14)&gt;Intern!$C$5,VLOOKUP($T14,Intern!$A$61:$E$92,5,0))*($AI14-Intern!$C$5)+VLOOKUP($T14,Intern!$A$61:$E$92,4,0)*MIN($AI14,Intern!$C$5)</f>
        <v>1071</v>
      </c>
      <c r="BB14" s="151">
        <f>IF($B14="Lehrkräfte: vorbereitender Besuch",Intern!$B$54,BA14)</f>
        <v>1071</v>
      </c>
      <c r="BC14" s="22">
        <f>IF(($AI14)&gt;Intern!$C$5,VLOOKUP($T14,Intern!$A$61:$E$92,3,0))*($AI14-Intern!$C$5)+VLOOKUP($T14,Intern!$A$61:$E$92,2,0)*MIN($AI14,Intern!$C$5)</f>
        <v>476</v>
      </c>
      <c r="BD14" s="152">
        <f>IF(($AI14)&gt;Intern!$C$5,VLOOKUP($T14,Intern!$K$61:$O$92,5,0))*($AI14-Intern!$C$5)+VLOOKUP($T14,Intern!$K$61:$O$92,4,0)*MIN($AI14,Intern!$C$5)</f>
        <v>1015</v>
      </c>
      <c r="BE14" s="151">
        <f>IF($B14="Lehrkräfte: vorbereitender Besuch",Intern!$B$54,BD14)</f>
        <v>1015</v>
      </c>
      <c r="BF14" s="153">
        <f>IF(($AI14)&gt;Intern!$C$5,VLOOKUP($T14,Intern!$K$61:$O$92,3,0))*($AI14-Intern!$C$5)+VLOOKUP($T14,Intern!$K$61:$O$92,2,0)*MIN($AI14,Intern!$C$5)</f>
        <v>504</v>
      </c>
      <c r="BG14" s="22">
        <f>IF($G$1="Schulbildung",BB14,BE14)</f>
        <v>1071</v>
      </c>
      <c r="BH14" s="22">
        <f>IF($G$1="Schulbildung",BC14,BF14)</f>
        <v>476</v>
      </c>
      <c r="BI14" s="152">
        <f>IF($G$3=2023,AY14,BG14)</f>
        <v>1071</v>
      </c>
      <c r="BJ14" s="153">
        <f>IF($G$3=2023,AZ14,BH14)</f>
        <v>476</v>
      </c>
      <c r="BK14" s="189">
        <f>IF($AR14="Lehr",BI14,BJ14)</f>
        <v>1071</v>
      </c>
      <c r="BL14" s="190">
        <f>($AI14-2)*VLOOKUP($T14,Intern!$A$10:$H$41,6,0)+2*VLOOKUP($T14,Intern!$A$10:$H$41,7,0)+($AI14-1)*VLOOKUP($T14,Intern!$A$10:$H$41,8,0)</f>
        <v>1221</v>
      </c>
      <c r="BM14" s="181">
        <f t="shared" ref="BM14:BM45" si="3">IF($AR14="Lehr",MIN(BK14,BL14),BK14)</f>
        <v>1071</v>
      </c>
      <c r="BN14" s="182" t="str">
        <f t="shared" ref="BN14:BN45" si="4">IF(BM14=BK14,"Es wurden die EU-Pauschalen für die individuelle Unterstützung angewendet.","Es wurden die BMF-Pauschalen für Verpflegung und Übernachtung angewendet, da mit der Weitergabe der EU-Pauschalen eine Steuerpflicht entstehen würde.")</f>
        <v>Es wurden die EU-Pauschalen für die individuelle Unterstützung angewendet.</v>
      </c>
      <c r="BO14" s="177">
        <f>VLOOKUP($X14,Intern!$B$44:$E$51,3)</f>
        <v>275</v>
      </c>
      <c r="BP14" s="178">
        <f>VLOOKUP($X14,Intern!$B$44:$E$51,4)</f>
        <v>320</v>
      </c>
      <c r="BQ14" s="177">
        <f>VLOOKUP($X14,Intern!$B$95:$E$102,3)</f>
        <v>309</v>
      </c>
      <c r="BR14" s="178">
        <f>VLOOKUP($X14,Intern!$B$95:$E$102,4)</f>
        <v>417</v>
      </c>
      <c r="BS14" s="178">
        <f>IF($G$3=2023,BO14,BQ14)</f>
        <v>309</v>
      </c>
      <c r="BT14" s="178">
        <f>IF($G$3=2023,BP14,BR14)</f>
        <v>417</v>
      </c>
      <c r="BU14" s="183">
        <f>IF($B14="Lehrkräfte: vorbereitender Besuch",0,IF($AA14="Ja",BT14,BS14))</f>
        <v>417</v>
      </c>
      <c r="BV14" s="184">
        <f t="shared" ref="BV14:BV45" si="5">AG14*80</f>
        <v>0</v>
      </c>
      <c r="BW14" s="185">
        <f t="shared" ref="BW14:BW45" si="6">BM14+BU14+BV14</f>
        <v>1488</v>
      </c>
      <c r="BX14" s="3"/>
      <c r="BY14" s="106"/>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row>
    <row r="15" spans="1:878" s="36" customFormat="1" ht="30" customHeight="1">
      <c r="A15" s="35">
        <v>2</v>
      </c>
      <c r="B15" s="42" t="s">
        <v>162</v>
      </c>
      <c r="C15" s="42" t="s">
        <v>308</v>
      </c>
      <c r="D15" s="42" t="s">
        <v>232</v>
      </c>
      <c r="E15" s="271" t="s">
        <v>309</v>
      </c>
      <c r="F15" s="48" t="s">
        <v>279</v>
      </c>
      <c r="G15" s="47" t="s">
        <v>240</v>
      </c>
      <c r="H15" s="44">
        <v>25935</v>
      </c>
      <c r="I15" s="45" t="s">
        <v>33</v>
      </c>
      <c r="J15" s="49" t="s">
        <v>230</v>
      </c>
      <c r="K15" s="170" t="s">
        <v>243</v>
      </c>
      <c r="L15" s="45" t="s">
        <v>231</v>
      </c>
      <c r="M15" s="45" t="s">
        <v>232</v>
      </c>
      <c r="N15" s="46" t="s">
        <v>18</v>
      </c>
      <c r="O15" s="46" t="s">
        <v>24</v>
      </c>
      <c r="P15" s="46" t="s">
        <v>165</v>
      </c>
      <c r="Q15" s="46" t="s">
        <v>250</v>
      </c>
      <c r="R15" s="50" t="s">
        <v>284</v>
      </c>
      <c r="S15" s="46" t="s">
        <v>155</v>
      </c>
      <c r="T15" s="46" t="s">
        <v>2</v>
      </c>
      <c r="U15" s="46" t="s">
        <v>288</v>
      </c>
      <c r="V15" s="45" t="s">
        <v>78</v>
      </c>
      <c r="W15" s="46" t="s">
        <v>31</v>
      </c>
      <c r="X15" s="46">
        <v>1001</v>
      </c>
      <c r="Y15" s="39" t="str">
        <f>VLOOKUP(X15,Intern!$B$44:$D$51,2)</f>
        <v>500-1999 km</v>
      </c>
      <c r="Z15" s="46" t="s">
        <v>49</v>
      </c>
      <c r="AA15" s="32" t="str">
        <f t="shared" si="0"/>
        <v>Nein</v>
      </c>
      <c r="AB15" s="51">
        <v>45293</v>
      </c>
      <c r="AC15" s="51">
        <v>45294</v>
      </c>
      <c r="AD15" s="51">
        <v>45298</v>
      </c>
      <c r="AE15" s="51">
        <v>45299</v>
      </c>
      <c r="AF15" s="33">
        <f>AD15-AC15+1</f>
        <v>5</v>
      </c>
      <c r="AG15" s="52"/>
      <c r="AH15" s="33">
        <f t="shared" ref="AH15:AH78" si="7">AI15-AF15</f>
        <v>2</v>
      </c>
      <c r="AI15" s="33">
        <f t="shared" si="1"/>
        <v>7</v>
      </c>
      <c r="AJ15" s="52"/>
      <c r="AK15" s="52"/>
      <c r="AL15" s="52"/>
      <c r="AM15" s="52"/>
      <c r="AN15" s="52"/>
      <c r="AO15" s="52"/>
      <c r="AP15" s="52"/>
      <c r="AQ15" s="52"/>
      <c r="AR15" s="37" t="str">
        <f t="shared" si="2"/>
        <v>Lehr</v>
      </c>
      <c r="AS15" s="152">
        <f>IF(($AI15)&gt;Intern!$C$5,VLOOKUP($T15,Intern!$A$10:$E$41,5,0))*($AI15-Intern!$C$5)+VLOOKUP($T15,Intern!$A$10:$E$41,4,0)*MIN($AI15,Intern!$C$5)</f>
        <v>784</v>
      </c>
      <c r="AT15" s="151">
        <f>IF($B15="Lehrkräfte: vorbereitender Besuch",Intern!$B$3,AS15)</f>
        <v>784</v>
      </c>
      <c r="AU15" s="153">
        <f>IF(($AI15)&gt;Intern!$C$5,VLOOKUP($T15,Intern!$A$10:$E$41,3,0))*($AI15-Intern!$C$5)+VLOOKUP($T15,Intern!$A$10:$E$41,2,0)*MIN($AI15,Intern!$C$5)</f>
        <v>336</v>
      </c>
      <c r="AV15" s="22">
        <f>IF(($AI15)&gt;Intern!$C$5,VLOOKUP($T15,Intern!$K$10:$O$41,5,0))*($AI15-Intern!$C$5)+VLOOKUP($T15,Intern!$K$10:$O$41,4,0)*MIN($AI15,Intern!$C$5)</f>
        <v>784</v>
      </c>
      <c r="AW15" s="151">
        <f>IF($B15="Lehrkräfte: vorbereitender Besuch",Intern!$B$3,AV15)</f>
        <v>784</v>
      </c>
      <c r="AX15" s="22">
        <f>IF(($AI15)&gt;Intern!$C$5,VLOOKUP($T15,Intern!$K$10:$O$41,3,0))*($AI15-Intern!$C$5)+VLOOKUP($T15,Intern!$K$10:$O$41,2,0)*MIN($AI15,Intern!$C$5)</f>
        <v>371</v>
      </c>
      <c r="AY15" s="152">
        <f>IF($G$1="Schulbildung",AT15,AW15)</f>
        <v>784</v>
      </c>
      <c r="AZ15" s="153">
        <f t="shared" ref="AZ15:AZ78" si="8">IF($G$1="Schulbildung",AU15,AX15)</f>
        <v>336</v>
      </c>
      <c r="BA15" s="22">
        <f>IF(($AI15)&gt;Intern!$C$5,VLOOKUP($T15,Intern!$A$61:$E$92,5,0))*($AI15-Intern!$C$5)+VLOOKUP($T15,Intern!$A$61:$E$92,4,0)*MIN($AI15,Intern!$C$5)</f>
        <v>826</v>
      </c>
      <c r="BB15" s="151">
        <f>IF($B15="Lehrkräfte: vorbereitender Besuch",Intern!$B$54,BA15)</f>
        <v>826</v>
      </c>
      <c r="BC15" s="22">
        <f>IF(($AI15)&gt;Intern!$C$5,VLOOKUP($T15,Intern!$A$61:$E$92,3,0))*($AI15-Intern!$C$5)+VLOOKUP($T15,Intern!$A$61:$E$92,2,0)*MIN($AI15,Intern!$C$5)</f>
        <v>357</v>
      </c>
      <c r="BD15" s="152">
        <f>IF(($AI15)&gt;Intern!$C$5,VLOOKUP($T15,Intern!$K$61:$O$92,5,0))*($AI15-Intern!$C$5)+VLOOKUP($T15,Intern!$K$61:$O$92,4,0)*MIN($AI15,Intern!$C$5)</f>
        <v>784</v>
      </c>
      <c r="BE15" s="151">
        <f>IF($B15="Lehrkräfte: vorbereitender Besuch",Intern!$B$54,BD15)</f>
        <v>784</v>
      </c>
      <c r="BF15" s="153">
        <f>IF(($AI15)&gt;Intern!$C$5,VLOOKUP($T15,Intern!$K$61:$O$92,3,0))*($AI15-Intern!$C$5)+VLOOKUP($T15,Intern!$K$61:$O$92,2,0)*MIN($AI15,Intern!$C$5)</f>
        <v>371</v>
      </c>
      <c r="BG15" s="22">
        <f>IF($G$1="Schulbildung",BB15,BE15)</f>
        <v>826</v>
      </c>
      <c r="BH15" s="22">
        <f t="shared" ref="BH15:BH78" si="9">IF($G$1="Schulbildung",BC15,BF15)</f>
        <v>357</v>
      </c>
      <c r="BI15" s="152">
        <f t="shared" ref="BI15:BI78" si="10">IF($G$3=2023,AY15,BG15)</f>
        <v>826</v>
      </c>
      <c r="BJ15" s="153">
        <f t="shared" ref="BJ15:BJ78" si="11">IF($G$3=2023,AZ15,BH15)</f>
        <v>357</v>
      </c>
      <c r="BK15" s="189">
        <f t="shared" ref="BK15:BK78" si="12">IF($AR15="Lehr",BI15,BJ15)</f>
        <v>826</v>
      </c>
      <c r="BL15" s="190">
        <f>($AI15-2)*VLOOKUP($T15,Intern!$A$10:$H$41,6,0)+2*VLOOKUP($T15,Intern!$A$10:$H$41,7,0)+($AI15-1)*VLOOKUP($T15,Intern!$A$10:$H$41,8,0)</f>
        <v>830</v>
      </c>
      <c r="BM15" s="183">
        <f t="shared" si="3"/>
        <v>826</v>
      </c>
      <c r="BN15" s="186" t="str">
        <f t="shared" si="4"/>
        <v>Es wurden die EU-Pauschalen für die individuelle Unterstützung angewendet.</v>
      </c>
      <c r="BO15" s="179">
        <f>VLOOKUP($X15,Intern!$B$44:$E$51,3)</f>
        <v>275</v>
      </c>
      <c r="BP15" s="180">
        <f>VLOOKUP($X15,Intern!$B$44:$E$51,4)</f>
        <v>320</v>
      </c>
      <c r="BQ15" s="177">
        <f>VLOOKUP($X15,Intern!$B$95:$E$102,3)</f>
        <v>309</v>
      </c>
      <c r="BR15" s="178">
        <f>VLOOKUP($X15,Intern!$B$95:$E$102,4)</f>
        <v>417</v>
      </c>
      <c r="BS15" s="178">
        <f t="shared" ref="BS15:BS78" si="13">IF($G$3=2023,BO15,BQ15)</f>
        <v>309</v>
      </c>
      <c r="BT15" s="178">
        <f t="shared" ref="BT15:BT78" si="14">IF($G$3=2023,BP15,BR15)</f>
        <v>417</v>
      </c>
      <c r="BU15" s="183">
        <f t="shared" ref="BU15:BU78" si="15">IF($B15="Lehrkräfte: vorbereitender Besuch",0,IF($AA15="Ja",BT15,BS15))</f>
        <v>309</v>
      </c>
      <c r="BV15" s="187">
        <f t="shared" si="5"/>
        <v>0</v>
      </c>
      <c r="BW15" s="188">
        <f t="shared" si="6"/>
        <v>1135</v>
      </c>
      <c r="BX15" s="3"/>
      <c r="BY15" s="106"/>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row>
    <row r="16" spans="1:878" s="36" customFormat="1" ht="30" customHeight="1">
      <c r="A16" s="35">
        <v>3</v>
      </c>
      <c r="B16" s="42" t="s">
        <v>163</v>
      </c>
      <c r="C16" s="42" t="s">
        <v>277</v>
      </c>
      <c r="D16" s="42" t="s">
        <v>278</v>
      </c>
      <c r="E16" s="271" t="s">
        <v>309</v>
      </c>
      <c r="F16" s="48" t="s">
        <v>279</v>
      </c>
      <c r="G16" s="47" t="s">
        <v>240</v>
      </c>
      <c r="H16" s="44">
        <v>40544</v>
      </c>
      <c r="I16" s="45" t="s">
        <v>34</v>
      </c>
      <c r="J16" s="49" t="s">
        <v>230</v>
      </c>
      <c r="K16" s="170" t="s">
        <v>243</v>
      </c>
      <c r="L16" s="45" t="s">
        <v>231</v>
      </c>
      <c r="M16" s="45" t="s">
        <v>232</v>
      </c>
      <c r="N16" s="46" t="s">
        <v>18</v>
      </c>
      <c r="O16" s="46" t="s">
        <v>25</v>
      </c>
      <c r="P16" s="46" t="s">
        <v>55</v>
      </c>
      <c r="Q16" s="46" t="s">
        <v>250</v>
      </c>
      <c r="R16" s="50" t="s">
        <v>285</v>
      </c>
      <c r="S16" s="46" t="s">
        <v>156</v>
      </c>
      <c r="T16" s="46" t="s">
        <v>90</v>
      </c>
      <c r="U16" s="46" t="s">
        <v>298</v>
      </c>
      <c r="V16" s="45" t="s">
        <v>78</v>
      </c>
      <c r="W16" s="46" t="s">
        <v>31</v>
      </c>
      <c r="X16" s="46">
        <v>1002</v>
      </c>
      <c r="Y16" s="39" t="str">
        <f>VLOOKUP(X16,Intern!$B$44:$D$51,2)</f>
        <v>500-1999 km</v>
      </c>
      <c r="Z16" s="46" t="s">
        <v>49</v>
      </c>
      <c r="AA16" s="32" t="str">
        <f t="shared" si="0"/>
        <v>Nein</v>
      </c>
      <c r="AB16" s="51">
        <v>45294</v>
      </c>
      <c r="AC16" s="51">
        <v>45295</v>
      </c>
      <c r="AD16" s="51">
        <v>45299</v>
      </c>
      <c r="AE16" s="51">
        <v>45300</v>
      </c>
      <c r="AF16" s="33">
        <f>AD16-AC16+1</f>
        <v>5</v>
      </c>
      <c r="AG16" s="52"/>
      <c r="AH16" s="33">
        <f t="shared" si="7"/>
        <v>2</v>
      </c>
      <c r="AI16" s="33">
        <f t="shared" si="1"/>
        <v>7</v>
      </c>
      <c r="AJ16" s="52"/>
      <c r="AK16" s="52"/>
      <c r="AL16" s="52"/>
      <c r="AM16" s="52"/>
      <c r="AN16" s="52"/>
      <c r="AO16" s="52"/>
      <c r="AP16" s="52"/>
      <c r="AQ16" s="52"/>
      <c r="AR16" s="37" t="str">
        <f t="shared" si="2"/>
        <v>Lehr</v>
      </c>
      <c r="AS16" s="152">
        <f>IF(($AI16)&gt;Intern!$C$5,VLOOKUP($T16,Intern!$A$10:$E$41,5,0))*($AI16-Intern!$C$5)+VLOOKUP($T16,Intern!$A$10:$E$41,4,0)*MIN($AI16,Intern!$C$5)</f>
        <v>1008</v>
      </c>
      <c r="AT16" s="151">
        <f>IF($B16="Lehrkräfte: vorbereitender Besuch",Intern!$B$3,AS16)</f>
        <v>1008</v>
      </c>
      <c r="AU16" s="153">
        <f>IF(($AI16)&gt;Intern!$C$5,VLOOKUP($T16,Intern!$A$10:$E$41,3,0))*($AI16-Intern!$C$5)+VLOOKUP($T16,Intern!$A$10:$E$41,2,0)*MIN($AI16,Intern!$C$5)</f>
        <v>448</v>
      </c>
      <c r="AV16" s="22">
        <f>IF(($AI16)&gt;Intern!$C$5,VLOOKUP($T16,Intern!$K$10:$O$41,5,0))*($AI16-Intern!$C$5)+VLOOKUP($T16,Intern!$K$10:$O$41,4,0)*MIN($AI16,Intern!$C$5)</f>
        <v>1008</v>
      </c>
      <c r="AW16" s="151">
        <f>IF($B16="Lehrkräfte: vorbereitender Besuch",Intern!$B$3,AV16)</f>
        <v>1008</v>
      </c>
      <c r="AX16" s="22">
        <f>IF(($AI16)&gt;Intern!$C$5,VLOOKUP($T16,Intern!$K$10:$O$41,3,0))*($AI16-Intern!$C$5)+VLOOKUP($T16,Intern!$K$10:$O$41,2,0)*MIN($AI16,Intern!$C$5)</f>
        <v>504</v>
      </c>
      <c r="AY16" s="152">
        <f t="shared" ref="AY16:AY79" si="16">IF($G$1="Schulbildung",AT16,AW16)</f>
        <v>1008</v>
      </c>
      <c r="AZ16" s="153">
        <f t="shared" si="8"/>
        <v>448</v>
      </c>
      <c r="BA16" s="22">
        <f>IF(($AI16)&gt;Intern!$C$5,VLOOKUP($T16,Intern!$A$61:$E$92,5,0))*($AI16-Intern!$C$5)+VLOOKUP($T16,Intern!$A$61:$E$92,4,0)*MIN($AI16,Intern!$C$5)</f>
        <v>1071</v>
      </c>
      <c r="BB16" s="151">
        <f>IF($B16="Lehrkräfte: vorbereitender Besuch",Intern!$B$54,BA16)</f>
        <v>1071</v>
      </c>
      <c r="BC16" s="22">
        <f>IF(($AI16)&gt;Intern!$C$5,VLOOKUP($T16,Intern!$A$61:$E$92,3,0))*($AI16-Intern!$C$5)+VLOOKUP($T16,Intern!$A$61:$E$92,2,0)*MIN($AI16,Intern!$C$5)</f>
        <v>476</v>
      </c>
      <c r="BD16" s="152">
        <f>IF(($AI16)&gt;Intern!$C$5,VLOOKUP($T16,Intern!$K$61:$O$92,5,0))*($AI16-Intern!$C$5)+VLOOKUP($T16,Intern!$K$61:$O$92,4,0)*MIN($AI16,Intern!$C$5)</f>
        <v>1015</v>
      </c>
      <c r="BE16" s="151">
        <f>IF($B16="Lehrkräfte: vorbereitender Besuch",Intern!$B$54,BD16)</f>
        <v>1015</v>
      </c>
      <c r="BF16" s="153">
        <f>IF(($AI16)&gt;Intern!$C$5,VLOOKUP($T16,Intern!$K$61:$O$92,3,0))*($AI16-Intern!$C$5)+VLOOKUP($T16,Intern!$K$61:$O$92,2,0)*MIN($AI16,Intern!$C$5)</f>
        <v>504</v>
      </c>
      <c r="BG16" s="22">
        <f t="shared" ref="BG16:BG79" si="17">IF($G$1="Schulbildung",BB16,BE16)</f>
        <v>1071</v>
      </c>
      <c r="BH16" s="22">
        <f t="shared" si="9"/>
        <v>476</v>
      </c>
      <c r="BI16" s="152">
        <f t="shared" si="10"/>
        <v>1071</v>
      </c>
      <c r="BJ16" s="153">
        <f t="shared" si="11"/>
        <v>476</v>
      </c>
      <c r="BK16" s="189">
        <f t="shared" si="12"/>
        <v>1071</v>
      </c>
      <c r="BL16" s="190">
        <f>($AI16-2)*VLOOKUP($T16,Intern!$A$10:$H$41,6,0)+2*VLOOKUP($T16,Intern!$A$10:$H$41,7,0)+($AI16-1)*VLOOKUP($T16,Intern!$A$10:$H$41,8,0)</f>
        <v>1573</v>
      </c>
      <c r="BM16" s="183">
        <f t="shared" si="3"/>
        <v>1071</v>
      </c>
      <c r="BN16" s="186" t="str">
        <f t="shared" si="4"/>
        <v>Es wurden die EU-Pauschalen für die individuelle Unterstützung angewendet.</v>
      </c>
      <c r="BO16" s="179">
        <f>VLOOKUP($X16,Intern!$B$44:$E$51,3)</f>
        <v>275</v>
      </c>
      <c r="BP16" s="180">
        <f>VLOOKUP($X16,Intern!$B$44:$E$51,4)</f>
        <v>320</v>
      </c>
      <c r="BQ16" s="177">
        <f>VLOOKUP($X16,Intern!$B$95:$E$102,3)</f>
        <v>309</v>
      </c>
      <c r="BR16" s="178">
        <f>VLOOKUP($X16,Intern!$B$95:$E$102,4)</f>
        <v>417</v>
      </c>
      <c r="BS16" s="178">
        <f t="shared" si="13"/>
        <v>309</v>
      </c>
      <c r="BT16" s="178">
        <f t="shared" si="14"/>
        <v>417</v>
      </c>
      <c r="BU16" s="183">
        <f t="shared" si="15"/>
        <v>309</v>
      </c>
      <c r="BV16" s="187">
        <f t="shared" si="5"/>
        <v>0</v>
      </c>
      <c r="BW16" s="188">
        <f t="shared" si="6"/>
        <v>1380</v>
      </c>
      <c r="BX16" s="3"/>
      <c r="BY16" s="106"/>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row>
    <row r="17" spans="1:878" s="36" customFormat="1" ht="30" customHeight="1">
      <c r="A17" s="35">
        <v>4</v>
      </c>
      <c r="B17" s="42" t="s">
        <v>81</v>
      </c>
      <c r="C17" s="42" t="s">
        <v>307</v>
      </c>
      <c r="D17" s="42" t="s">
        <v>232</v>
      </c>
      <c r="E17" s="271"/>
      <c r="F17" s="48"/>
      <c r="G17" s="47"/>
      <c r="H17" s="44">
        <v>40179</v>
      </c>
      <c r="I17" s="45" t="s">
        <v>33</v>
      </c>
      <c r="J17" s="49" t="s">
        <v>230</v>
      </c>
      <c r="K17" s="170"/>
      <c r="L17" s="45"/>
      <c r="M17" s="45"/>
      <c r="N17" s="46" t="s">
        <v>18</v>
      </c>
      <c r="O17" s="46" t="s">
        <v>24</v>
      </c>
      <c r="P17" s="46" t="s">
        <v>21</v>
      </c>
      <c r="Q17" s="46" t="s">
        <v>250</v>
      </c>
      <c r="R17" s="50" t="s">
        <v>286</v>
      </c>
      <c r="S17" s="46" t="s">
        <v>157</v>
      </c>
      <c r="T17" s="46" t="s">
        <v>109</v>
      </c>
      <c r="U17" s="46" t="s">
        <v>299</v>
      </c>
      <c r="V17" s="45" t="s">
        <v>78</v>
      </c>
      <c r="W17" s="46" t="s">
        <v>31</v>
      </c>
      <c r="X17" s="46">
        <v>1003</v>
      </c>
      <c r="Y17" s="39" t="str">
        <f>VLOOKUP(X17,Intern!$B$44:$D$51,2)</f>
        <v>500-1999 km</v>
      </c>
      <c r="Z17" s="46" t="s">
        <v>49</v>
      </c>
      <c r="AA17" s="32" t="str">
        <f t="shared" si="0"/>
        <v>Nein</v>
      </c>
      <c r="AB17" s="51">
        <v>45295</v>
      </c>
      <c r="AC17" s="51">
        <v>45296</v>
      </c>
      <c r="AD17" s="51">
        <v>45300</v>
      </c>
      <c r="AE17" s="51">
        <v>45301</v>
      </c>
      <c r="AF17" s="33">
        <f>AD17-AC17+1</f>
        <v>5</v>
      </c>
      <c r="AG17" s="52"/>
      <c r="AH17" s="33">
        <f t="shared" si="7"/>
        <v>2</v>
      </c>
      <c r="AI17" s="33">
        <f t="shared" si="1"/>
        <v>7</v>
      </c>
      <c r="AJ17" s="52"/>
      <c r="AK17" s="52"/>
      <c r="AL17" s="52"/>
      <c r="AM17" s="52"/>
      <c r="AN17" s="52"/>
      <c r="AO17" s="52"/>
      <c r="AP17" s="52"/>
      <c r="AQ17" s="52"/>
      <c r="AR17" s="37" t="str">
        <f t="shared" si="2"/>
        <v>Lern</v>
      </c>
      <c r="AS17" s="152">
        <f>IF(($AI17)&gt;Intern!$C$5,VLOOKUP($T17,Intern!$A$10:$E$41,5,0))*($AI17-Intern!$C$5)+VLOOKUP($T17,Intern!$A$10:$E$41,4,0)*MIN($AI17,Intern!$C$5)</f>
        <v>784</v>
      </c>
      <c r="AT17" s="151">
        <f>IF($B17="Lehrkräfte: vorbereitender Besuch",Intern!$B$3,AS17)</f>
        <v>784</v>
      </c>
      <c r="AU17" s="153">
        <f>IF(($AI17)&gt;Intern!$C$5,VLOOKUP($T17,Intern!$A$10:$E$41,3,0))*($AI17-Intern!$C$5)+VLOOKUP($T17,Intern!$A$10:$E$41,2,0)*MIN($AI17,Intern!$C$5)</f>
        <v>336</v>
      </c>
      <c r="AV17" s="22">
        <f>IF(($AI17)&gt;Intern!$C$5,VLOOKUP($T17,Intern!$K$10:$O$41,5,0))*($AI17-Intern!$C$5)+VLOOKUP($T17,Intern!$K$10:$O$41,4,0)*MIN($AI17,Intern!$C$5)</f>
        <v>784</v>
      </c>
      <c r="AW17" s="151">
        <f>IF($B17="Lehrkräfte: vorbereitender Besuch",Intern!$B$3,AV17)</f>
        <v>784</v>
      </c>
      <c r="AX17" s="22">
        <f>IF(($AI17)&gt;Intern!$C$5,VLOOKUP($T17,Intern!$K$10:$O$41,3,0))*($AI17-Intern!$C$5)+VLOOKUP($T17,Intern!$K$10:$O$41,2,0)*MIN($AI17,Intern!$C$5)</f>
        <v>371</v>
      </c>
      <c r="AY17" s="152">
        <f t="shared" si="16"/>
        <v>784</v>
      </c>
      <c r="AZ17" s="153">
        <f t="shared" si="8"/>
        <v>336</v>
      </c>
      <c r="BA17" s="22">
        <f>IF(($AI17)&gt;Intern!$C$5,VLOOKUP($T17,Intern!$A$61:$E$92,5,0))*($AI17-Intern!$C$5)+VLOOKUP($T17,Intern!$A$61:$E$92,4,0)*MIN($AI17,Intern!$C$5)</f>
        <v>945</v>
      </c>
      <c r="BB17" s="151">
        <f>IF($B17="Lehrkräfte: vorbereitender Besuch",Intern!$B$54,BA17)</f>
        <v>945</v>
      </c>
      <c r="BC17" s="22">
        <f>IF(($AI17)&gt;Intern!$C$5,VLOOKUP($T17,Intern!$A$61:$E$92,3,0))*($AI17-Intern!$C$5)+VLOOKUP($T17,Intern!$A$61:$E$92,2,0)*MIN($AI17,Intern!$C$5)</f>
        <v>413</v>
      </c>
      <c r="BD17" s="152">
        <f>IF(($AI17)&gt;Intern!$C$5,VLOOKUP($T17,Intern!$K$61:$O$92,5,0))*($AI17-Intern!$C$5)+VLOOKUP($T17,Intern!$K$61:$O$92,4,0)*MIN($AI17,Intern!$C$5)</f>
        <v>896</v>
      </c>
      <c r="BE17" s="151">
        <f>IF($B17="Lehrkräfte: vorbereitender Besuch",Intern!$B$54,BD17)</f>
        <v>896</v>
      </c>
      <c r="BF17" s="153">
        <f>IF(($AI17)&gt;Intern!$C$5,VLOOKUP($T17,Intern!$K$61:$O$92,3,0))*($AI17-Intern!$C$5)+VLOOKUP($T17,Intern!$K$61:$O$92,2,0)*MIN($AI17,Intern!$C$5)</f>
        <v>441</v>
      </c>
      <c r="BG17" s="22">
        <f t="shared" si="17"/>
        <v>945</v>
      </c>
      <c r="BH17" s="22">
        <f t="shared" si="9"/>
        <v>413</v>
      </c>
      <c r="BI17" s="152">
        <f t="shared" si="10"/>
        <v>945</v>
      </c>
      <c r="BJ17" s="153">
        <f t="shared" si="11"/>
        <v>413</v>
      </c>
      <c r="BK17" s="189">
        <f t="shared" si="12"/>
        <v>413</v>
      </c>
      <c r="BL17" s="190">
        <f>($AI17-2)*VLOOKUP($T17,Intern!$A$10:$H$41,6,0)+2*VLOOKUP($T17,Intern!$A$10:$H$41,7,0)+($AI17-1)*VLOOKUP($T17,Intern!$A$10:$H$41,8,0)</f>
        <v>695</v>
      </c>
      <c r="BM17" s="183">
        <f t="shared" si="3"/>
        <v>413</v>
      </c>
      <c r="BN17" s="186" t="str">
        <f t="shared" si="4"/>
        <v>Es wurden die EU-Pauschalen für die individuelle Unterstützung angewendet.</v>
      </c>
      <c r="BO17" s="179">
        <f>VLOOKUP($X17,Intern!$B$44:$E$51,3)</f>
        <v>275</v>
      </c>
      <c r="BP17" s="180">
        <f>VLOOKUP($X17,Intern!$B$44:$E$51,4)</f>
        <v>320</v>
      </c>
      <c r="BQ17" s="177">
        <f>VLOOKUP($X17,Intern!$B$95:$E$102,3)</f>
        <v>309</v>
      </c>
      <c r="BR17" s="178">
        <f>VLOOKUP($X17,Intern!$B$95:$E$102,4)</f>
        <v>417</v>
      </c>
      <c r="BS17" s="178">
        <f t="shared" si="13"/>
        <v>309</v>
      </c>
      <c r="BT17" s="178">
        <f t="shared" si="14"/>
        <v>417</v>
      </c>
      <c r="BU17" s="183">
        <f t="shared" si="15"/>
        <v>309</v>
      </c>
      <c r="BV17" s="187">
        <f t="shared" si="5"/>
        <v>0</v>
      </c>
      <c r="BW17" s="188">
        <f t="shared" si="6"/>
        <v>722</v>
      </c>
      <c r="BX17" s="3"/>
      <c r="BY17" s="106"/>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row>
    <row r="18" spans="1:878" s="36" customFormat="1" ht="30" customHeight="1">
      <c r="A18" s="31">
        <v>5</v>
      </c>
      <c r="B18" s="42"/>
      <c r="C18" s="42"/>
      <c r="D18" s="42"/>
      <c r="E18" s="271"/>
      <c r="F18" s="48"/>
      <c r="G18" s="47"/>
      <c r="H18" s="44"/>
      <c r="I18" s="45"/>
      <c r="J18" s="49"/>
      <c r="K18" s="170"/>
      <c r="L18" s="45"/>
      <c r="M18" s="45"/>
      <c r="N18" s="46"/>
      <c r="O18" s="46"/>
      <c r="P18" s="46"/>
      <c r="Q18" s="46" t="s">
        <v>250</v>
      </c>
      <c r="R18" s="50"/>
      <c r="S18" s="46"/>
      <c r="T18" s="46"/>
      <c r="U18" s="46"/>
      <c r="V18" s="45"/>
      <c r="W18" s="46"/>
      <c r="X18" s="46"/>
      <c r="Y18" s="39" t="str">
        <f>VLOOKUP(X18,Intern!$B$44:$D$51,2)</f>
        <v>zu wenig km</v>
      </c>
      <c r="Z18" s="46" t="s">
        <v>49</v>
      </c>
      <c r="AA18" s="32" t="str">
        <f t="shared" si="0"/>
        <v>Nein</v>
      </c>
      <c r="AB18" s="51"/>
      <c r="AC18" s="51"/>
      <c r="AD18" s="51"/>
      <c r="AE18" s="51"/>
      <c r="AF18" s="33">
        <f t="shared" ref="AF18:AF81" si="18">AD18-AC18+1</f>
        <v>1</v>
      </c>
      <c r="AG18" s="52"/>
      <c r="AH18" s="33">
        <f t="shared" si="7"/>
        <v>0</v>
      </c>
      <c r="AI18" s="33">
        <f t="shared" si="1"/>
        <v>1</v>
      </c>
      <c r="AJ18" s="52"/>
      <c r="AK18" s="52"/>
      <c r="AL18" s="52"/>
      <c r="AM18" s="52"/>
      <c r="AN18" s="52"/>
      <c r="AO18" s="52"/>
      <c r="AP18" s="52"/>
      <c r="AQ18" s="52"/>
      <c r="AR18" s="37" t="str">
        <f t="shared" si="2"/>
        <v/>
      </c>
      <c r="AS18" s="152" t="e">
        <f>IF(($AI18)&gt;Intern!$C$5,VLOOKUP($T18,Intern!$A$10:$E$41,5,0))*($AI18-Intern!$C$5)+VLOOKUP($T18,Intern!$A$10:$E$41,4,0)*MIN($AI18,Intern!$C$5)</f>
        <v>#N/A</v>
      </c>
      <c r="AT18" s="151" t="e">
        <f>IF($B18="Lehrkräfte: vorbereitender Besuch",Intern!$B$3,AS18)</f>
        <v>#N/A</v>
      </c>
      <c r="AU18" s="153" t="e">
        <f>IF(($AI18)&gt;Intern!$C$5,VLOOKUP($T18,Intern!$A$10:$E$41,3,0))*($AI18-Intern!$C$5)+VLOOKUP($T18,Intern!$A$10:$E$41,2,0)*MIN($AI18,Intern!$C$5)</f>
        <v>#N/A</v>
      </c>
      <c r="AV18" s="22" t="e">
        <f>IF(($AI18)&gt;Intern!$C$5,VLOOKUP($T18,Intern!$K$10:$O$41,5,0))*($AI18-Intern!$C$5)+VLOOKUP($T18,Intern!$K$10:$O$41,4,0)*MIN($AI18,Intern!$C$5)</f>
        <v>#N/A</v>
      </c>
      <c r="AW18" s="151" t="e">
        <f>IF($B18="Lehrkräfte: vorbereitender Besuch",Intern!$B$3,AV18)</f>
        <v>#N/A</v>
      </c>
      <c r="AX18" s="22" t="e">
        <f>IF(($AI18)&gt;Intern!$C$5,VLOOKUP($T18,Intern!$K$10:$O$41,3,0))*($AI18-Intern!$C$5)+VLOOKUP($T18,Intern!$K$10:$O$41,2,0)*MIN($AI18,Intern!$C$5)</f>
        <v>#N/A</v>
      </c>
      <c r="AY18" s="152" t="e">
        <f t="shared" si="16"/>
        <v>#N/A</v>
      </c>
      <c r="AZ18" s="153" t="e">
        <f t="shared" si="8"/>
        <v>#N/A</v>
      </c>
      <c r="BA18" s="22" t="e">
        <f>IF(($AI18)&gt;Intern!$C$5,VLOOKUP($T18,Intern!$A$61:$E$92,5,0))*($AI18-Intern!$C$5)+VLOOKUP($T18,Intern!$A$61:$E$92,4,0)*MIN($AI18,Intern!$C$5)</f>
        <v>#N/A</v>
      </c>
      <c r="BB18" s="151" t="e">
        <f>IF($B18="Lehrkräfte: vorbereitender Besuch",Intern!$B$54,BA18)</f>
        <v>#N/A</v>
      </c>
      <c r="BC18" s="22" t="e">
        <f>IF(($AI18)&gt;Intern!$C$5,VLOOKUP($T18,Intern!$A$61:$E$92,3,0))*($AI18-Intern!$C$5)+VLOOKUP($T18,Intern!$A$61:$E$92,2,0)*MIN($AI18,Intern!$C$5)</f>
        <v>#N/A</v>
      </c>
      <c r="BD18" s="152" t="e">
        <f>IF(($AI18)&gt;Intern!$C$5,VLOOKUP($T18,Intern!$K$61:$O$92,5,0))*($AI18-Intern!$C$5)+VLOOKUP($T18,Intern!$K$61:$O$92,4,0)*MIN($AI18,Intern!$C$5)</f>
        <v>#N/A</v>
      </c>
      <c r="BE18" s="151" t="e">
        <f>IF($B18="Lehrkräfte: vorbereitender Besuch",Intern!$B$54,BD18)</f>
        <v>#N/A</v>
      </c>
      <c r="BF18" s="153" t="e">
        <f>IF(($AI18)&gt;Intern!$C$5,VLOOKUP($T18,Intern!$K$61:$O$92,3,0))*($AI18-Intern!$C$5)+VLOOKUP($T18,Intern!$K$61:$O$92,2,0)*MIN($AI18,Intern!$C$5)</f>
        <v>#N/A</v>
      </c>
      <c r="BG18" s="22" t="e">
        <f t="shared" si="17"/>
        <v>#N/A</v>
      </c>
      <c r="BH18" s="22" t="e">
        <f t="shared" si="9"/>
        <v>#N/A</v>
      </c>
      <c r="BI18" s="152" t="e">
        <f t="shared" si="10"/>
        <v>#N/A</v>
      </c>
      <c r="BJ18" s="153" t="e">
        <f t="shared" si="11"/>
        <v>#N/A</v>
      </c>
      <c r="BK18" s="189" t="e">
        <f t="shared" si="12"/>
        <v>#N/A</v>
      </c>
      <c r="BL18" s="190" t="e">
        <f>($AI18-2)*VLOOKUP($T18,Intern!$A$10:$H$41,6,0)+2*VLOOKUP($T18,Intern!$A$10:$H$41,7,0)+($AI18-1)*VLOOKUP($T18,Intern!$A$10:$H$41,8,0)</f>
        <v>#N/A</v>
      </c>
      <c r="BM18" s="183" t="e">
        <f t="shared" si="3"/>
        <v>#N/A</v>
      </c>
      <c r="BN18" s="186" t="e">
        <f t="shared" si="4"/>
        <v>#N/A</v>
      </c>
      <c r="BO18" s="179" t="str">
        <f>VLOOKUP($X18,Intern!$B$44:$E$51,3)</f>
        <v>zu wenig km</v>
      </c>
      <c r="BP18" s="180" t="str">
        <f>VLOOKUP($X18,Intern!$B$44:$E$51,4)</f>
        <v>zu wenig km</v>
      </c>
      <c r="BQ18" s="177" t="str">
        <f>VLOOKUP($X18,Intern!$B$95:$E$102,3)</f>
        <v>zu wenig km</v>
      </c>
      <c r="BR18" s="178" t="str">
        <f>VLOOKUP($X18,Intern!$B$95:$E$102,4)</f>
        <v>zu wenig km</v>
      </c>
      <c r="BS18" s="178" t="str">
        <f t="shared" si="13"/>
        <v>zu wenig km</v>
      </c>
      <c r="BT18" s="178" t="str">
        <f t="shared" si="14"/>
        <v>zu wenig km</v>
      </c>
      <c r="BU18" s="183" t="str">
        <f t="shared" si="15"/>
        <v>zu wenig km</v>
      </c>
      <c r="BV18" s="187">
        <f t="shared" si="5"/>
        <v>0</v>
      </c>
      <c r="BW18" s="188" t="e">
        <f t="shared" si="6"/>
        <v>#N/A</v>
      </c>
      <c r="BX18" s="3"/>
      <c r="BY18" s="106"/>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row>
    <row r="19" spans="1:878" s="36" customFormat="1" ht="30" customHeight="1">
      <c r="A19" s="35">
        <v>6</v>
      </c>
      <c r="B19" s="42"/>
      <c r="C19" s="42"/>
      <c r="D19" s="42"/>
      <c r="E19" s="271"/>
      <c r="F19" s="48"/>
      <c r="G19" s="47"/>
      <c r="H19" s="44"/>
      <c r="I19" s="45"/>
      <c r="J19" s="49"/>
      <c r="K19" s="170"/>
      <c r="L19" s="45"/>
      <c r="M19" s="45"/>
      <c r="N19" s="46"/>
      <c r="O19" s="46"/>
      <c r="P19" s="46"/>
      <c r="Q19" s="46" t="s">
        <v>250</v>
      </c>
      <c r="R19" s="50"/>
      <c r="S19" s="46"/>
      <c r="T19" s="46"/>
      <c r="U19" s="46"/>
      <c r="V19" s="45"/>
      <c r="W19" s="46"/>
      <c r="X19" s="46"/>
      <c r="Y19" s="39" t="str">
        <f>VLOOKUP(X19,Intern!$B$44:$D$51,2)</f>
        <v>zu wenig km</v>
      </c>
      <c r="Z19" s="46" t="s">
        <v>46</v>
      </c>
      <c r="AA19" s="32" t="str">
        <f t="shared" si="0"/>
        <v>Ja</v>
      </c>
      <c r="AB19" s="51"/>
      <c r="AC19" s="51"/>
      <c r="AD19" s="51"/>
      <c r="AE19" s="51"/>
      <c r="AF19" s="33">
        <f t="shared" si="18"/>
        <v>1</v>
      </c>
      <c r="AG19" s="52"/>
      <c r="AH19" s="33">
        <f t="shared" si="7"/>
        <v>0</v>
      </c>
      <c r="AI19" s="33">
        <f t="shared" si="1"/>
        <v>1</v>
      </c>
      <c r="AJ19" s="52"/>
      <c r="AK19" s="52"/>
      <c r="AL19" s="52"/>
      <c r="AM19" s="52"/>
      <c r="AN19" s="52"/>
      <c r="AO19" s="52"/>
      <c r="AP19" s="52"/>
      <c r="AQ19" s="52"/>
      <c r="AR19" s="37" t="str">
        <f t="shared" si="2"/>
        <v/>
      </c>
      <c r="AS19" s="152" t="e">
        <f>IF(($AI19)&gt;Intern!$C$5,VLOOKUP($T19,Intern!$A$10:$E$41,5,0))*($AI19-Intern!$C$5)+VLOOKUP($T19,Intern!$A$10:$E$41,4,0)*MIN($AI19,Intern!$C$5)</f>
        <v>#N/A</v>
      </c>
      <c r="AT19" s="151" t="e">
        <f>IF($B19="Lehrkräfte: vorbereitender Besuch",Intern!$B$3,AS19)</f>
        <v>#N/A</v>
      </c>
      <c r="AU19" s="153" t="e">
        <f>IF(($AI19)&gt;Intern!$C$5,VLOOKUP($T19,Intern!$A$10:$E$41,3,0))*($AI19-Intern!$C$5)+VLOOKUP($T19,Intern!$A$10:$E$41,2,0)*MIN($AI19,Intern!$C$5)</f>
        <v>#N/A</v>
      </c>
      <c r="AV19" s="22" t="e">
        <f>IF(($AI19)&gt;Intern!$C$5,VLOOKUP($T19,Intern!$K$10:$O$41,5,0))*($AI19-Intern!$C$5)+VLOOKUP($T19,Intern!$K$10:$O$41,4,0)*MIN($AI19,Intern!$C$5)</f>
        <v>#N/A</v>
      </c>
      <c r="AW19" s="151" t="e">
        <f>IF($B19="Lehrkräfte: vorbereitender Besuch",Intern!$B$3,AV19)</f>
        <v>#N/A</v>
      </c>
      <c r="AX19" s="22" t="e">
        <f>IF(($AI19)&gt;Intern!$C$5,VLOOKUP($T19,Intern!$K$10:$O$41,3,0))*($AI19-Intern!$C$5)+VLOOKUP($T19,Intern!$K$10:$O$41,2,0)*MIN($AI19,Intern!$C$5)</f>
        <v>#N/A</v>
      </c>
      <c r="AY19" s="152" t="e">
        <f t="shared" si="16"/>
        <v>#N/A</v>
      </c>
      <c r="AZ19" s="153" t="e">
        <f t="shared" si="8"/>
        <v>#N/A</v>
      </c>
      <c r="BA19" s="22" t="e">
        <f>IF(($AI19)&gt;Intern!$C$5,VLOOKUP($T19,Intern!$A$61:$E$92,5,0))*($AI19-Intern!$C$5)+VLOOKUP($T19,Intern!$A$61:$E$92,4,0)*MIN($AI19,Intern!$C$5)</f>
        <v>#N/A</v>
      </c>
      <c r="BB19" s="151" t="e">
        <f>IF($B19="Lehrkräfte: vorbereitender Besuch",Intern!$B$54,BA19)</f>
        <v>#N/A</v>
      </c>
      <c r="BC19" s="22" t="e">
        <f>IF(($AI19)&gt;Intern!$C$5,VLOOKUP($T19,Intern!$A$61:$E$92,3,0))*($AI19-Intern!$C$5)+VLOOKUP($T19,Intern!$A$61:$E$92,2,0)*MIN($AI19,Intern!$C$5)</f>
        <v>#N/A</v>
      </c>
      <c r="BD19" s="152" t="e">
        <f>IF(($AI19)&gt;Intern!$C$5,VLOOKUP($T19,Intern!$K$61:$O$92,5,0))*($AI19-Intern!$C$5)+VLOOKUP($T19,Intern!$K$61:$O$92,4,0)*MIN($AI19,Intern!$C$5)</f>
        <v>#N/A</v>
      </c>
      <c r="BE19" s="151" t="e">
        <f>IF($B19="Lehrkräfte: vorbereitender Besuch",Intern!$B$54,BD19)</f>
        <v>#N/A</v>
      </c>
      <c r="BF19" s="153" t="e">
        <f>IF(($AI19)&gt;Intern!$C$5,VLOOKUP($T19,Intern!$K$61:$O$92,3,0))*($AI19-Intern!$C$5)+VLOOKUP($T19,Intern!$K$61:$O$92,2,0)*MIN($AI19,Intern!$C$5)</f>
        <v>#N/A</v>
      </c>
      <c r="BG19" s="22" t="e">
        <f t="shared" si="17"/>
        <v>#N/A</v>
      </c>
      <c r="BH19" s="22" t="e">
        <f t="shared" si="9"/>
        <v>#N/A</v>
      </c>
      <c r="BI19" s="152" t="e">
        <f t="shared" si="10"/>
        <v>#N/A</v>
      </c>
      <c r="BJ19" s="153" t="e">
        <f t="shared" si="11"/>
        <v>#N/A</v>
      </c>
      <c r="BK19" s="189" t="e">
        <f t="shared" si="12"/>
        <v>#N/A</v>
      </c>
      <c r="BL19" s="190" t="e">
        <f>($AI19-2)*VLOOKUP($T19,Intern!$A$10:$H$41,6,0)+2*VLOOKUP($T19,Intern!$A$10:$H$41,7,0)+($AI19-1)*VLOOKUP($T19,Intern!$A$10:$H$41,8,0)</f>
        <v>#N/A</v>
      </c>
      <c r="BM19" s="183" t="e">
        <f t="shared" si="3"/>
        <v>#N/A</v>
      </c>
      <c r="BN19" s="186" t="e">
        <f t="shared" si="4"/>
        <v>#N/A</v>
      </c>
      <c r="BO19" s="179" t="str">
        <f>VLOOKUP($X19,Intern!$B$44:$E$51,3)</f>
        <v>zu wenig km</v>
      </c>
      <c r="BP19" s="180" t="str">
        <f>VLOOKUP($X19,Intern!$B$44:$E$51,4)</f>
        <v>zu wenig km</v>
      </c>
      <c r="BQ19" s="177" t="str">
        <f>VLOOKUP($X19,Intern!$B$95:$E$102,3)</f>
        <v>zu wenig km</v>
      </c>
      <c r="BR19" s="178" t="str">
        <f>VLOOKUP($X19,Intern!$B$95:$E$102,4)</f>
        <v>zu wenig km</v>
      </c>
      <c r="BS19" s="178" t="str">
        <f t="shared" si="13"/>
        <v>zu wenig km</v>
      </c>
      <c r="BT19" s="178" t="str">
        <f t="shared" si="14"/>
        <v>zu wenig km</v>
      </c>
      <c r="BU19" s="183" t="str">
        <f t="shared" si="15"/>
        <v>zu wenig km</v>
      </c>
      <c r="BV19" s="187">
        <f t="shared" si="5"/>
        <v>0</v>
      </c>
      <c r="BW19" s="188" t="e">
        <f t="shared" si="6"/>
        <v>#N/A</v>
      </c>
      <c r="BX19" s="3"/>
      <c r="BY19" s="106"/>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row>
    <row r="20" spans="1:878" s="36" customFormat="1" ht="30" customHeight="1">
      <c r="A20" s="35">
        <v>7</v>
      </c>
      <c r="B20" s="42"/>
      <c r="C20" s="42"/>
      <c r="D20" s="42"/>
      <c r="E20" s="271"/>
      <c r="F20" s="48"/>
      <c r="G20" s="47"/>
      <c r="H20" s="44"/>
      <c r="I20" s="45"/>
      <c r="J20" s="49"/>
      <c r="K20" s="170"/>
      <c r="L20" s="45"/>
      <c r="M20" s="45"/>
      <c r="N20" s="46"/>
      <c r="O20" s="46"/>
      <c r="P20" s="46"/>
      <c r="Q20" s="46" t="s">
        <v>250</v>
      </c>
      <c r="R20" s="50"/>
      <c r="S20" s="46"/>
      <c r="T20" s="46"/>
      <c r="U20" s="46"/>
      <c r="V20" s="45"/>
      <c r="W20" s="46"/>
      <c r="X20" s="46"/>
      <c r="Y20" s="39" t="str">
        <f>VLOOKUP(X20,Intern!$B$44:$D$51,2)</f>
        <v>zu wenig km</v>
      </c>
      <c r="Z20" s="46" t="s">
        <v>164</v>
      </c>
      <c r="AA20" s="32" t="str">
        <f t="shared" si="0"/>
        <v>Ja</v>
      </c>
      <c r="AB20" s="51"/>
      <c r="AC20" s="51"/>
      <c r="AD20" s="51"/>
      <c r="AE20" s="51"/>
      <c r="AF20" s="33">
        <f t="shared" si="18"/>
        <v>1</v>
      </c>
      <c r="AG20" s="52"/>
      <c r="AH20" s="33">
        <f t="shared" si="7"/>
        <v>0</v>
      </c>
      <c r="AI20" s="33">
        <f t="shared" si="1"/>
        <v>1</v>
      </c>
      <c r="AJ20" s="52"/>
      <c r="AK20" s="52"/>
      <c r="AL20" s="52"/>
      <c r="AM20" s="52"/>
      <c r="AN20" s="52"/>
      <c r="AO20" s="52"/>
      <c r="AP20" s="52"/>
      <c r="AQ20" s="52"/>
      <c r="AR20" s="37" t="str">
        <f t="shared" si="2"/>
        <v/>
      </c>
      <c r="AS20" s="152" t="e">
        <f>IF(($AI20)&gt;Intern!$C$5,VLOOKUP($T20,Intern!$A$10:$E$41,5,0))*($AI20-Intern!$C$5)+VLOOKUP($T20,Intern!$A$10:$E$41,4,0)*MIN($AI20,Intern!$C$5)</f>
        <v>#N/A</v>
      </c>
      <c r="AT20" s="151" t="e">
        <f>IF($B20="Lehrkräfte: vorbereitender Besuch",Intern!$B$3,AS20)</f>
        <v>#N/A</v>
      </c>
      <c r="AU20" s="153" t="e">
        <f>IF(($AI20)&gt;Intern!$C$5,VLOOKUP($T20,Intern!$A$10:$E$41,3,0))*($AI20-Intern!$C$5)+VLOOKUP($T20,Intern!$A$10:$E$41,2,0)*MIN($AI20,Intern!$C$5)</f>
        <v>#N/A</v>
      </c>
      <c r="AV20" s="22" t="e">
        <f>IF(($AI20)&gt;Intern!$C$5,VLOOKUP($T20,Intern!$K$10:$O$41,5,0))*($AI20-Intern!$C$5)+VLOOKUP($T20,Intern!$K$10:$O$41,4,0)*MIN($AI20,Intern!$C$5)</f>
        <v>#N/A</v>
      </c>
      <c r="AW20" s="151" t="e">
        <f>IF($B20="Lehrkräfte: vorbereitender Besuch",Intern!$B$3,AV20)</f>
        <v>#N/A</v>
      </c>
      <c r="AX20" s="22" t="e">
        <f>IF(($AI20)&gt;Intern!$C$5,VLOOKUP($T20,Intern!$K$10:$O$41,3,0))*($AI20-Intern!$C$5)+VLOOKUP($T20,Intern!$K$10:$O$41,2,0)*MIN($AI20,Intern!$C$5)</f>
        <v>#N/A</v>
      </c>
      <c r="AY20" s="152" t="e">
        <f t="shared" si="16"/>
        <v>#N/A</v>
      </c>
      <c r="AZ20" s="153" t="e">
        <f t="shared" si="8"/>
        <v>#N/A</v>
      </c>
      <c r="BA20" s="22" t="e">
        <f>IF(($AI20)&gt;Intern!$C$5,VLOOKUP($T20,Intern!$A$61:$E$92,5,0))*($AI20-Intern!$C$5)+VLOOKUP($T20,Intern!$A$61:$E$92,4,0)*MIN($AI20,Intern!$C$5)</f>
        <v>#N/A</v>
      </c>
      <c r="BB20" s="151" t="e">
        <f>IF($B20="Lehrkräfte: vorbereitender Besuch",Intern!$B$54,BA20)</f>
        <v>#N/A</v>
      </c>
      <c r="BC20" s="22" t="e">
        <f>IF(($AI20)&gt;Intern!$C$5,VLOOKUP($T20,Intern!$A$61:$E$92,3,0))*($AI20-Intern!$C$5)+VLOOKUP($T20,Intern!$A$61:$E$92,2,0)*MIN($AI20,Intern!$C$5)</f>
        <v>#N/A</v>
      </c>
      <c r="BD20" s="152" t="e">
        <f>IF(($AI20)&gt;Intern!$C$5,VLOOKUP($T20,Intern!$K$61:$O$92,5,0))*($AI20-Intern!$C$5)+VLOOKUP($T20,Intern!$K$61:$O$92,4,0)*MIN($AI20,Intern!$C$5)</f>
        <v>#N/A</v>
      </c>
      <c r="BE20" s="151" t="e">
        <f>IF($B20="Lehrkräfte: vorbereitender Besuch",Intern!$B$54,BD20)</f>
        <v>#N/A</v>
      </c>
      <c r="BF20" s="153" t="e">
        <f>IF(($AI20)&gt;Intern!$C$5,VLOOKUP($T20,Intern!$K$61:$O$92,3,0))*($AI20-Intern!$C$5)+VLOOKUP($T20,Intern!$K$61:$O$92,2,0)*MIN($AI20,Intern!$C$5)</f>
        <v>#N/A</v>
      </c>
      <c r="BG20" s="22" t="e">
        <f t="shared" si="17"/>
        <v>#N/A</v>
      </c>
      <c r="BH20" s="22" t="e">
        <f t="shared" si="9"/>
        <v>#N/A</v>
      </c>
      <c r="BI20" s="152" t="e">
        <f t="shared" si="10"/>
        <v>#N/A</v>
      </c>
      <c r="BJ20" s="153" t="e">
        <f t="shared" si="11"/>
        <v>#N/A</v>
      </c>
      <c r="BK20" s="189" t="e">
        <f t="shared" si="12"/>
        <v>#N/A</v>
      </c>
      <c r="BL20" s="190" t="e">
        <f>($AI20-2)*VLOOKUP($T20,Intern!$A$10:$H$41,6,0)+2*VLOOKUP($T20,Intern!$A$10:$H$41,7,0)+($AI20-1)*VLOOKUP($T20,Intern!$A$10:$H$41,8,0)</f>
        <v>#N/A</v>
      </c>
      <c r="BM20" s="183" t="e">
        <f t="shared" si="3"/>
        <v>#N/A</v>
      </c>
      <c r="BN20" s="186" t="e">
        <f t="shared" si="4"/>
        <v>#N/A</v>
      </c>
      <c r="BO20" s="179" t="str">
        <f>VLOOKUP($X20,Intern!$B$44:$E$51,3)</f>
        <v>zu wenig km</v>
      </c>
      <c r="BP20" s="180" t="str">
        <f>VLOOKUP($X20,Intern!$B$44:$E$51,4)</f>
        <v>zu wenig km</v>
      </c>
      <c r="BQ20" s="177" t="str">
        <f>VLOOKUP($X20,Intern!$B$95:$E$102,3)</f>
        <v>zu wenig km</v>
      </c>
      <c r="BR20" s="178" t="str">
        <f>VLOOKUP($X20,Intern!$B$95:$E$102,4)</f>
        <v>zu wenig km</v>
      </c>
      <c r="BS20" s="178" t="str">
        <f t="shared" si="13"/>
        <v>zu wenig km</v>
      </c>
      <c r="BT20" s="178" t="str">
        <f t="shared" si="14"/>
        <v>zu wenig km</v>
      </c>
      <c r="BU20" s="183" t="str">
        <f t="shared" si="15"/>
        <v>zu wenig km</v>
      </c>
      <c r="BV20" s="187">
        <f t="shared" si="5"/>
        <v>0</v>
      </c>
      <c r="BW20" s="188" t="e">
        <f t="shared" si="6"/>
        <v>#N/A</v>
      </c>
      <c r="BX20" s="3"/>
      <c r="BY20" s="106"/>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row>
    <row r="21" spans="1:878" s="36" customFormat="1" ht="30" customHeight="1">
      <c r="A21" s="35">
        <v>8</v>
      </c>
      <c r="B21" s="42"/>
      <c r="C21" s="42"/>
      <c r="D21" s="42"/>
      <c r="E21" s="271"/>
      <c r="F21" s="48"/>
      <c r="G21" s="47"/>
      <c r="H21" s="44"/>
      <c r="I21" s="45"/>
      <c r="J21" s="49"/>
      <c r="K21" s="170"/>
      <c r="L21" s="45"/>
      <c r="M21" s="45"/>
      <c r="N21" s="46"/>
      <c r="O21" s="46"/>
      <c r="P21" s="46"/>
      <c r="Q21" s="46" t="s">
        <v>250</v>
      </c>
      <c r="R21" s="50"/>
      <c r="S21" s="46"/>
      <c r="T21" s="46"/>
      <c r="U21" s="46"/>
      <c r="V21" s="45"/>
      <c r="W21" s="46"/>
      <c r="X21" s="46"/>
      <c r="Y21" s="39" t="str">
        <f>VLOOKUP(X21,Intern!$B$44:$D$51,2)</f>
        <v>zu wenig km</v>
      </c>
      <c r="Z21" s="46" t="s">
        <v>45</v>
      </c>
      <c r="AA21" s="32" t="str">
        <f t="shared" si="0"/>
        <v>Ja</v>
      </c>
      <c r="AB21" s="51"/>
      <c r="AC21" s="51"/>
      <c r="AD21" s="51"/>
      <c r="AE21" s="51"/>
      <c r="AF21" s="33">
        <f t="shared" si="18"/>
        <v>1</v>
      </c>
      <c r="AG21" s="52"/>
      <c r="AH21" s="33">
        <f t="shared" si="7"/>
        <v>0</v>
      </c>
      <c r="AI21" s="33">
        <f t="shared" si="1"/>
        <v>1</v>
      </c>
      <c r="AJ21" s="52"/>
      <c r="AK21" s="52"/>
      <c r="AL21" s="52"/>
      <c r="AM21" s="52"/>
      <c r="AN21" s="52"/>
      <c r="AO21" s="52"/>
      <c r="AP21" s="52"/>
      <c r="AQ21" s="52"/>
      <c r="AR21" s="37" t="str">
        <f t="shared" si="2"/>
        <v/>
      </c>
      <c r="AS21" s="152" t="e">
        <f>IF(($AI21)&gt;Intern!$C$5,VLOOKUP($T21,Intern!$A$10:$E$41,5,0))*($AI21-Intern!$C$5)+VLOOKUP($T21,Intern!$A$10:$E$41,4,0)*MIN($AI21,Intern!$C$5)</f>
        <v>#N/A</v>
      </c>
      <c r="AT21" s="151" t="e">
        <f>IF($B21="Lehrkräfte: vorbereitender Besuch",Intern!$B$3,AS21)</f>
        <v>#N/A</v>
      </c>
      <c r="AU21" s="153" t="e">
        <f>IF(($AI21)&gt;Intern!$C$5,VLOOKUP($T21,Intern!$A$10:$E$41,3,0))*($AI21-Intern!$C$5)+VLOOKUP($T21,Intern!$A$10:$E$41,2,0)*MIN($AI21,Intern!$C$5)</f>
        <v>#N/A</v>
      </c>
      <c r="AV21" s="22" t="e">
        <f>IF(($AI21)&gt;Intern!$C$5,VLOOKUP($T21,Intern!$K$10:$O$41,5,0))*($AI21-Intern!$C$5)+VLOOKUP($T21,Intern!$K$10:$O$41,4,0)*MIN($AI21,Intern!$C$5)</f>
        <v>#N/A</v>
      </c>
      <c r="AW21" s="151" t="e">
        <f>IF($B21="Lehrkräfte: vorbereitender Besuch",Intern!$B$3,AV21)</f>
        <v>#N/A</v>
      </c>
      <c r="AX21" s="22" t="e">
        <f>IF(($AI21)&gt;Intern!$C$5,VLOOKUP($T21,Intern!$K$10:$O$41,3,0))*($AI21-Intern!$C$5)+VLOOKUP($T21,Intern!$K$10:$O$41,2,0)*MIN($AI21,Intern!$C$5)</f>
        <v>#N/A</v>
      </c>
      <c r="AY21" s="152" t="e">
        <f t="shared" si="16"/>
        <v>#N/A</v>
      </c>
      <c r="AZ21" s="153" t="e">
        <f t="shared" si="8"/>
        <v>#N/A</v>
      </c>
      <c r="BA21" s="22" t="e">
        <f>IF(($AI21)&gt;Intern!$C$5,VLOOKUP($T21,Intern!$A$61:$E$92,5,0))*($AI21-Intern!$C$5)+VLOOKUP($T21,Intern!$A$61:$E$92,4,0)*MIN($AI21,Intern!$C$5)</f>
        <v>#N/A</v>
      </c>
      <c r="BB21" s="151" t="e">
        <f>IF($B21="Lehrkräfte: vorbereitender Besuch",Intern!$B$54,BA21)</f>
        <v>#N/A</v>
      </c>
      <c r="BC21" s="22" t="e">
        <f>IF(($AI21)&gt;Intern!$C$5,VLOOKUP($T21,Intern!$A$61:$E$92,3,0))*($AI21-Intern!$C$5)+VLOOKUP($T21,Intern!$A$61:$E$92,2,0)*MIN($AI21,Intern!$C$5)</f>
        <v>#N/A</v>
      </c>
      <c r="BD21" s="152" t="e">
        <f>IF(($AI21)&gt;Intern!$C$5,VLOOKUP($T21,Intern!$K$61:$O$92,5,0))*($AI21-Intern!$C$5)+VLOOKUP($T21,Intern!$K$61:$O$92,4,0)*MIN($AI21,Intern!$C$5)</f>
        <v>#N/A</v>
      </c>
      <c r="BE21" s="151" t="e">
        <f>IF($B21="Lehrkräfte: vorbereitender Besuch",Intern!$B$54,BD21)</f>
        <v>#N/A</v>
      </c>
      <c r="BF21" s="153" t="e">
        <f>IF(($AI21)&gt;Intern!$C$5,VLOOKUP($T21,Intern!$K$61:$O$92,3,0))*($AI21-Intern!$C$5)+VLOOKUP($T21,Intern!$K$61:$O$92,2,0)*MIN($AI21,Intern!$C$5)</f>
        <v>#N/A</v>
      </c>
      <c r="BG21" s="22" t="e">
        <f t="shared" si="17"/>
        <v>#N/A</v>
      </c>
      <c r="BH21" s="22" t="e">
        <f t="shared" si="9"/>
        <v>#N/A</v>
      </c>
      <c r="BI21" s="152" t="e">
        <f t="shared" si="10"/>
        <v>#N/A</v>
      </c>
      <c r="BJ21" s="153" t="e">
        <f t="shared" si="11"/>
        <v>#N/A</v>
      </c>
      <c r="BK21" s="189" t="e">
        <f t="shared" si="12"/>
        <v>#N/A</v>
      </c>
      <c r="BL21" s="190" t="e">
        <f>($AI21-2)*VLOOKUP($T21,Intern!$A$10:$H$41,6,0)+2*VLOOKUP($T21,Intern!$A$10:$H$41,7,0)+($AI21-1)*VLOOKUP($T21,Intern!$A$10:$H$41,8,0)</f>
        <v>#N/A</v>
      </c>
      <c r="BM21" s="183" t="e">
        <f t="shared" si="3"/>
        <v>#N/A</v>
      </c>
      <c r="BN21" s="186" t="e">
        <f t="shared" si="4"/>
        <v>#N/A</v>
      </c>
      <c r="BO21" s="179" t="str">
        <f>VLOOKUP($X21,Intern!$B$44:$E$51,3)</f>
        <v>zu wenig km</v>
      </c>
      <c r="BP21" s="180" t="str">
        <f>VLOOKUP($X21,Intern!$B$44:$E$51,4)</f>
        <v>zu wenig km</v>
      </c>
      <c r="BQ21" s="177" t="str">
        <f>VLOOKUP($X21,Intern!$B$95:$E$102,3)</f>
        <v>zu wenig km</v>
      </c>
      <c r="BR21" s="178" t="str">
        <f>VLOOKUP($X21,Intern!$B$95:$E$102,4)</f>
        <v>zu wenig km</v>
      </c>
      <c r="BS21" s="178" t="str">
        <f t="shared" si="13"/>
        <v>zu wenig km</v>
      </c>
      <c r="BT21" s="178" t="str">
        <f t="shared" si="14"/>
        <v>zu wenig km</v>
      </c>
      <c r="BU21" s="183" t="str">
        <f t="shared" si="15"/>
        <v>zu wenig km</v>
      </c>
      <c r="BV21" s="187">
        <f t="shared" si="5"/>
        <v>0</v>
      </c>
      <c r="BW21" s="188" t="e">
        <f t="shared" si="6"/>
        <v>#N/A</v>
      </c>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row>
    <row r="22" spans="1:878" s="36" customFormat="1" ht="30" customHeight="1">
      <c r="A22" s="31">
        <v>9</v>
      </c>
      <c r="B22" s="42"/>
      <c r="C22" s="42"/>
      <c r="D22" s="42"/>
      <c r="E22" s="271"/>
      <c r="F22" s="48"/>
      <c r="G22" s="47"/>
      <c r="H22" s="44"/>
      <c r="I22" s="45"/>
      <c r="J22" s="49"/>
      <c r="K22" s="170"/>
      <c r="L22" s="45"/>
      <c r="M22" s="45"/>
      <c r="N22" s="46"/>
      <c r="O22" s="46"/>
      <c r="P22" s="46"/>
      <c r="Q22" s="46" t="s">
        <v>250</v>
      </c>
      <c r="R22" s="50"/>
      <c r="S22" s="46"/>
      <c r="T22" s="46"/>
      <c r="U22" s="46"/>
      <c r="V22" s="45"/>
      <c r="W22" s="46"/>
      <c r="X22" s="46"/>
      <c r="Y22" s="39" t="str">
        <f>VLOOKUP(X22,Intern!$B$44:$D$51,2)</f>
        <v>zu wenig km</v>
      </c>
      <c r="Z22" s="46" t="s">
        <v>48</v>
      </c>
      <c r="AA22" s="32" t="str">
        <f t="shared" si="0"/>
        <v>Ja</v>
      </c>
      <c r="AB22" s="51"/>
      <c r="AC22" s="51"/>
      <c r="AD22" s="51"/>
      <c r="AE22" s="51"/>
      <c r="AF22" s="33">
        <f t="shared" si="18"/>
        <v>1</v>
      </c>
      <c r="AG22" s="52"/>
      <c r="AH22" s="33">
        <f t="shared" si="7"/>
        <v>0</v>
      </c>
      <c r="AI22" s="33">
        <f t="shared" si="1"/>
        <v>1</v>
      </c>
      <c r="AJ22" s="53"/>
      <c r="AK22" s="53"/>
      <c r="AL22" s="53"/>
      <c r="AM22" s="53"/>
      <c r="AN22" s="53"/>
      <c r="AO22" s="53"/>
      <c r="AP22" s="53"/>
      <c r="AQ22" s="53"/>
      <c r="AR22" s="37" t="str">
        <f t="shared" si="2"/>
        <v/>
      </c>
      <c r="AS22" s="152" t="e">
        <f>IF(($AI22)&gt;Intern!$C$5,VLOOKUP($T22,Intern!$A$10:$E$41,5,0))*($AI22-Intern!$C$5)+VLOOKUP($T22,Intern!$A$10:$E$41,4,0)*MIN($AI22,Intern!$C$5)</f>
        <v>#N/A</v>
      </c>
      <c r="AT22" s="151" t="e">
        <f>IF($B22="Lehrkräfte: vorbereitender Besuch",Intern!$B$3,AS22)</f>
        <v>#N/A</v>
      </c>
      <c r="AU22" s="153" t="e">
        <f>IF(($AI22)&gt;Intern!$C$5,VLOOKUP($T22,Intern!$A$10:$E$41,3,0))*($AI22-Intern!$C$5)+VLOOKUP($T22,Intern!$A$10:$E$41,2,0)*MIN($AI22,Intern!$C$5)</f>
        <v>#N/A</v>
      </c>
      <c r="AV22" s="22" t="e">
        <f>IF(($AI22)&gt;Intern!$C$5,VLOOKUP($T22,Intern!$K$10:$O$41,5,0))*($AI22-Intern!$C$5)+VLOOKUP($T22,Intern!$K$10:$O$41,4,0)*MIN($AI22,Intern!$C$5)</f>
        <v>#N/A</v>
      </c>
      <c r="AW22" s="151" t="e">
        <f>IF($B22="Lehrkräfte: vorbereitender Besuch",Intern!$B$3,AV22)</f>
        <v>#N/A</v>
      </c>
      <c r="AX22" s="22" t="e">
        <f>IF(($AI22)&gt;Intern!$C$5,VLOOKUP($T22,Intern!$K$10:$O$41,3,0))*($AI22-Intern!$C$5)+VLOOKUP($T22,Intern!$K$10:$O$41,2,0)*MIN($AI22,Intern!$C$5)</f>
        <v>#N/A</v>
      </c>
      <c r="AY22" s="152" t="e">
        <f t="shared" si="16"/>
        <v>#N/A</v>
      </c>
      <c r="AZ22" s="153" t="e">
        <f t="shared" si="8"/>
        <v>#N/A</v>
      </c>
      <c r="BA22" s="22" t="e">
        <f>IF(($AI22)&gt;Intern!$C$5,VLOOKUP($T22,Intern!$A$61:$E$92,5,0))*($AI22-Intern!$C$5)+VLOOKUP($T22,Intern!$A$61:$E$92,4,0)*MIN($AI22,Intern!$C$5)</f>
        <v>#N/A</v>
      </c>
      <c r="BB22" s="151" t="e">
        <f>IF($B22="Lehrkräfte: vorbereitender Besuch",Intern!$B$54,BA22)</f>
        <v>#N/A</v>
      </c>
      <c r="BC22" s="22" t="e">
        <f>IF(($AI22)&gt;Intern!$C$5,VLOOKUP($T22,Intern!$A$61:$E$92,3,0))*($AI22-Intern!$C$5)+VLOOKUP($T22,Intern!$A$61:$E$92,2,0)*MIN($AI22,Intern!$C$5)</f>
        <v>#N/A</v>
      </c>
      <c r="BD22" s="152" t="e">
        <f>IF(($AI22)&gt;Intern!$C$5,VLOOKUP($T22,Intern!$K$61:$O$92,5,0))*($AI22-Intern!$C$5)+VLOOKUP($T22,Intern!$K$61:$O$92,4,0)*MIN($AI22,Intern!$C$5)</f>
        <v>#N/A</v>
      </c>
      <c r="BE22" s="151" t="e">
        <f>IF($B22="Lehrkräfte: vorbereitender Besuch",Intern!$B$54,BD22)</f>
        <v>#N/A</v>
      </c>
      <c r="BF22" s="153" t="e">
        <f>IF(($AI22)&gt;Intern!$C$5,VLOOKUP($T22,Intern!$K$61:$O$92,3,0))*($AI22-Intern!$C$5)+VLOOKUP($T22,Intern!$K$61:$O$92,2,0)*MIN($AI22,Intern!$C$5)</f>
        <v>#N/A</v>
      </c>
      <c r="BG22" s="22" t="e">
        <f t="shared" si="17"/>
        <v>#N/A</v>
      </c>
      <c r="BH22" s="22" t="e">
        <f t="shared" si="9"/>
        <v>#N/A</v>
      </c>
      <c r="BI22" s="152" t="e">
        <f t="shared" si="10"/>
        <v>#N/A</v>
      </c>
      <c r="BJ22" s="153" t="e">
        <f t="shared" si="11"/>
        <v>#N/A</v>
      </c>
      <c r="BK22" s="189" t="e">
        <f t="shared" si="12"/>
        <v>#N/A</v>
      </c>
      <c r="BL22" s="190" t="e">
        <f>($AI22-2)*VLOOKUP($T22,Intern!$A$10:$H$41,6,0)+2*VLOOKUP($T22,Intern!$A$10:$H$41,7,0)+($AI22-1)*VLOOKUP($T22,Intern!$A$10:$H$41,8,0)</f>
        <v>#N/A</v>
      </c>
      <c r="BM22" s="183" t="e">
        <f t="shared" si="3"/>
        <v>#N/A</v>
      </c>
      <c r="BN22" s="186" t="e">
        <f t="shared" si="4"/>
        <v>#N/A</v>
      </c>
      <c r="BO22" s="179" t="str">
        <f>VLOOKUP($X22,Intern!$B$44:$E$51,3)</f>
        <v>zu wenig km</v>
      </c>
      <c r="BP22" s="180" t="str">
        <f>VLOOKUP($X22,Intern!$B$44:$E$51,4)</f>
        <v>zu wenig km</v>
      </c>
      <c r="BQ22" s="177" t="str">
        <f>VLOOKUP($X22,Intern!$B$95:$E$102,3)</f>
        <v>zu wenig km</v>
      </c>
      <c r="BR22" s="178" t="str">
        <f>VLOOKUP($X22,Intern!$B$95:$E$102,4)</f>
        <v>zu wenig km</v>
      </c>
      <c r="BS22" s="178" t="str">
        <f t="shared" si="13"/>
        <v>zu wenig km</v>
      </c>
      <c r="BT22" s="178" t="str">
        <f t="shared" si="14"/>
        <v>zu wenig km</v>
      </c>
      <c r="BU22" s="183" t="str">
        <f t="shared" si="15"/>
        <v>zu wenig km</v>
      </c>
      <c r="BV22" s="187">
        <f t="shared" si="5"/>
        <v>0</v>
      </c>
      <c r="BW22" s="188" t="e">
        <f t="shared" si="6"/>
        <v>#N/A</v>
      </c>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row>
    <row r="23" spans="1:878" s="36" customFormat="1" ht="30" customHeight="1">
      <c r="A23" s="35">
        <v>10</v>
      </c>
      <c r="B23" s="42"/>
      <c r="C23" s="42"/>
      <c r="D23" s="42"/>
      <c r="E23" s="271"/>
      <c r="F23" s="48"/>
      <c r="G23" s="47"/>
      <c r="H23" s="44"/>
      <c r="I23" s="45"/>
      <c r="J23" s="49"/>
      <c r="K23" s="170"/>
      <c r="L23" s="45"/>
      <c r="M23" s="45"/>
      <c r="N23" s="46"/>
      <c r="O23" s="46"/>
      <c r="P23" s="46"/>
      <c r="Q23" s="46" t="s">
        <v>250</v>
      </c>
      <c r="R23" s="50"/>
      <c r="S23" s="46"/>
      <c r="T23" s="46"/>
      <c r="U23" s="46"/>
      <c r="V23" s="45"/>
      <c r="W23" s="46"/>
      <c r="X23" s="46"/>
      <c r="Y23" s="39" t="str">
        <f>VLOOKUP(X23,Intern!$B$44:$D$51,2)</f>
        <v>zu wenig km</v>
      </c>
      <c r="Z23" s="46" t="s">
        <v>47</v>
      </c>
      <c r="AA23" s="32" t="str">
        <f t="shared" si="0"/>
        <v>Nein</v>
      </c>
      <c r="AB23" s="51"/>
      <c r="AC23" s="51"/>
      <c r="AD23" s="51"/>
      <c r="AE23" s="51"/>
      <c r="AF23" s="33">
        <f t="shared" si="18"/>
        <v>1</v>
      </c>
      <c r="AG23" s="52"/>
      <c r="AH23" s="33">
        <f t="shared" si="7"/>
        <v>0</v>
      </c>
      <c r="AI23" s="33">
        <f t="shared" si="1"/>
        <v>1</v>
      </c>
      <c r="AJ23" s="53"/>
      <c r="AK23" s="53"/>
      <c r="AL23" s="53"/>
      <c r="AM23" s="53"/>
      <c r="AN23" s="53"/>
      <c r="AO23" s="53"/>
      <c r="AP23" s="53"/>
      <c r="AQ23" s="53"/>
      <c r="AR23" s="37" t="str">
        <f t="shared" si="2"/>
        <v/>
      </c>
      <c r="AS23" s="152" t="e">
        <f>IF(($AI23)&gt;Intern!$C$5,VLOOKUP($T23,Intern!$A$10:$E$41,5,0))*($AI23-Intern!$C$5)+VLOOKUP($T23,Intern!$A$10:$E$41,4,0)*MIN($AI23,Intern!$C$5)</f>
        <v>#N/A</v>
      </c>
      <c r="AT23" s="151" t="e">
        <f>IF($B23="Lehrkräfte: vorbereitender Besuch",Intern!$B$3,AS23)</f>
        <v>#N/A</v>
      </c>
      <c r="AU23" s="153" t="e">
        <f>IF(($AI23)&gt;Intern!$C$5,VLOOKUP($T23,Intern!$A$10:$E$41,3,0))*($AI23-Intern!$C$5)+VLOOKUP($T23,Intern!$A$10:$E$41,2,0)*MIN($AI23,Intern!$C$5)</f>
        <v>#N/A</v>
      </c>
      <c r="AV23" s="22" t="e">
        <f>IF(($AI23)&gt;Intern!$C$5,VLOOKUP($T23,Intern!$K$10:$O$41,5,0))*($AI23-Intern!$C$5)+VLOOKUP($T23,Intern!$K$10:$O$41,4,0)*MIN($AI23,Intern!$C$5)</f>
        <v>#N/A</v>
      </c>
      <c r="AW23" s="151" t="e">
        <f>IF($B23="Lehrkräfte: vorbereitender Besuch",Intern!$B$3,AV23)</f>
        <v>#N/A</v>
      </c>
      <c r="AX23" s="22" t="e">
        <f>IF(($AI23)&gt;Intern!$C$5,VLOOKUP($T23,Intern!$K$10:$O$41,3,0))*($AI23-Intern!$C$5)+VLOOKUP($T23,Intern!$K$10:$O$41,2,0)*MIN($AI23,Intern!$C$5)</f>
        <v>#N/A</v>
      </c>
      <c r="AY23" s="152" t="e">
        <f t="shared" si="16"/>
        <v>#N/A</v>
      </c>
      <c r="AZ23" s="153" t="e">
        <f t="shared" si="8"/>
        <v>#N/A</v>
      </c>
      <c r="BA23" s="22" t="e">
        <f>IF(($AI23)&gt;Intern!$C$5,VLOOKUP($T23,Intern!$A$61:$E$92,5,0))*($AI23-Intern!$C$5)+VLOOKUP($T23,Intern!$A$61:$E$92,4,0)*MIN($AI23,Intern!$C$5)</f>
        <v>#N/A</v>
      </c>
      <c r="BB23" s="151" t="e">
        <f>IF($B23="Lehrkräfte: vorbereitender Besuch",Intern!$B$54,BA23)</f>
        <v>#N/A</v>
      </c>
      <c r="BC23" s="22" t="e">
        <f>IF(($AI23)&gt;Intern!$C$5,VLOOKUP($T23,Intern!$A$61:$E$92,3,0))*($AI23-Intern!$C$5)+VLOOKUP($T23,Intern!$A$61:$E$92,2,0)*MIN($AI23,Intern!$C$5)</f>
        <v>#N/A</v>
      </c>
      <c r="BD23" s="152" t="e">
        <f>IF(($AI23)&gt;Intern!$C$5,VLOOKUP($T23,Intern!$K$61:$O$92,5,0))*($AI23-Intern!$C$5)+VLOOKUP($T23,Intern!$K$61:$O$92,4,0)*MIN($AI23,Intern!$C$5)</f>
        <v>#N/A</v>
      </c>
      <c r="BE23" s="151" t="e">
        <f>IF($B23="Lehrkräfte: vorbereitender Besuch",Intern!$B$54,BD23)</f>
        <v>#N/A</v>
      </c>
      <c r="BF23" s="153" t="e">
        <f>IF(($AI23)&gt;Intern!$C$5,VLOOKUP($T23,Intern!$K$61:$O$92,3,0))*($AI23-Intern!$C$5)+VLOOKUP($T23,Intern!$K$61:$O$92,2,0)*MIN($AI23,Intern!$C$5)</f>
        <v>#N/A</v>
      </c>
      <c r="BG23" s="22" t="e">
        <f t="shared" si="17"/>
        <v>#N/A</v>
      </c>
      <c r="BH23" s="22" t="e">
        <f t="shared" si="9"/>
        <v>#N/A</v>
      </c>
      <c r="BI23" s="152" t="e">
        <f t="shared" si="10"/>
        <v>#N/A</v>
      </c>
      <c r="BJ23" s="153" t="e">
        <f t="shared" si="11"/>
        <v>#N/A</v>
      </c>
      <c r="BK23" s="189" t="e">
        <f t="shared" si="12"/>
        <v>#N/A</v>
      </c>
      <c r="BL23" s="190" t="e">
        <f>($AI23-2)*VLOOKUP($T23,Intern!$A$10:$H$41,6,0)+2*VLOOKUP($T23,Intern!$A$10:$H$41,7,0)+($AI23-1)*VLOOKUP($T23,Intern!$A$10:$H$41,8,0)</f>
        <v>#N/A</v>
      </c>
      <c r="BM23" s="183" t="e">
        <f t="shared" si="3"/>
        <v>#N/A</v>
      </c>
      <c r="BN23" s="186" t="e">
        <f t="shared" si="4"/>
        <v>#N/A</v>
      </c>
      <c r="BO23" s="179" t="str">
        <f>VLOOKUP($X23,Intern!$B$44:$E$51,3)</f>
        <v>zu wenig km</v>
      </c>
      <c r="BP23" s="180" t="str">
        <f>VLOOKUP($X23,Intern!$B$44:$E$51,4)</f>
        <v>zu wenig km</v>
      </c>
      <c r="BQ23" s="177" t="str">
        <f>VLOOKUP($X23,Intern!$B$95:$E$102,3)</f>
        <v>zu wenig km</v>
      </c>
      <c r="BR23" s="178" t="str">
        <f>VLOOKUP($X23,Intern!$B$95:$E$102,4)</f>
        <v>zu wenig km</v>
      </c>
      <c r="BS23" s="178" t="str">
        <f t="shared" si="13"/>
        <v>zu wenig km</v>
      </c>
      <c r="BT23" s="178" t="str">
        <f t="shared" si="14"/>
        <v>zu wenig km</v>
      </c>
      <c r="BU23" s="183" t="str">
        <f t="shared" si="15"/>
        <v>zu wenig km</v>
      </c>
      <c r="BV23" s="187">
        <f t="shared" si="5"/>
        <v>0</v>
      </c>
      <c r="BW23" s="188" t="e">
        <f t="shared" si="6"/>
        <v>#N/A</v>
      </c>
      <c r="BX23" s="191"/>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row>
    <row r="24" spans="1:878" s="36" customFormat="1" ht="30" customHeight="1">
      <c r="A24" s="35">
        <v>11</v>
      </c>
      <c r="B24" s="42"/>
      <c r="C24" s="47"/>
      <c r="D24" s="47"/>
      <c r="E24" s="230"/>
      <c r="F24" s="48"/>
      <c r="G24" s="47"/>
      <c r="H24" s="44"/>
      <c r="I24" s="45"/>
      <c r="J24" s="49"/>
      <c r="K24" s="170"/>
      <c r="L24" s="45"/>
      <c r="M24" s="45"/>
      <c r="N24" s="46"/>
      <c r="O24" s="46"/>
      <c r="P24" s="46"/>
      <c r="Q24" s="46" t="s">
        <v>250</v>
      </c>
      <c r="R24" s="50"/>
      <c r="S24" s="46"/>
      <c r="T24" s="46"/>
      <c r="U24" s="46"/>
      <c r="V24" s="45"/>
      <c r="W24" s="46"/>
      <c r="X24" s="46"/>
      <c r="Y24" s="39" t="str">
        <f>VLOOKUP(X24,Intern!$B$44:$D$51,2)</f>
        <v>zu wenig km</v>
      </c>
      <c r="Z24" s="46"/>
      <c r="AA24" s="32" t="str">
        <f t="shared" si="0"/>
        <v>Ja</v>
      </c>
      <c r="AB24" s="51"/>
      <c r="AC24" s="51"/>
      <c r="AD24" s="51"/>
      <c r="AE24" s="51"/>
      <c r="AF24" s="33">
        <f t="shared" si="18"/>
        <v>1</v>
      </c>
      <c r="AG24" s="52"/>
      <c r="AH24" s="33">
        <f t="shared" si="7"/>
        <v>0</v>
      </c>
      <c r="AI24" s="33">
        <f t="shared" si="1"/>
        <v>1</v>
      </c>
      <c r="AJ24" s="53"/>
      <c r="AK24" s="53"/>
      <c r="AL24" s="53"/>
      <c r="AM24" s="53"/>
      <c r="AN24" s="53"/>
      <c r="AO24" s="53"/>
      <c r="AP24" s="53"/>
      <c r="AQ24" s="53"/>
      <c r="AR24" s="37" t="str">
        <f t="shared" si="2"/>
        <v/>
      </c>
      <c r="AS24" s="152" t="e">
        <f>IF(($AI24)&gt;Intern!$C$5,VLOOKUP($T24,Intern!$A$10:$E$41,5,0))*($AI24-Intern!$C$5)+VLOOKUP($T24,Intern!$A$10:$E$41,4,0)*MIN($AI24,Intern!$C$5)</f>
        <v>#N/A</v>
      </c>
      <c r="AT24" s="151" t="e">
        <f>IF($B24="Lehrkräfte: vorbereitender Besuch",Intern!$B$3,AS24)</f>
        <v>#N/A</v>
      </c>
      <c r="AU24" s="153" t="e">
        <f>IF(($AI24)&gt;Intern!$C$5,VLOOKUP($T24,Intern!$A$10:$E$41,3,0))*($AI24-Intern!$C$5)+VLOOKUP($T24,Intern!$A$10:$E$41,2,0)*MIN($AI24,Intern!$C$5)</f>
        <v>#N/A</v>
      </c>
      <c r="AV24" s="22" t="e">
        <f>IF(($AI24)&gt;Intern!$C$5,VLOOKUP($T24,Intern!$K$10:$O$41,5,0))*($AI24-Intern!$C$5)+VLOOKUP($T24,Intern!$K$10:$O$41,4,0)*MIN($AI24,Intern!$C$5)</f>
        <v>#N/A</v>
      </c>
      <c r="AW24" s="151" t="e">
        <f>IF($B24="Lehrkräfte: vorbereitender Besuch",Intern!$B$3,AV24)</f>
        <v>#N/A</v>
      </c>
      <c r="AX24" s="22" t="e">
        <f>IF(($AI24)&gt;Intern!$C$5,VLOOKUP($T24,Intern!$K$10:$O$41,3,0))*($AI24-Intern!$C$5)+VLOOKUP($T24,Intern!$K$10:$O$41,2,0)*MIN($AI24,Intern!$C$5)</f>
        <v>#N/A</v>
      </c>
      <c r="AY24" s="152" t="e">
        <f t="shared" si="16"/>
        <v>#N/A</v>
      </c>
      <c r="AZ24" s="153" t="e">
        <f t="shared" si="8"/>
        <v>#N/A</v>
      </c>
      <c r="BA24" s="22" t="e">
        <f>IF(($AI24)&gt;Intern!$C$5,VLOOKUP($T24,Intern!$A$61:$E$92,5,0))*($AI24-Intern!$C$5)+VLOOKUP($T24,Intern!$A$61:$E$92,4,0)*MIN($AI24,Intern!$C$5)</f>
        <v>#N/A</v>
      </c>
      <c r="BB24" s="151" t="e">
        <f>IF($B24="Lehrkräfte: vorbereitender Besuch",Intern!$B$54,BA24)</f>
        <v>#N/A</v>
      </c>
      <c r="BC24" s="22" t="e">
        <f>IF(($AI24)&gt;Intern!$C$5,VLOOKUP($T24,Intern!$A$61:$E$92,3,0))*($AI24-Intern!$C$5)+VLOOKUP($T24,Intern!$A$61:$E$92,2,0)*MIN($AI24,Intern!$C$5)</f>
        <v>#N/A</v>
      </c>
      <c r="BD24" s="152" t="e">
        <f>IF(($AI24)&gt;Intern!$C$5,VLOOKUP($T24,Intern!$K$61:$O$92,5,0))*($AI24-Intern!$C$5)+VLOOKUP($T24,Intern!$K$61:$O$92,4,0)*MIN($AI24,Intern!$C$5)</f>
        <v>#N/A</v>
      </c>
      <c r="BE24" s="151" t="e">
        <f>IF($B24="Lehrkräfte: vorbereitender Besuch",Intern!$B$54,BD24)</f>
        <v>#N/A</v>
      </c>
      <c r="BF24" s="153" t="e">
        <f>IF(($AI24)&gt;Intern!$C$5,VLOOKUP($T24,Intern!$K$61:$O$92,3,0))*($AI24-Intern!$C$5)+VLOOKUP($T24,Intern!$K$61:$O$92,2,0)*MIN($AI24,Intern!$C$5)</f>
        <v>#N/A</v>
      </c>
      <c r="BG24" s="22" t="e">
        <f t="shared" si="17"/>
        <v>#N/A</v>
      </c>
      <c r="BH24" s="22" t="e">
        <f t="shared" si="9"/>
        <v>#N/A</v>
      </c>
      <c r="BI24" s="152" t="e">
        <f t="shared" si="10"/>
        <v>#N/A</v>
      </c>
      <c r="BJ24" s="153" t="e">
        <f t="shared" si="11"/>
        <v>#N/A</v>
      </c>
      <c r="BK24" s="189" t="e">
        <f t="shared" si="12"/>
        <v>#N/A</v>
      </c>
      <c r="BL24" s="190" t="e">
        <f>($AI24-2)*VLOOKUP($T24,Intern!$A$10:$H$41,6,0)+2*VLOOKUP($T24,Intern!$A$10:$H$41,7,0)+($AI24-1)*VLOOKUP($T24,Intern!$A$10:$H$41,8,0)</f>
        <v>#N/A</v>
      </c>
      <c r="BM24" s="183" t="e">
        <f t="shared" si="3"/>
        <v>#N/A</v>
      </c>
      <c r="BN24" s="186" t="e">
        <f t="shared" si="4"/>
        <v>#N/A</v>
      </c>
      <c r="BO24" s="179" t="str">
        <f>VLOOKUP($X24,Intern!$B$44:$E$51,3)</f>
        <v>zu wenig km</v>
      </c>
      <c r="BP24" s="180" t="str">
        <f>VLOOKUP($X24,Intern!$B$44:$E$51,4)</f>
        <v>zu wenig km</v>
      </c>
      <c r="BQ24" s="177" t="str">
        <f>VLOOKUP($X24,Intern!$B$95:$E$102,3)</f>
        <v>zu wenig km</v>
      </c>
      <c r="BR24" s="178" t="str">
        <f>VLOOKUP($X24,Intern!$B$95:$E$102,4)</f>
        <v>zu wenig km</v>
      </c>
      <c r="BS24" s="178" t="str">
        <f t="shared" si="13"/>
        <v>zu wenig km</v>
      </c>
      <c r="BT24" s="178" t="str">
        <f t="shared" si="14"/>
        <v>zu wenig km</v>
      </c>
      <c r="BU24" s="183" t="str">
        <f t="shared" si="15"/>
        <v>zu wenig km</v>
      </c>
      <c r="BV24" s="187">
        <f t="shared" si="5"/>
        <v>0</v>
      </c>
      <c r="BW24" s="188" t="e">
        <f t="shared" si="6"/>
        <v>#N/A</v>
      </c>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row>
    <row r="25" spans="1:878" s="36" customFormat="1" ht="30" customHeight="1">
      <c r="A25" s="35">
        <v>12</v>
      </c>
      <c r="B25" s="42"/>
      <c r="C25" s="47"/>
      <c r="D25" s="47"/>
      <c r="E25" s="230"/>
      <c r="F25" s="48"/>
      <c r="G25" s="47"/>
      <c r="H25" s="44"/>
      <c r="I25" s="45"/>
      <c r="J25" s="49"/>
      <c r="K25" s="170"/>
      <c r="L25" s="45"/>
      <c r="M25" s="45"/>
      <c r="N25" s="46"/>
      <c r="O25" s="46"/>
      <c r="P25" s="46"/>
      <c r="Q25" s="46" t="s">
        <v>250</v>
      </c>
      <c r="R25" s="50"/>
      <c r="S25" s="46"/>
      <c r="T25" s="46"/>
      <c r="U25" s="46"/>
      <c r="V25" s="45"/>
      <c r="W25" s="46"/>
      <c r="X25" s="46"/>
      <c r="Y25" s="39" t="str">
        <f>VLOOKUP(X25,Intern!$B$44:$D$51,2)</f>
        <v>zu wenig km</v>
      </c>
      <c r="Z25" s="46"/>
      <c r="AA25" s="32" t="str">
        <f t="shared" si="0"/>
        <v>Ja</v>
      </c>
      <c r="AB25" s="51"/>
      <c r="AC25" s="51"/>
      <c r="AD25" s="51"/>
      <c r="AE25" s="51"/>
      <c r="AF25" s="33">
        <f t="shared" si="18"/>
        <v>1</v>
      </c>
      <c r="AG25" s="52"/>
      <c r="AH25" s="33">
        <f t="shared" si="7"/>
        <v>0</v>
      </c>
      <c r="AI25" s="33">
        <f t="shared" si="1"/>
        <v>1</v>
      </c>
      <c r="AJ25" s="53"/>
      <c r="AK25" s="53"/>
      <c r="AL25" s="53"/>
      <c r="AM25" s="53"/>
      <c r="AN25" s="53"/>
      <c r="AO25" s="53"/>
      <c r="AP25" s="53"/>
      <c r="AQ25" s="53"/>
      <c r="AR25" s="37" t="str">
        <f t="shared" si="2"/>
        <v/>
      </c>
      <c r="AS25" s="152" t="e">
        <f>IF(($AI25)&gt;Intern!$C$5,VLOOKUP($T25,Intern!$A$10:$E$41,5,0))*($AI25-Intern!$C$5)+VLOOKUP($T25,Intern!$A$10:$E$41,4,0)*MIN($AI25,Intern!$C$5)</f>
        <v>#N/A</v>
      </c>
      <c r="AT25" s="151" t="e">
        <f>IF($B25="Lehrkräfte: vorbereitender Besuch",Intern!$B$3,AS25)</f>
        <v>#N/A</v>
      </c>
      <c r="AU25" s="153" t="e">
        <f>IF(($AI25)&gt;Intern!$C$5,VLOOKUP($T25,Intern!$A$10:$E$41,3,0))*($AI25-Intern!$C$5)+VLOOKUP($T25,Intern!$A$10:$E$41,2,0)*MIN($AI25,Intern!$C$5)</f>
        <v>#N/A</v>
      </c>
      <c r="AV25" s="22" t="e">
        <f>IF(($AI25)&gt;Intern!$C$5,VLOOKUP($T25,Intern!$K$10:$O$41,5,0))*($AI25-Intern!$C$5)+VLOOKUP($T25,Intern!$K$10:$O$41,4,0)*MIN($AI25,Intern!$C$5)</f>
        <v>#N/A</v>
      </c>
      <c r="AW25" s="151" t="e">
        <f>IF($B25="Lehrkräfte: vorbereitender Besuch",Intern!$B$3,AV25)</f>
        <v>#N/A</v>
      </c>
      <c r="AX25" s="22" t="e">
        <f>IF(($AI25)&gt;Intern!$C$5,VLOOKUP($T25,Intern!$K$10:$O$41,3,0))*($AI25-Intern!$C$5)+VLOOKUP($T25,Intern!$K$10:$O$41,2,0)*MIN($AI25,Intern!$C$5)</f>
        <v>#N/A</v>
      </c>
      <c r="AY25" s="152" t="e">
        <f t="shared" si="16"/>
        <v>#N/A</v>
      </c>
      <c r="AZ25" s="153" t="e">
        <f t="shared" si="8"/>
        <v>#N/A</v>
      </c>
      <c r="BA25" s="22" t="e">
        <f>IF(($AI25)&gt;Intern!$C$5,VLOOKUP($T25,Intern!$A$61:$E$92,5,0))*($AI25-Intern!$C$5)+VLOOKUP($T25,Intern!$A$61:$E$92,4,0)*MIN($AI25,Intern!$C$5)</f>
        <v>#N/A</v>
      </c>
      <c r="BB25" s="151" t="e">
        <f>IF($B25="Lehrkräfte: vorbereitender Besuch",Intern!$B$54,BA25)</f>
        <v>#N/A</v>
      </c>
      <c r="BC25" s="22" t="e">
        <f>IF(($AI25)&gt;Intern!$C$5,VLOOKUP($T25,Intern!$A$61:$E$92,3,0))*($AI25-Intern!$C$5)+VLOOKUP($T25,Intern!$A$61:$E$92,2,0)*MIN($AI25,Intern!$C$5)</f>
        <v>#N/A</v>
      </c>
      <c r="BD25" s="152" t="e">
        <f>IF(($AI25)&gt;Intern!$C$5,VLOOKUP($T25,Intern!$K$61:$O$92,5,0))*($AI25-Intern!$C$5)+VLOOKUP($T25,Intern!$K$61:$O$92,4,0)*MIN($AI25,Intern!$C$5)</f>
        <v>#N/A</v>
      </c>
      <c r="BE25" s="151" t="e">
        <f>IF($B25="Lehrkräfte: vorbereitender Besuch",Intern!$B$54,BD25)</f>
        <v>#N/A</v>
      </c>
      <c r="BF25" s="153" t="e">
        <f>IF(($AI25)&gt;Intern!$C$5,VLOOKUP($T25,Intern!$K$61:$O$92,3,0))*($AI25-Intern!$C$5)+VLOOKUP($T25,Intern!$K$61:$O$92,2,0)*MIN($AI25,Intern!$C$5)</f>
        <v>#N/A</v>
      </c>
      <c r="BG25" s="22" t="e">
        <f t="shared" si="17"/>
        <v>#N/A</v>
      </c>
      <c r="BH25" s="22" t="e">
        <f t="shared" si="9"/>
        <v>#N/A</v>
      </c>
      <c r="BI25" s="152" t="e">
        <f t="shared" si="10"/>
        <v>#N/A</v>
      </c>
      <c r="BJ25" s="153" t="e">
        <f t="shared" si="11"/>
        <v>#N/A</v>
      </c>
      <c r="BK25" s="189" t="e">
        <f t="shared" si="12"/>
        <v>#N/A</v>
      </c>
      <c r="BL25" s="190" t="e">
        <f>($AI25-2)*VLOOKUP($T25,Intern!$A$10:$H$41,6,0)+2*VLOOKUP($T25,Intern!$A$10:$H$41,7,0)+($AI25-1)*VLOOKUP($T25,Intern!$A$10:$H$41,8,0)</f>
        <v>#N/A</v>
      </c>
      <c r="BM25" s="183" t="e">
        <f t="shared" si="3"/>
        <v>#N/A</v>
      </c>
      <c r="BN25" s="186" t="e">
        <f t="shared" si="4"/>
        <v>#N/A</v>
      </c>
      <c r="BO25" s="179" t="str">
        <f>VLOOKUP($X25,Intern!$B$44:$E$51,3)</f>
        <v>zu wenig km</v>
      </c>
      <c r="BP25" s="180" t="str">
        <f>VLOOKUP($X25,Intern!$B$44:$E$51,4)</f>
        <v>zu wenig km</v>
      </c>
      <c r="BQ25" s="177" t="str">
        <f>VLOOKUP($X25,Intern!$B$95:$E$102,3)</f>
        <v>zu wenig km</v>
      </c>
      <c r="BR25" s="178" t="str">
        <f>VLOOKUP($X25,Intern!$B$95:$E$102,4)</f>
        <v>zu wenig km</v>
      </c>
      <c r="BS25" s="178" t="str">
        <f t="shared" si="13"/>
        <v>zu wenig km</v>
      </c>
      <c r="BT25" s="178" t="str">
        <f t="shared" si="14"/>
        <v>zu wenig km</v>
      </c>
      <c r="BU25" s="183" t="str">
        <f t="shared" si="15"/>
        <v>zu wenig km</v>
      </c>
      <c r="BV25" s="187">
        <f t="shared" si="5"/>
        <v>0</v>
      </c>
      <c r="BW25" s="188" t="e">
        <f t="shared" si="6"/>
        <v>#N/A</v>
      </c>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row>
    <row r="26" spans="1:878" s="36" customFormat="1" ht="30" customHeight="1">
      <c r="A26" s="31">
        <v>13</v>
      </c>
      <c r="B26" s="42"/>
      <c r="C26" s="47"/>
      <c r="D26" s="47"/>
      <c r="E26" s="230"/>
      <c r="F26" s="48"/>
      <c r="G26" s="47"/>
      <c r="H26" s="44"/>
      <c r="I26" s="45"/>
      <c r="J26" s="49"/>
      <c r="K26" s="170"/>
      <c r="L26" s="45"/>
      <c r="M26" s="45"/>
      <c r="N26" s="46"/>
      <c r="O26" s="46"/>
      <c r="P26" s="46"/>
      <c r="Q26" s="46" t="s">
        <v>250</v>
      </c>
      <c r="R26" s="50"/>
      <c r="S26" s="46"/>
      <c r="T26" s="46"/>
      <c r="U26" s="46"/>
      <c r="V26" s="45"/>
      <c r="W26" s="46"/>
      <c r="X26" s="46"/>
      <c r="Y26" s="39" t="str">
        <f>VLOOKUP(X26,Intern!$B$44:$D$51,2)</f>
        <v>zu wenig km</v>
      </c>
      <c r="Z26" s="46"/>
      <c r="AA26" s="32" t="str">
        <f t="shared" si="0"/>
        <v>Ja</v>
      </c>
      <c r="AB26" s="51"/>
      <c r="AC26" s="51"/>
      <c r="AD26" s="51"/>
      <c r="AE26" s="51"/>
      <c r="AF26" s="33">
        <f t="shared" si="18"/>
        <v>1</v>
      </c>
      <c r="AG26" s="52"/>
      <c r="AH26" s="33">
        <f t="shared" si="7"/>
        <v>0</v>
      </c>
      <c r="AI26" s="33">
        <f t="shared" si="1"/>
        <v>1</v>
      </c>
      <c r="AJ26" s="53"/>
      <c r="AK26" s="53"/>
      <c r="AL26" s="53"/>
      <c r="AM26" s="53"/>
      <c r="AN26" s="53"/>
      <c r="AO26" s="53"/>
      <c r="AP26" s="53"/>
      <c r="AQ26" s="53"/>
      <c r="AR26" s="37" t="str">
        <f t="shared" si="2"/>
        <v/>
      </c>
      <c r="AS26" s="152" t="e">
        <f>IF(($AI26)&gt;Intern!$C$5,VLOOKUP($T26,Intern!$A$10:$E$41,5,0))*($AI26-Intern!$C$5)+VLOOKUP($T26,Intern!$A$10:$E$41,4,0)*MIN($AI26,Intern!$C$5)</f>
        <v>#N/A</v>
      </c>
      <c r="AT26" s="151" t="e">
        <f>IF($B26="Lehrkräfte: vorbereitender Besuch",Intern!$B$3,AS26)</f>
        <v>#N/A</v>
      </c>
      <c r="AU26" s="153" t="e">
        <f>IF(($AI26)&gt;Intern!$C$5,VLOOKUP($T26,Intern!$A$10:$E$41,3,0))*($AI26-Intern!$C$5)+VLOOKUP($T26,Intern!$A$10:$E$41,2,0)*MIN($AI26,Intern!$C$5)</f>
        <v>#N/A</v>
      </c>
      <c r="AV26" s="22" t="e">
        <f>IF(($AI26)&gt;Intern!$C$5,VLOOKUP($T26,Intern!$K$10:$O$41,5,0))*($AI26-Intern!$C$5)+VLOOKUP($T26,Intern!$K$10:$O$41,4,0)*MIN($AI26,Intern!$C$5)</f>
        <v>#N/A</v>
      </c>
      <c r="AW26" s="151" t="e">
        <f>IF($B26="Lehrkräfte: vorbereitender Besuch",Intern!$B$3,AV26)</f>
        <v>#N/A</v>
      </c>
      <c r="AX26" s="22" t="e">
        <f>IF(($AI26)&gt;Intern!$C$5,VLOOKUP($T26,Intern!$K$10:$O$41,3,0))*($AI26-Intern!$C$5)+VLOOKUP($T26,Intern!$K$10:$O$41,2,0)*MIN($AI26,Intern!$C$5)</f>
        <v>#N/A</v>
      </c>
      <c r="AY26" s="152" t="e">
        <f t="shared" si="16"/>
        <v>#N/A</v>
      </c>
      <c r="AZ26" s="153" t="e">
        <f t="shared" si="8"/>
        <v>#N/A</v>
      </c>
      <c r="BA26" s="22" t="e">
        <f>IF(($AI26)&gt;Intern!$C$5,VLOOKUP($T26,Intern!$A$61:$E$92,5,0))*($AI26-Intern!$C$5)+VLOOKUP($T26,Intern!$A$61:$E$92,4,0)*MIN($AI26,Intern!$C$5)</f>
        <v>#N/A</v>
      </c>
      <c r="BB26" s="151" t="e">
        <f>IF($B26="Lehrkräfte: vorbereitender Besuch",Intern!$B$54,BA26)</f>
        <v>#N/A</v>
      </c>
      <c r="BC26" s="22" t="e">
        <f>IF(($AI26)&gt;Intern!$C$5,VLOOKUP($T26,Intern!$A$61:$E$92,3,0))*($AI26-Intern!$C$5)+VLOOKUP($T26,Intern!$A$61:$E$92,2,0)*MIN($AI26,Intern!$C$5)</f>
        <v>#N/A</v>
      </c>
      <c r="BD26" s="152" t="e">
        <f>IF(($AI26)&gt;Intern!$C$5,VLOOKUP($T26,Intern!$K$61:$O$92,5,0))*($AI26-Intern!$C$5)+VLOOKUP($T26,Intern!$K$61:$O$92,4,0)*MIN($AI26,Intern!$C$5)</f>
        <v>#N/A</v>
      </c>
      <c r="BE26" s="151" t="e">
        <f>IF($B26="Lehrkräfte: vorbereitender Besuch",Intern!$B$54,BD26)</f>
        <v>#N/A</v>
      </c>
      <c r="BF26" s="153" t="e">
        <f>IF(($AI26)&gt;Intern!$C$5,VLOOKUP($T26,Intern!$K$61:$O$92,3,0))*($AI26-Intern!$C$5)+VLOOKUP($T26,Intern!$K$61:$O$92,2,0)*MIN($AI26,Intern!$C$5)</f>
        <v>#N/A</v>
      </c>
      <c r="BG26" s="22" t="e">
        <f t="shared" si="17"/>
        <v>#N/A</v>
      </c>
      <c r="BH26" s="22" t="e">
        <f t="shared" si="9"/>
        <v>#N/A</v>
      </c>
      <c r="BI26" s="152" t="e">
        <f t="shared" si="10"/>
        <v>#N/A</v>
      </c>
      <c r="BJ26" s="153" t="e">
        <f t="shared" si="11"/>
        <v>#N/A</v>
      </c>
      <c r="BK26" s="189" t="e">
        <f t="shared" si="12"/>
        <v>#N/A</v>
      </c>
      <c r="BL26" s="190" t="e">
        <f>($AI26-2)*VLOOKUP($T26,Intern!$A$10:$H$41,6,0)+2*VLOOKUP($T26,Intern!$A$10:$H$41,7,0)+($AI26-1)*VLOOKUP($T26,Intern!$A$10:$H$41,8,0)</f>
        <v>#N/A</v>
      </c>
      <c r="BM26" s="183" t="e">
        <f t="shared" si="3"/>
        <v>#N/A</v>
      </c>
      <c r="BN26" s="186" t="e">
        <f t="shared" si="4"/>
        <v>#N/A</v>
      </c>
      <c r="BO26" s="179" t="str">
        <f>VLOOKUP($X26,Intern!$B$44:$E$51,3)</f>
        <v>zu wenig km</v>
      </c>
      <c r="BP26" s="180" t="str">
        <f>VLOOKUP($X26,Intern!$B$44:$E$51,4)</f>
        <v>zu wenig km</v>
      </c>
      <c r="BQ26" s="177" t="str">
        <f>VLOOKUP($X26,Intern!$B$95:$E$102,3)</f>
        <v>zu wenig km</v>
      </c>
      <c r="BR26" s="178" t="str">
        <f>VLOOKUP($X26,Intern!$B$95:$E$102,4)</f>
        <v>zu wenig km</v>
      </c>
      <c r="BS26" s="178" t="str">
        <f t="shared" si="13"/>
        <v>zu wenig km</v>
      </c>
      <c r="BT26" s="178" t="str">
        <f t="shared" si="14"/>
        <v>zu wenig km</v>
      </c>
      <c r="BU26" s="183" t="str">
        <f t="shared" si="15"/>
        <v>zu wenig km</v>
      </c>
      <c r="BV26" s="187">
        <f t="shared" si="5"/>
        <v>0</v>
      </c>
      <c r="BW26" s="188" t="e">
        <f t="shared" si="6"/>
        <v>#N/A</v>
      </c>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row>
    <row r="27" spans="1:878" s="36" customFormat="1" ht="30" customHeight="1">
      <c r="A27" s="35">
        <v>14</v>
      </c>
      <c r="B27" s="42"/>
      <c r="C27" s="47"/>
      <c r="D27" s="47"/>
      <c r="E27" s="230"/>
      <c r="F27" s="48"/>
      <c r="G27" s="47"/>
      <c r="H27" s="44"/>
      <c r="I27" s="45"/>
      <c r="J27" s="49"/>
      <c r="K27" s="170"/>
      <c r="L27" s="45"/>
      <c r="M27" s="45"/>
      <c r="N27" s="46"/>
      <c r="O27" s="46"/>
      <c r="P27" s="46"/>
      <c r="Q27" s="46" t="s">
        <v>250</v>
      </c>
      <c r="R27" s="50"/>
      <c r="S27" s="46"/>
      <c r="T27" s="46"/>
      <c r="U27" s="46"/>
      <c r="V27" s="45"/>
      <c r="W27" s="46"/>
      <c r="X27" s="46"/>
      <c r="Y27" s="39" t="str">
        <f>VLOOKUP(X27,Intern!$B$44:$D$51,2)</f>
        <v>zu wenig km</v>
      </c>
      <c r="Z27" s="46"/>
      <c r="AA27" s="32" t="str">
        <f t="shared" si="0"/>
        <v>Ja</v>
      </c>
      <c r="AB27" s="51"/>
      <c r="AC27" s="51"/>
      <c r="AD27" s="51"/>
      <c r="AE27" s="51"/>
      <c r="AF27" s="33">
        <f t="shared" si="18"/>
        <v>1</v>
      </c>
      <c r="AG27" s="52"/>
      <c r="AH27" s="33">
        <f t="shared" si="7"/>
        <v>0</v>
      </c>
      <c r="AI27" s="33">
        <f t="shared" si="1"/>
        <v>1</v>
      </c>
      <c r="AJ27" s="53"/>
      <c r="AK27" s="53"/>
      <c r="AL27" s="53"/>
      <c r="AM27" s="53"/>
      <c r="AN27" s="53"/>
      <c r="AO27" s="53"/>
      <c r="AP27" s="53"/>
      <c r="AQ27" s="53"/>
      <c r="AR27" s="37" t="str">
        <f t="shared" si="2"/>
        <v/>
      </c>
      <c r="AS27" s="152" t="e">
        <f>IF(($AI27)&gt;Intern!$C$5,VLOOKUP($T27,Intern!$A$10:$E$41,5,0))*($AI27-Intern!$C$5)+VLOOKUP($T27,Intern!$A$10:$E$41,4,0)*MIN($AI27,Intern!$C$5)</f>
        <v>#N/A</v>
      </c>
      <c r="AT27" s="151" t="e">
        <f>IF($B27="Lehrkräfte: vorbereitender Besuch",Intern!$B$3,AS27)</f>
        <v>#N/A</v>
      </c>
      <c r="AU27" s="153" t="e">
        <f>IF(($AI27)&gt;Intern!$C$5,VLOOKUP($T27,Intern!$A$10:$E$41,3,0))*($AI27-Intern!$C$5)+VLOOKUP($T27,Intern!$A$10:$E$41,2,0)*MIN($AI27,Intern!$C$5)</f>
        <v>#N/A</v>
      </c>
      <c r="AV27" s="22" t="e">
        <f>IF(($AI27)&gt;Intern!$C$5,VLOOKUP($T27,Intern!$K$10:$O$41,5,0))*($AI27-Intern!$C$5)+VLOOKUP($T27,Intern!$K$10:$O$41,4,0)*MIN($AI27,Intern!$C$5)</f>
        <v>#N/A</v>
      </c>
      <c r="AW27" s="151" t="e">
        <f>IF($B27="Lehrkräfte: vorbereitender Besuch",Intern!$B$3,AV27)</f>
        <v>#N/A</v>
      </c>
      <c r="AX27" s="22" t="e">
        <f>IF(($AI27)&gt;Intern!$C$5,VLOOKUP($T27,Intern!$K$10:$O$41,3,0))*($AI27-Intern!$C$5)+VLOOKUP($T27,Intern!$K$10:$O$41,2,0)*MIN($AI27,Intern!$C$5)</f>
        <v>#N/A</v>
      </c>
      <c r="AY27" s="152" t="e">
        <f t="shared" si="16"/>
        <v>#N/A</v>
      </c>
      <c r="AZ27" s="153" t="e">
        <f t="shared" si="8"/>
        <v>#N/A</v>
      </c>
      <c r="BA27" s="22" t="e">
        <f>IF(($AI27)&gt;Intern!$C$5,VLOOKUP($T27,Intern!$A$61:$E$92,5,0))*($AI27-Intern!$C$5)+VLOOKUP($T27,Intern!$A$61:$E$92,4,0)*MIN($AI27,Intern!$C$5)</f>
        <v>#N/A</v>
      </c>
      <c r="BB27" s="151" t="e">
        <f>IF($B27="Lehrkräfte: vorbereitender Besuch",Intern!$B$54,BA27)</f>
        <v>#N/A</v>
      </c>
      <c r="BC27" s="22" t="e">
        <f>IF(($AI27)&gt;Intern!$C$5,VLOOKUP($T27,Intern!$A$61:$E$92,3,0))*($AI27-Intern!$C$5)+VLOOKUP($T27,Intern!$A$61:$E$92,2,0)*MIN($AI27,Intern!$C$5)</f>
        <v>#N/A</v>
      </c>
      <c r="BD27" s="152" t="e">
        <f>IF(($AI27)&gt;Intern!$C$5,VLOOKUP($T27,Intern!$K$61:$O$92,5,0))*($AI27-Intern!$C$5)+VLOOKUP($T27,Intern!$K$61:$O$92,4,0)*MIN($AI27,Intern!$C$5)</f>
        <v>#N/A</v>
      </c>
      <c r="BE27" s="151" t="e">
        <f>IF($B27="Lehrkräfte: vorbereitender Besuch",Intern!$B$54,BD27)</f>
        <v>#N/A</v>
      </c>
      <c r="BF27" s="153" t="e">
        <f>IF(($AI27)&gt;Intern!$C$5,VLOOKUP($T27,Intern!$K$61:$O$92,3,0))*($AI27-Intern!$C$5)+VLOOKUP($T27,Intern!$K$61:$O$92,2,0)*MIN($AI27,Intern!$C$5)</f>
        <v>#N/A</v>
      </c>
      <c r="BG27" s="22" t="e">
        <f t="shared" si="17"/>
        <v>#N/A</v>
      </c>
      <c r="BH27" s="22" t="e">
        <f t="shared" si="9"/>
        <v>#N/A</v>
      </c>
      <c r="BI27" s="152" t="e">
        <f t="shared" si="10"/>
        <v>#N/A</v>
      </c>
      <c r="BJ27" s="153" t="e">
        <f t="shared" si="11"/>
        <v>#N/A</v>
      </c>
      <c r="BK27" s="189" t="e">
        <f t="shared" si="12"/>
        <v>#N/A</v>
      </c>
      <c r="BL27" s="190" t="e">
        <f>($AI27-2)*VLOOKUP($T27,Intern!$A$10:$H$41,6,0)+2*VLOOKUP($T27,Intern!$A$10:$H$41,7,0)+($AI27-1)*VLOOKUP($T27,Intern!$A$10:$H$41,8,0)</f>
        <v>#N/A</v>
      </c>
      <c r="BM27" s="183" t="e">
        <f t="shared" si="3"/>
        <v>#N/A</v>
      </c>
      <c r="BN27" s="186" t="e">
        <f t="shared" si="4"/>
        <v>#N/A</v>
      </c>
      <c r="BO27" s="179" t="str">
        <f>VLOOKUP($X27,Intern!$B$44:$E$51,3)</f>
        <v>zu wenig km</v>
      </c>
      <c r="BP27" s="180" t="str">
        <f>VLOOKUP($X27,Intern!$B$44:$E$51,4)</f>
        <v>zu wenig km</v>
      </c>
      <c r="BQ27" s="177" t="str">
        <f>VLOOKUP($X27,Intern!$B$95:$E$102,3)</f>
        <v>zu wenig km</v>
      </c>
      <c r="BR27" s="178" t="str">
        <f>VLOOKUP($X27,Intern!$B$95:$E$102,4)</f>
        <v>zu wenig km</v>
      </c>
      <c r="BS27" s="178" t="str">
        <f t="shared" si="13"/>
        <v>zu wenig km</v>
      </c>
      <c r="BT27" s="178" t="str">
        <f t="shared" si="14"/>
        <v>zu wenig km</v>
      </c>
      <c r="BU27" s="183" t="str">
        <f t="shared" si="15"/>
        <v>zu wenig km</v>
      </c>
      <c r="BV27" s="187">
        <f t="shared" si="5"/>
        <v>0</v>
      </c>
      <c r="BW27" s="188" t="e">
        <f t="shared" si="6"/>
        <v>#N/A</v>
      </c>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row>
    <row r="28" spans="1:878" s="36" customFormat="1" ht="30" customHeight="1">
      <c r="A28" s="35">
        <v>15</v>
      </c>
      <c r="B28" s="42"/>
      <c r="C28" s="47"/>
      <c r="D28" s="47"/>
      <c r="E28" s="230"/>
      <c r="F28" s="48"/>
      <c r="G28" s="47"/>
      <c r="H28" s="44"/>
      <c r="I28" s="45"/>
      <c r="J28" s="49"/>
      <c r="K28" s="170"/>
      <c r="L28" s="45"/>
      <c r="M28" s="45"/>
      <c r="N28" s="46"/>
      <c r="O28" s="46"/>
      <c r="P28" s="46"/>
      <c r="Q28" s="46" t="s">
        <v>250</v>
      </c>
      <c r="R28" s="50"/>
      <c r="S28" s="46"/>
      <c r="T28" s="46"/>
      <c r="U28" s="46"/>
      <c r="V28" s="45"/>
      <c r="W28" s="46"/>
      <c r="X28" s="46"/>
      <c r="Y28" s="39" t="str">
        <f>VLOOKUP(X28,Intern!$B$44:$D$51,2)</f>
        <v>zu wenig km</v>
      </c>
      <c r="Z28" s="46"/>
      <c r="AA28" s="32" t="str">
        <f t="shared" si="0"/>
        <v>Ja</v>
      </c>
      <c r="AB28" s="51"/>
      <c r="AC28" s="51"/>
      <c r="AD28" s="51"/>
      <c r="AE28" s="51"/>
      <c r="AF28" s="33">
        <f t="shared" si="18"/>
        <v>1</v>
      </c>
      <c r="AG28" s="52"/>
      <c r="AH28" s="33">
        <f t="shared" si="7"/>
        <v>0</v>
      </c>
      <c r="AI28" s="33">
        <f t="shared" si="1"/>
        <v>1</v>
      </c>
      <c r="AJ28" s="53"/>
      <c r="AK28" s="53"/>
      <c r="AL28" s="53"/>
      <c r="AM28" s="53"/>
      <c r="AN28" s="53"/>
      <c r="AO28" s="53"/>
      <c r="AP28" s="53"/>
      <c r="AQ28" s="53"/>
      <c r="AR28" s="37" t="str">
        <f t="shared" si="2"/>
        <v/>
      </c>
      <c r="AS28" s="152" t="e">
        <f>IF(($AI28)&gt;Intern!$C$5,VLOOKUP($T28,Intern!$A$10:$E$41,5,0))*($AI28-Intern!$C$5)+VLOOKUP($T28,Intern!$A$10:$E$41,4,0)*MIN($AI28,Intern!$C$5)</f>
        <v>#N/A</v>
      </c>
      <c r="AT28" s="151" t="e">
        <f>IF($B28="Lehrkräfte: vorbereitender Besuch",Intern!$B$3,AS28)</f>
        <v>#N/A</v>
      </c>
      <c r="AU28" s="153" t="e">
        <f>IF(($AI28)&gt;Intern!$C$5,VLOOKUP($T28,Intern!$A$10:$E$41,3,0))*($AI28-Intern!$C$5)+VLOOKUP($T28,Intern!$A$10:$E$41,2,0)*MIN($AI28,Intern!$C$5)</f>
        <v>#N/A</v>
      </c>
      <c r="AV28" s="22" t="e">
        <f>IF(($AI28)&gt;Intern!$C$5,VLOOKUP($T28,Intern!$K$10:$O$41,5,0))*($AI28-Intern!$C$5)+VLOOKUP($T28,Intern!$K$10:$O$41,4,0)*MIN($AI28,Intern!$C$5)</f>
        <v>#N/A</v>
      </c>
      <c r="AW28" s="151" t="e">
        <f>IF($B28="Lehrkräfte: vorbereitender Besuch",Intern!$B$3,AV28)</f>
        <v>#N/A</v>
      </c>
      <c r="AX28" s="22" t="e">
        <f>IF(($AI28)&gt;Intern!$C$5,VLOOKUP($T28,Intern!$K$10:$O$41,3,0))*($AI28-Intern!$C$5)+VLOOKUP($T28,Intern!$K$10:$O$41,2,0)*MIN($AI28,Intern!$C$5)</f>
        <v>#N/A</v>
      </c>
      <c r="AY28" s="152" t="e">
        <f t="shared" si="16"/>
        <v>#N/A</v>
      </c>
      <c r="AZ28" s="153" t="e">
        <f t="shared" si="8"/>
        <v>#N/A</v>
      </c>
      <c r="BA28" s="22" t="e">
        <f>IF(($AI28)&gt;Intern!$C$5,VLOOKUP($T28,Intern!$A$61:$E$92,5,0))*($AI28-Intern!$C$5)+VLOOKUP($T28,Intern!$A$61:$E$92,4,0)*MIN($AI28,Intern!$C$5)</f>
        <v>#N/A</v>
      </c>
      <c r="BB28" s="151" t="e">
        <f>IF($B28="Lehrkräfte: vorbereitender Besuch",Intern!$B$54,BA28)</f>
        <v>#N/A</v>
      </c>
      <c r="BC28" s="22" t="e">
        <f>IF(($AI28)&gt;Intern!$C$5,VLOOKUP($T28,Intern!$A$61:$E$92,3,0))*($AI28-Intern!$C$5)+VLOOKUP($T28,Intern!$A$61:$E$92,2,0)*MIN($AI28,Intern!$C$5)</f>
        <v>#N/A</v>
      </c>
      <c r="BD28" s="152" t="e">
        <f>IF(($AI28)&gt;Intern!$C$5,VLOOKUP($T28,Intern!$K$61:$O$92,5,0))*($AI28-Intern!$C$5)+VLOOKUP($T28,Intern!$K$61:$O$92,4,0)*MIN($AI28,Intern!$C$5)</f>
        <v>#N/A</v>
      </c>
      <c r="BE28" s="151" t="e">
        <f>IF($B28="Lehrkräfte: vorbereitender Besuch",Intern!$B$54,BD28)</f>
        <v>#N/A</v>
      </c>
      <c r="BF28" s="153" t="e">
        <f>IF(($AI28)&gt;Intern!$C$5,VLOOKUP($T28,Intern!$K$61:$O$92,3,0))*($AI28-Intern!$C$5)+VLOOKUP($T28,Intern!$K$61:$O$92,2,0)*MIN($AI28,Intern!$C$5)</f>
        <v>#N/A</v>
      </c>
      <c r="BG28" s="22" t="e">
        <f t="shared" si="17"/>
        <v>#N/A</v>
      </c>
      <c r="BH28" s="22" t="e">
        <f t="shared" si="9"/>
        <v>#N/A</v>
      </c>
      <c r="BI28" s="152" t="e">
        <f t="shared" si="10"/>
        <v>#N/A</v>
      </c>
      <c r="BJ28" s="153" t="e">
        <f t="shared" si="11"/>
        <v>#N/A</v>
      </c>
      <c r="BK28" s="189" t="e">
        <f t="shared" si="12"/>
        <v>#N/A</v>
      </c>
      <c r="BL28" s="190" t="e">
        <f>($AI28-2)*VLOOKUP($T28,Intern!$A$10:$H$41,6,0)+2*VLOOKUP($T28,Intern!$A$10:$H$41,7,0)+($AI28-1)*VLOOKUP($T28,Intern!$A$10:$H$41,8,0)</f>
        <v>#N/A</v>
      </c>
      <c r="BM28" s="183" t="e">
        <f t="shared" si="3"/>
        <v>#N/A</v>
      </c>
      <c r="BN28" s="186" t="e">
        <f t="shared" si="4"/>
        <v>#N/A</v>
      </c>
      <c r="BO28" s="179" t="str">
        <f>VLOOKUP($X28,Intern!$B$44:$E$51,3)</f>
        <v>zu wenig km</v>
      </c>
      <c r="BP28" s="180" t="str">
        <f>VLOOKUP($X28,Intern!$B$44:$E$51,4)</f>
        <v>zu wenig km</v>
      </c>
      <c r="BQ28" s="177" t="str">
        <f>VLOOKUP($X28,Intern!$B$95:$E$102,3)</f>
        <v>zu wenig km</v>
      </c>
      <c r="BR28" s="178" t="str">
        <f>VLOOKUP($X28,Intern!$B$95:$E$102,4)</f>
        <v>zu wenig km</v>
      </c>
      <c r="BS28" s="178" t="str">
        <f t="shared" si="13"/>
        <v>zu wenig km</v>
      </c>
      <c r="BT28" s="178" t="str">
        <f t="shared" si="14"/>
        <v>zu wenig km</v>
      </c>
      <c r="BU28" s="183" t="str">
        <f t="shared" si="15"/>
        <v>zu wenig km</v>
      </c>
      <c r="BV28" s="187">
        <f t="shared" si="5"/>
        <v>0</v>
      </c>
      <c r="BW28" s="188" t="e">
        <f t="shared" si="6"/>
        <v>#N/A</v>
      </c>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row>
    <row r="29" spans="1:878" s="36" customFormat="1" ht="30" customHeight="1">
      <c r="A29" s="35">
        <v>16</v>
      </c>
      <c r="B29" s="42"/>
      <c r="C29" s="47"/>
      <c r="D29" s="47"/>
      <c r="E29" s="230"/>
      <c r="F29" s="48"/>
      <c r="G29" s="47"/>
      <c r="H29" s="44"/>
      <c r="I29" s="45"/>
      <c r="J29" s="49"/>
      <c r="K29" s="170"/>
      <c r="L29" s="45"/>
      <c r="M29" s="45"/>
      <c r="N29" s="46"/>
      <c r="O29" s="46"/>
      <c r="P29" s="46"/>
      <c r="Q29" s="46" t="s">
        <v>250</v>
      </c>
      <c r="R29" s="50"/>
      <c r="S29" s="46"/>
      <c r="T29" s="46"/>
      <c r="U29" s="46"/>
      <c r="V29" s="45"/>
      <c r="W29" s="46"/>
      <c r="X29" s="46"/>
      <c r="Y29" s="39" t="str">
        <f>VLOOKUP(X29,Intern!$B$44:$D$51,2)</f>
        <v>zu wenig km</v>
      </c>
      <c r="Z29" s="46"/>
      <c r="AA29" s="32" t="str">
        <f t="shared" si="0"/>
        <v>Ja</v>
      </c>
      <c r="AB29" s="51"/>
      <c r="AC29" s="51"/>
      <c r="AD29" s="51"/>
      <c r="AE29" s="51"/>
      <c r="AF29" s="33">
        <f t="shared" si="18"/>
        <v>1</v>
      </c>
      <c r="AG29" s="52"/>
      <c r="AH29" s="33">
        <f t="shared" si="7"/>
        <v>0</v>
      </c>
      <c r="AI29" s="33">
        <f t="shared" si="1"/>
        <v>1</v>
      </c>
      <c r="AJ29" s="53"/>
      <c r="AK29" s="53"/>
      <c r="AL29" s="53"/>
      <c r="AM29" s="53"/>
      <c r="AN29" s="53"/>
      <c r="AO29" s="53"/>
      <c r="AP29" s="53"/>
      <c r="AQ29" s="53"/>
      <c r="AR29" s="37" t="str">
        <f t="shared" si="2"/>
        <v/>
      </c>
      <c r="AS29" s="152" t="e">
        <f>IF(($AI29)&gt;Intern!$C$5,VLOOKUP($T29,Intern!$A$10:$E$41,5,0))*($AI29-Intern!$C$5)+VLOOKUP($T29,Intern!$A$10:$E$41,4,0)*MIN($AI29,Intern!$C$5)</f>
        <v>#N/A</v>
      </c>
      <c r="AT29" s="151" t="e">
        <f>IF($B29="Lehrkräfte: vorbereitender Besuch",Intern!$B$3,AS29)</f>
        <v>#N/A</v>
      </c>
      <c r="AU29" s="153" t="e">
        <f>IF(($AI29)&gt;Intern!$C$5,VLOOKUP($T29,Intern!$A$10:$E$41,3,0))*($AI29-Intern!$C$5)+VLOOKUP($T29,Intern!$A$10:$E$41,2,0)*MIN($AI29,Intern!$C$5)</f>
        <v>#N/A</v>
      </c>
      <c r="AV29" s="22" t="e">
        <f>IF(($AI29)&gt;Intern!$C$5,VLOOKUP($T29,Intern!$K$10:$O$41,5,0))*($AI29-Intern!$C$5)+VLOOKUP($T29,Intern!$K$10:$O$41,4,0)*MIN($AI29,Intern!$C$5)</f>
        <v>#N/A</v>
      </c>
      <c r="AW29" s="151" t="e">
        <f>IF($B29="Lehrkräfte: vorbereitender Besuch",Intern!$B$3,AV29)</f>
        <v>#N/A</v>
      </c>
      <c r="AX29" s="22" t="e">
        <f>IF(($AI29)&gt;Intern!$C$5,VLOOKUP($T29,Intern!$K$10:$O$41,3,0))*($AI29-Intern!$C$5)+VLOOKUP($T29,Intern!$K$10:$O$41,2,0)*MIN($AI29,Intern!$C$5)</f>
        <v>#N/A</v>
      </c>
      <c r="AY29" s="152" t="e">
        <f t="shared" si="16"/>
        <v>#N/A</v>
      </c>
      <c r="AZ29" s="153" t="e">
        <f t="shared" si="8"/>
        <v>#N/A</v>
      </c>
      <c r="BA29" s="22" t="e">
        <f>IF(($AI29)&gt;Intern!$C$5,VLOOKUP($T29,Intern!$A$61:$E$92,5,0))*($AI29-Intern!$C$5)+VLOOKUP($T29,Intern!$A$61:$E$92,4,0)*MIN($AI29,Intern!$C$5)</f>
        <v>#N/A</v>
      </c>
      <c r="BB29" s="151" t="e">
        <f>IF($B29="Lehrkräfte: vorbereitender Besuch",Intern!$B$54,BA29)</f>
        <v>#N/A</v>
      </c>
      <c r="BC29" s="22" t="e">
        <f>IF(($AI29)&gt;Intern!$C$5,VLOOKUP($T29,Intern!$A$61:$E$92,3,0))*($AI29-Intern!$C$5)+VLOOKUP($T29,Intern!$A$61:$E$92,2,0)*MIN($AI29,Intern!$C$5)</f>
        <v>#N/A</v>
      </c>
      <c r="BD29" s="152" t="e">
        <f>IF(($AI29)&gt;Intern!$C$5,VLOOKUP($T29,Intern!$K$61:$O$92,5,0))*($AI29-Intern!$C$5)+VLOOKUP($T29,Intern!$K$61:$O$92,4,0)*MIN($AI29,Intern!$C$5)</f>
        <v>#N/A</v>
      </c>
      <c r="BE29" s="151" t="e">
        <f>IF($B29="Lehrkräfte: vorbereitender Besuch",Intern!$B$54,BD29)</f>
        <v>#N/A</v>
      </c>
      <c r="BF29" s="153" t="e">
        <f>IF(($AI29)&gt;Intern!$C$5,VLOOKUP($T29,Intern!$K$61:$O$92,3,0))*($AI29-Intern!$C$5)+VLOOKUP($T29,Intern!$K$61:$O$92,2,0)*MIN($AI29,Intern!$C$5)</f>
        <v>#N/A</v>
      </c>
      <c r="BG29" s="22" t="e">
        <f t="shared" si="17"/>
        <v>#N/A</v>
      </c>
      <c r="BH29" s="22" t="e">
        <f t="shared" si="9"/>
        <v>#N/A</v>
      </c>
      <c r="BI29" s="152" t="e">
        <f t="shared" si="10"/>
        <v>#N/A</v>
      </c>
      <c r="BJ29" s="153" t="e">
        <f t="shared" si="11"/>
        <v>#N/A</v>
      </c>
      <c r="BK29" s="189" t="e">
        <f t="shared" si="12"/>
        <v>#N/A</v>
      </c>
      <c r="BL29" s="190" t="e">
        <f>($AI29-2)*VLOOKUP($T29,Intern!$A$10:$H$41,6,0)+2*VLOOKUP($T29,Intern!$A$10:$H$41,7,0)+($AI29-1)*VLOOKUP($T29,Intern!$A$10:$H$41,8,0)</f>
        <v>#N/A</v>
      </c>
      <c r="BM29" s="183" t="e">
        <f t="shared" si="3"/>
        <v>#N/A</v>
      </c>
      <c r="BN29" s="186" t="e">
        <f t="shared" si="4"/>
        <v>#N/A</v>
      </c>
      <c r="BO29" s="179" t="str">
        <f>VLOOKUP($X29,Intern!$B$44:$E$51,3)</f>
        <v>zu wenig km</v>
      </c>
      <c r="BP29" s="180" t="str">
        <f>VLOOKUP($X29,Intern!$B$44:$E$51,4)</f>
        <v>zu wenig km</v>
      </c>
      <c r="BQ29" s="177" t="str">
        <f>VLOOKUP($X29,Intern!$B$95:$E$102,3)</f>
        <v>zu wenig km</v>
      </c>
      <c r="BR29" s="178" t="str">
        <f>VLOOKUP($X29,Intern!$B$95:$E$102,4)</f>
        <v>zu wenig km</v>
      </c>
      <c r="BS29" s="178" t="str">
        <f t="shared" si="13"/>
        <v>zu wenig km</v>
      </c>
      <c r="BT29" s="178" t="str">
        <f t="shared" si="14"/>
        <v>zu wenig km</v>
      </c>
      <c r="BU29" s="183" t="str">
        <f t="shared" si="15"/>
        <v>zu wenig km</v>
      </c>
      <c r="BV29" s="187">
        <f t="shared" si="5"/>
        <v>0</v>
      </c>
      <c r="BW29" s="188" t="e">
        <f t="shared" si="6"/>
        <v>#N/A</v>
      </c>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row>
    <row r="30" spans="1:878" s="36" customFormat="1" ht="30" customHeight="1">
      <c r="A30" s="31">
        <v>17</v>
      </c>
      <c r="B30" s="42"/>
      <c r="C30" s="47"/>
      <c r="D30" s="47"/>
      <c r="E30" s="230"/>
      <c r="F30" s="48"/>
      <c r="G30" s="47"/>
      <c r="H30" s="44"/>
      <c r="I30" s="45"/>
      <c r="J30" s="49"/>
      <c r="K30" s="170"/>
      <c r="L30" s="45"/>
      <c r="M30" s="45"/>
      <c r="N30" s="46"/>
      <c r="O30" s="46"/>
      <c r="P30" s="46"/>
      <c r="Q30" s="46" t="s">
        <v>250</v>
      </c>
      <c r="R30" s="50"/>
      <c r="S30" s="46"/>
      <c r="T30" s="46"/>
      <c r="U30" s="46"/>
      <c r="V30" s="45"/>
      <c r="W30" s="46"/>
      <c r="X30" s="46"/>
      <c r="Y30" s="39" t="str">
        <f>VLOOKUP(X30,Intern!$B$44:$D$51,2)</f>
        <v>zu wenig km</v>
      </c>
      <c r="Z30" s="46"/>
      <c r="AA30" s="32" t="str">
        <f t="shared" si="0"/>
        <v>Ja</v>
      </c>
      <c r="AB30" s="51"/>
      <c r="AC30" s="51"/>
      <c r="AD30" s="51"/>
      <c r="AE30" s="51"/>
      <c r="AF30" s="33">
        <f t="shared" si="18"/>
        <v>1</v>
      </c>
      <c r="AG30" s="52"/>
      <c r="AH30" s="33">
        <f t="shared" si="7"/>
        <v>0</v>
      </c>
      <c r="AI30" s="33">
        <f t="shared" si="1"/>
        <v>1</v>
      </c>
      <c r="AJ30" s="53"/>
      <c r="AK30" s="53"/>
      <c r="AL30" s="53"/>
      <c r="AM30" s="53"/>
      <c r="AN30" s="53"/>
      <c r="AO30" s="53"/>
      <c r="AP30" s="53"/>
      <c r="AQ30" s="53"/>
      <c r="AR30" s="37" t="str">
        <f t="shared" si="2"/>
        <v/>
      </c>
      <c r="AS30" s="152" t="e">
        <f>IF(($AI30)&gt;Intern!$C$5,VLOOKUP($T30,Intern!$A$10:$E$41,5,0))*($AI30-Intern!$C$5)+VLOOKUP($T30,Intern!$A$10:$E$41,4,0)*MIN($AI30,Intern!$C$5)</f>
        <v>#N/A</v>
      </c>
      <c r="AT30" s="151" t="e">
        <f>IF($B30="Lehrkräfte: vorbereitender Besuch",Intern!$B$3,AS30)</f>
        <v>#N/A</v>
      </c>
      <c r="AU30" s="153" t="e">
        <f>IF(($AI30)&gt;Intern!$C$5,VLOOKUP($T30,Intern!$A$10:$E$41,3,0))*($AI30-Intern!$C$5)+VLOOKUP($T30,Intern!$A$10:$E$41,2,0)*MIN($AI30,Intern!$C$5)</f>
        <v>#N/A</v>
      </c>
      <c r="AV30" s="22" t="e">
        <f>IF(($AI30)&gt;Intern!$C$5,VLOOKUP($T30,Intern!$K$10:$O$41,5,0))*($AI30-Intern!$C$5)+VLOOKUP($T30,Intern!$K$10:$O$41,4,0)*MIN($AI30,Intern!$C$5)</f>
        <v>#N/A</v>
      </c>
      <c r="AW30" s="151" t="e">
        <f>IF($B30="Lehrkräfte: vorbereitender Besuch",Intern!$B$3,AV30)</f>
        <v>#N/A</v>
      </c>
      <c r="AX30" s="22" t="e">
        <f>IF(($AI30)&gt;Intern!$C$5,VLOOKUP($T30,Intern!$K$10:$O$41,3,0))*($AI30-Intern!$C$5)+VLOOKUP($T30,Intern!$K$10:$O$41,2,0)*MIN($AI30,Intern!$C$5)</f>
        <v>#N/A</v>
      </c>
      <c r="AY30" s="152" t="e">
        <f t="shared" si="16"/>
        <v>#N/A</v>
      </c>
      <c r="AZ30" s="153" t="e">
        <f t="shared" si="8"/>
        <v>#N/A</v>
      </c>
      <c r="BA30" s="22" t="e">
        <f>IF(($AI30)&gt;Intern!$C$5,VLOOKUP($T30,Intern!$A$61:$E$92,5,0))*($AI30-Intern!$C$5)+VLOOKUP($T30,Intern!$A$61:$E$92,4,0)*MIN($AI30,Intern!$C$5)</f>
        <v>#N/A</v>
      </c>
      <c r="BB30" s="151" t="e">
        <f>IF($B30="Lehrkräfte: vorbereitender Besuch",Intern!$B$54,BA30)</f>
        <v>#N/A</v>
      </c>
      <c r="BC30" s="22" t="e">
        <f>IF(($AI30)&gt;Intern!$C$5,VLOOKUP($T30,Intern!$A$61:$E$92,3,0))*($AI30-Intern!$C$5)+VLOOKUP($T30,Intern!$A$61:$E$92,2,0)*MIN($AI30,Intern!$C$5)</f>
        <v>#N/A</v>
      </c>
      <c r="BD30" s="152" t="e">
        <f>IF(($AI30)&gt;Intern!$C$5,VLOOKUP($T30,Intern!$K$61:$O$92,5,0))*($AI30-Intern!$C$5)+VLOOKUP($T30,Intern!$K$61:$O$92,4,0)*MIN($AI30,Intern!$C$5)</f>
        <v>#N/A</v>
      </c>
      <c r="BE30" s="151" t="e">
        <f>IF($B30="Lehrkräfte: vorbereitender Besuch",Intern!$B$54,BD30)</f>
        <v>#N/A</v>
      </c>
      <c r="BF30" s="153" t="e">
        <f>IF(($AI30)&gt;Intern!$C$5,VLOOKUP($T30,Intern!$K$61:$O$92,3,0))*($AI30-Intern!$C$5)+VLOOKUP($T30,Intern!$K$61:$O$92,2,0)*MIN($AI30,Intern!$C$5)</f>
        <v>#N/A</v>
      </c>
      <c r="BG30" s="22" t="e">
        <f t="shared" si="17"/>
        <v>#N/A</v>
      </c>
      <c r="BH30" s="22" t="e">
        <f t="shared" si="9"/>
        <v>#N/A</v>
      </c>
      <c r="BI30" s="152" t="e">
        <f t="shared" si="10"/>
        <v>#N/A</v>
      </c>
      <c r="BJ30" s="153" t="e">
        <f t="shared" si="11"/>
        <v>#N/A</v>
      </c>
      <c r="BK30" s="189" t="e">
        <f t="shared" si="12"/>
        <v>#N/A</v>
      </c>
      <c r="BL30" s="190" t="e">
        <f>($AI30-2)*VLOOKUP($T30,Intern!$A$10:$H$41,6,0)+2*VLOOKUP($T30,Intern!$A$10:$H$41,7,0)+($AI30-1)*VLOOKUP($T30,Intern!$A$10:$H$41,8,0)</f>
        <v>#N/A</v>
      </c>
      <c r="BM30" s="183" t="e">
        <f t="shared" si="3"/>
        <v>#N/A</v>
      </c>
      <c r="BN30" s="186" t="e">
        <f t="shared" si="4"/>
        <v>#N/A</v>
      </c>
      <c r="BO30" s="179" t="str">
        <f>VLOOKUP($X30,Intern!$B$44:$E$51,3)</f>
        <v>zu wenig km</v>
      </c>
      <c r="BP30" s="180" t="str">
        <f>VLOOKUP($X30,Intern!$B$44:$E$51,4)</f>
        <v>zu wenig km</v>
      </c>
      <c r="BQ30" s="177" t="str">
        <f>VLOOKUP($X30,Intern!$B$95:$E$102,3)</f>
        <v>zu wenig km</v>
      </c>
      <c r="BR30" s="178" t="str">
        <f>VLOOKUP($X30,Intern!$B$95:$E$102,4)</f>
        <v>zu wenig km</v>
      </c>
      <c r="BS30" s="178" t="str">
        <f t="shared" si="13"/>
        <v>zu wenig km</v>
      </c>
      <c r="BT30" s="178" t="str">
        <f t="shared" si="14"/>
        <v>zu wenig km</v>
      </c>
      <c r="BU30" s="183" t="str">
        <f t="shared" si="15"/>
        <v>zu wenig km</v>
      </c>
      <c r="BV30" s="187">
        <f t="shared" si="5"/>
        <v>0</v>
      </c>
      <c r="BW30" s="188" t="e">
        <f t="shared" si="6"/>
        <v>#N/A</v>
      </c>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row>
    <row r="31" spans="1:878" s="36" customFormat="1" ht="30" customHeight="1">
      <c r="A31" s="35">
        <v>18</v>
      </c>
      <c r="B31" s="42"/>
      <c r="C31" s="47"/>
      <c r="D31" s="47"/>
      <c r="E31" s="230"/>
      <c r="F31" s="48"/>
      <c r="G31" s="47"/>
      <c r="H31" s="44"/>
      <c r="I31" s="45"/>
      <c r="J31" s="49"/>
      <c r="K31" s="170"/>
      <c r="L31" s="45"/>
      <c r="M31" s="45"/>
      <c r="N31" s="46"/>
      <c r="O31" s="46"/>
      <c r="P31" s="46"/>
      <c r="Q31" s="46" t="s">
        <v>250</v>
      </c>
      <c r="R31" s="50"/>
      <c r="S31" s="46"/>
      <c r="T31" s="46"/>
      <c r="U31" s="46"/>
      <c r="V31" s="45"/>
      <c r="W31" s="46"/>
      <c r="X31" s="46"/>
      <c r="Y31" s="39" t="str">
        <f>VLOOKUP(X31,Intern!$B$44:$D$51,2)</f>
        <v>zu wenig km</v>
      </c>
      <c r="Z31" s="46"/>
      <c r="AA31" s="32" t="str">
        <f t="shared" si="0"/>
        <v>Ja</v>
      </c>
      <c r="AB31" s="51"/>
      <c r="AC31" s="51"/>
      <c r="AD31" s="51"/>
      <c r="AE31" s="51"/>
      <c r="AF31" s="33">
        <f t="shared" si="18"/>
        <v>1</v>
      </c>
      <c r="AG31" s="52"/>
      <c r="AH31" s="33">
        <f t="shared" si="7"/>
        <v>0</v>
      </c>
      <c r="AI31" s="33">
        <f t="shared" si="1"/>
        <v>1</v>
      </c>
      <c r="AJ31" s="53"/>
      <c r="AK31" s="53"/>
      <c r="AL31" s="53"/>
      <c r="AM31" s="53"/>
      <c r="AN31" s="53"/>
      <c r="AO31" s="53"/>
      <c r="AP31" s="53"/>
      <c r="AQ31" s="53"/>
      <c r="AR31" s="37" t="str">
        <f t="shared" si="2"/>
        <v/>
      </c>
      <c r="AS31" s="152" t="e">
        <f>IF(($AI31)&gt;Intern!$C$5,VLOOKUP($T31,Intern!$A$10:$E$41,5,0))*($AI31-Intern!$C$5)+VLOOKUP($T31,Intern!$A$10:$E$41,4,0)*MIN($AI31,Intern!$C$5)</f>
        <v>#N/A</v>
      </c>
      <c r="AT31" s="151" t="e">
        <f>IF($B31="Lehrkräfte: vorbereitender Besuch",Intern!$B$3,AS31)</f>
        <v>#N/A</v>
      </c>
      <c r="AU31" s="153" t="e">
        <f>IF(($AI31)&gt;Intern!$C$5,VLOOKUP($T31,Intern!$A$10:$E$41,3,0))*($AI31-Intern!$C$5)+VLOOKUP($T31,Intern!$A$10:$E$41,2,0)*MIN($AI31,Intern!$C$5)</f>
        <v>#N/A</v>
      </c>
      <c r="AV31" s="22" t="e">
        <f>IF(($AI31)&gt;Intern!$C$5,VLOOKUP($T31,Intern!$K$10:$O$41,5,0))*($AI31-Intern!$C$5)+VLOOKUP($T31,Intern!$K$10:$O$41,4,0)*MIN($AI31,Intern!$C$5)</f>
        <v>#N/A</v>
      </c>
      <c r="AW31" s="151" t="e">
        <f>IF($B31="Lehrkräfte: vorbereitender Besuch",Intern!$B$3,AV31)</f>
        <v>#N/A</v>
      </c>
      <c r="AX31" s="22" t="e">
        <f>IF(($AI31)&gt;Intern!$C$5,VLOOKUP($T31,Intern!$K$10:$O$41,3,0))*($AI31-Intern!$C$5)+VLOOKUP($T31,Intern!$K$10:$O$41,2,0)*MIN($AI31,Intern!$C$5)</f>
        <v>#N/A</v>
      </c>
      <c r="AY31" s="152" t="e">
        <f t="shared" si="16"/>
        <v>#N/A</v>
      </c>
      <c r="AZ31" s="153" t="e">
        <f t="shared" si="8"/>
        <v>#N/A</v>
      </c>
      <c r="BA31" s="22" t="e">
        <f>IF(($AI31)&gt;Intern!$C$5,VLOOKUP($T31,Intern!$A$61:$E$92,5,0))*($AI31-Intern!$C$5)+VLOOKUP($T31,Intern!$A$61:$E$92,4,0)*MIN($AI31,Intern!$C$5)</f>
        <v>#N/A</v>
      </c>
      <c r="BB31" s="151" t="e">
        <f>IF($B31="Lehrkräfte: vorbereitender Besuch",Intern!$B$54,BA31)</f>
        <v>#N/A</v>
      </c>
      <c r="BC31" s="22" t="e">
        <f>IF(($AI31)&gt;Intern!$C$5,VLOOKUP($T31,Intern!$A$61:$E$92,3,0))*($AI31-Intern!$C$5)+VLOOKUP($T31,Intern!$A$61:$E$92,2,0)*MIN($AI31,Intern!$C$5)</f>
        <v>#N/A</v>
      </c>
      <c r="BD31" s="152" t="e">
        <f>IF(($AI31)&gt;Intern!$C$5,VLOOKUP($T31,Intern!$K$61:$O$92,5,0))*($AI31-Intern!$C$5)+VLOOKUP($T31,Intern!$K$61:$O$92,4,0)*MIN($AI31,Intern!$C$5)</f>
        <v>#N/A</v>
      </c>
      <c r="BE31" s="151" t="e">
        <f>IF($B31="Lehrkräfte: vorbereitender Besuch",Intern!$B$54,BD31)</f>
        <v>#N/A</v>
      </c>
      <c r="BF31" s="153" t="e">
        <f>IF(($AI31)&gt;Intern!$C$5,VLOOKUP($T31,Intern!$K$61:$O$92,3,0))*($AI31-Intern!$C$5)+VLOOKUP($T31,Intern!$K$61:$O$92,2,0)*MIN($AI31,Intern!$C$5)</f>
        <v>#N/A</v>
      </c>
      <c r="BG31" s="22" t="e">
        <f t="shared" si="17"/>
        <v>#N/A</v>
      </c>
      <c r="BH31" s="22" t="e">
        <f t="shared" si="9"/>
        <v>#N/A</v>
      </c>
      <c r="BI31" s="152" t="e">
        <f t="shared" si="10"/>
        <v>#N/A</v>
      </c>
      <c r="BJ31" s="153" t="e">
        <f t="shared" si="11"/>
        <v>#N/A</v>
      </c>
      <c r="BK31" s="189" t="e">
        <f t="shared" si="12"/>
        <v>#N/A</v>
      </c>
      <c r="BL31" s="190" t="e">
        <f>($AI31-2)*VLOOKUP($T31,Intern!$A$10:$H$41,6,0)+2*VLOOKUP($T31,Intern!$A$10:$H$41,7,0)+($AI31-1)*VLOOKUP($T31,Intern!$A$10:$H$41,8,0)</f>
        <v>#N/A</v>
      </c>
      <c r="BM31" s="183" t="e">
        <f t="shared" si="3"/>
        <v>#N/A</v>
      </c>
      <c r="BN31" s="186" t="e">
        <f t="shared" si="4"/>
        <v>#N/A</v>
      </c>
      <c r="BO31" s="179" t="str">
        <f>VLOOKUP($X31,Intern!$B$44:$E$51,3)</f>
        <v>zu wenig km</v>
      </c>
      <c r="BP31" s="180" t="str">
        <f>VLOOKUP($X31,Intern!$B$44:$E$51,4)</f>
        <v>zu wenig km</v>
      </c>
      <c r="BQ31" s="177" t="str">
        <f>VLOOKUP($X31,Intern!$B$95:$E$102,3)</f>
        <v>zu wenig km</v>
      </c>
      <c r="BR31" s="178" t="str">
        <f>VLOOKUP($X31,Intern!$B$95:$E$102,4)</f>
        <v>zu wenig km</v>
      </c>
      <c r="BS31" s="178" t="str">
        <f t="shared" si="13"/>
        <v>zu wenig km</v>
      </c>
      <c r="BT31" s="178" t="str">
        <f t="shared" si="14"/>
        <v>zu wenig km</v>
      </c>
      <c r="BU31" s="183" t="str">
        <f t="shared" si="15"/>
        <v>zu wenig km</v>
      </c>
      <c r="BV31" s="187">
        <f t="shared" si="5"/>
        <v>0</v>
      </c>
      <c r="BW31" s="188" t="e">
        <f t="shared" si="6"/>
        <v>#N/A</v>
      </c>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row>
    <row r="32" spans="1:878" s="36" customFormat="1" ht="30" customHeight="1">
      <c r="A32" s="35">
        <v>19</v>
      </c>
      <c r="B32" s="42"/>
      <c r="C32" s="47"/>
      <c r="D32" s="47"/>
      <c r="E32" s="230"/>
      <c r="F32" s="48"/>
      <c r="G32" s="47"/>
      <c r="H32" s="44"/>
      <c r="I32" s="45"/>
      <c r="J32" s="49"/>
      <c r="K32" s="170"/>
      <c r="L32" s="45"/>
      <c r="M32" s="45"/>
      <c r="N32" s="46"/>
      <c r="O32" s="46"/>
      <c r="P32" s="46"/>
      <c r="Q32" s="46" t="s">
        <v>250</v>
      </c>
      <c r="R32" s="50"/>
      <c r="S32" s="46"/>
      <c r="T32" s="46"/>
      <c r="U32" s="46"/>
      <c r="V32" s="45"/>
      <c r="W32" s="46"/>
      <c r="X32" s="46"/>
      <c r="Y32" s="39" t="str">
        <f>VLOOKUP(X32,Intern!$B$44:$D$51,2)</f>
        <v>zu wenig km</v>
      </c>
      <c r="Z32" s="46"/>
      <c r="AA32" s="32" t="str">
        <f t="shared" ref="AA32:AA83" si="19">IF(Z32="Flugzeug","Nein",IF(Z32="Schiff","Nein",IF(Z32="Auto, Motorrad","Nein","Ja")))</f>
        <v>Ja</v>
      </c>
      <c r="AB32" s="51"/>
      <c r="AC32" s="51"/>
      <c r="AD32" s="51"/>
      <c r="AE32" s="51"/>
      <c r="AF32" s="33">
        <f t="shared" si="18"/>
        <v>1</v>
      </c>
      <c r="AG32" s="52"/>
      <c r="AH32" s="33">
        <f t="shared" si="7"/>
        <v>0</v>
      </c>
      <c r="AI32" s="33">
        <f t="shared" si="1"/>
        <v>1</v>
      </c>
      <c r="AJ32" s="53"/>
      <c r="AK32" s="53"/>
      <c r="AL32" s="53"/>
      <c r="AM32" s="53"/>
      <c r="AN32" s="53"/>
      <c r="AO32" s="53"/>
      <c r="AP32" s="53"/>
      <c r="AQ32" s="53"/>
      <c r="AR32" s="37" t="str">
        <f t="shared" si="2"/>
        <v/>
      </c>
      <c r="AS32" s="152" t="e">
        <f>IF(($AI32)&gt;Intern!$C$5,VLOOKUP($T32,Intern!$A$10:$E$41,5,0))*($AI32-Intern!$C$5)+VLOOKUP($T32,Intern!$A$10:$E$41,4,0)*MIN($AI32,Intern!$C$5)</f>
        <v>#N/A</v>
      </c>
      <c r="AT32" s="151" t="e">
        <f>IF($B32="Lehrkräfte: vorbereitender Besuch",Intern!$B$3,AS32)</f>
        <v>#N/A</v>
      </c>
      <c r="AU32" s="153" t="e">
        <f>IF(($AI32)&gt;Intern!$C$5,VLOOKUP($T32,Intern!$A$10:$E$41,3,0))*($AI32-Intern!$C$5)+VLOOKUP($T32,Intern!$A$10:$E$41,2,0)*MIN($AI32,Intern!$C$5)</f>
        <v>#N/A</v>
      </c>
      <c r="AV32" s="22" t="e">
        <f>IF(($AI32)&gt;Intern!$C$5,VLOOKUP($T32,Intern!$K$10:$O$41,5,0))*($AI32-Intern!$C$5)+VLOOKUP($T32,Intern!$K$10:$O$41,4,0)*MIN($AI32,Intern!$C$5)</f>
        <v>#N/A</v>
      </c>
      <c r="AW32" s="151" t="e">
        <f>IF($B32="Lehrkräfte: vorbereitender Besuch",Intern!$B$3,AV32)</f>
        <v>#N/A</v>
      </c>
      <c r="AX32" s="22" t="e">
        <f>IF(($AI32)&gt;Intern!$C$5,VLOOKUP($T32,Intern!$K$10:$O$41,3,0))*($AI32-Intern!$C$5)+VLOOKUP($T32,Intern!$K$10:$O$41,2,0)*MIN($AI32,Intern!$C$5)</f>
        <v>#N/A</v>
      </c>
      <c r="AY32" s="152" t="e">
        <f t="shared" si="16"/>
        <v>#N/A</v>
      </c>
      <c r="AZ32" s="153" t="e">
        <f t="shared" si="8"/>
        <v>#N/A</v>
      </c>
      <c r="BA32" s="22" t="e">
        <f>IF(($AI32)&gt;Intern!$C$5,VLOOKUP($T32,Intern!$A$61:$E$92,5,0))*($AI32-Intern!$C$5)+VLOOKUP($T32,Intern!$A$61:$E$92,4,0)*MIN($AI32,Intern!$C$5)</f>
        <v>#N/A</v>
      </c>
      <c r="BB32" s="151" t="e">
        <f>IF($B32="Lehrkräfte: vorbereitender Besuch",Intern!$B$54,BA32)</f>
        <v>#N/A</v>
      </c>
      <c r="BC32" s="22" t="e">
        <f>IF(($AI32)&gt;Intern!$C$5,VLOOKUP($T32,Intern!$A$61:$E$92,3,0))*($AI32-Intern!$C$5)+VLOOKUP($T32,Intern!$A$61:$E$92,2,0)*MIN($AI32,Intern!$C$5)</f>
        <v>#N/A</v>
      </c>
      <c r="BD32" s="152" t="e">
        <f>IF(($AI32)&gt;Intern!$C$5,VLOOKUP($T32,Intern!$K$61:$O$92,5,0))*($AI32-Intern!$C$5)+VLOOKUP($T32,Intern!$K$61:$O$92,4,0)*MIN($AI32,Intern!$C$5)</f>
        <v>#N/A</v>
      </c>
      <c r="BE32" s="151" t="e">
        <f>IF($B32="Lehrkräfte: vorbereitender Besuch",Intern!$B$54,BD32)</f>
        <v>#N/A</v>
      </c>
      <c r="BF32" s="153" t="e">
        <f>IF(($AI32)&gt;Intern!$C$5,VLOOKUP($T32,Intern!$K$61:$O$92,3,0))*($AI32-Intern!$C$5)+VLOOKUP($T32,Intern!$K$61:$O$92,2,0)*MIN($AI32,Intern!$C$5)</f>
        <v>#N/A</v>
      </c>
      <c r="BG32" s="22" t="e">
        <f t="shared" si="17"/>
        <v>#N/A</v>
      </c>
      <c r="BH32" s="22" t="e">
        <f t="shared" si="9"/>
        <v>#N/A</v>
      </c>
      <c r="BI32" s="152" t="e">
        <f t="shared" si="10"/>
        <v>#N/A</v>
      </c>
      <c r="BJ32" s="153" t="e">
        <f t="shared" si="11"/>
        <v>#N/A</v>
      </c>
      <c r="BK32" s="189" t="e">
        <f t="shared" si="12"/>
        <v>#N/A</v>
      </c>
      <c r="BL32" s="190" t="e">
        <f>($AI32-2)*VLOOKUP($T32,Intern!$A$10:$H$41,6,0)+2*VLOOKUP($T32,Intern!$A$10:$H$41,7,0)+($AI32-1)*VLOOKUP($T32,Intern!$A$10:$H$41,8,0)</f>
        <v>#N/A</v>
      </c>
      <c r="BM32" s="183" t="e">
        <f t="shared" si="3"/>
        <v>#N/A</v>
      </c>
      <c r="BN32" s="186" t="e">
        <f t="shared" si="4"/>
        <v>#N/A</v>
      </c>
      <c r="BO32" s="179" t="str">
        <f>VLOOKUP($X32,Intern!$B$44:$E$51,3)</f>
        <v>zu wenig km</v>
      </c>
      <c r="BP32" s="180" t="str">
        <f>VLOOKUP($X32,Intern!$B$44:$E$51,4)</f>
        <v>zu wenig km</v>
      </c>
      <c r="BQ32" s="177" t="str">
        <f>VLOOKUP($X32,Intern!$B$95:$E$102,3)</f>
        <v>zu wenig km</v>
      </c>
      <c r="BR32" s="178" t="str">
        <f>VLOOKUP($X32,Intern!$B$95:$E$102,4)</f>
        <v>zu wenig km</v>
      </c>
      <c r="BS32" s="178" t="str">
        <f t="shared" si="13"/>
        <v>zu wenig km</v>
      </c>
      <c r="BT32" s="178" t="str">
        <f t="shared" si="14"/>
        <v>zu wenig km</v>
      </c>
      <c r="BU32" s="183" t="str">
        <f t="shared" si="15"/>
        <v>zu wenig km</v>
      </c>
      <c r="BV32" s="187">
        <f t="shared" si="5"/>
        <v>0</v>
      </c>
      <c r="BW32" s="188" t="e">
        <f t="shared" si="6"/>
        <v>#N/A</v>
      </c>
      <c r="BX32" s="191"/>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row>
    <row r="33" spans="1:878" s="36" customFormat="1" ht="30" customHeight="1">
      <c r="A33" s="35">
        <v>20</v>
      </c>
      <c r="B33" s="42"/>
      <c r="C33" s="47"/>
      <c r="D33" s="47"/>
      <c r="E33" s="230"/>
      <c r="F33" s="48"/>
      <c r="G33" s="47"/>
      <c r="H33" s="44"/>
      <c r="I33" s="45"/>
      <c r="J33" s="49"/>
      <c r="K33" s="170"/>
      <c r="L33" s="49"/>
      <c r="M33" s="49"/>
      <c r="N33" s="46"/>
      <c r="O33" s="46"/>
      <c r="P33" s="46"/>
      <c r="Q33" s="46" t="s">
        <v>250</v>
      </c>
      <c r="R33" s="50"/>
      <c r="S33" s="46"/>
      <c r="T33" s="46"/>
      <c r="U33" s="46"/>
      <c r="V33" s="45"/>
      <c r="W33" s="46"/>
      <c r="X33" s="46"/>
      <c r="Y33" s="39" t="str">
        <f>VLOOKUP(X33,Intern!$B$44:$D$51,2)</f>
        <v>zu wenig km</v>
      </c>
      <c r="Z33" s="46"/>
      <c r="AA33" s="32" t="str">
        <f t="shared" si="19"/>
        <v>Ja</v>
      </c>
      <c r="AB33" s="51"/>
      <c r="AC33" s="51"/>
      <c r="AD33" s="51"/>
      <c r="AE33" s="51"/>
      <c r="AF33" s="33">
        <f t="shared" si="18"/>
        <v>1</v>
      </c>
      <c r="AG33" s="52"/>
      <c r="AH33" s="33">
        <f t="shared" si="7"/>
        <v>0</v>
      </c>
      <c r="AI33" s="33">
        <f t="shared" si="1"/>
        <v>1</v>
      </c>
      <c r="AJ33" s="53"/>
      <c r="AK33" s="53"/>
      <c r="AL33" s="53"/>
      <c r="AM33" s="53"/>
      <c r="AN33" s="53"/>
      <c r="AO33" s="53"/>
      <c r="AP33" s="53"/>
      <c r="AQ33" s="53"/>
      <c r="AR33" s="37" t="str">
        <f t="shared" si="2"/>
        <v/>
      </c>
      <c r="AS33" s="152" t="e">
        <f>IF(($AI33)&gt;Intern!$C$5,VLOOKUP($T33,Intern!$A$10:$E$41,5,0))*($AI33-Intern!$C$5)+VLOOKUP($T33,Intern!$A$10:$E$41,4,0)*MIN($AI33,Intern!$C$5)</f>
        <v>#N/A</v>
      </c>
      <c r="AT33" s="151" t="e">
        <f>IF($B33="Lehrkräfte: vorbereitender Besuch",Intern!$B$3,AS33)</f>
        <v>#N/A</v>
      </c>
      <c r="AU33" s="153" t="e">
        <f>IF(($AI33)&gt;Intern!$C$5,VLOOKUP($T33,Intern!$A$10:$E$41,3,0))*($AI33-Intern!$C$5)+VLOOKUP($T33,Intern!$A$10:$E$41,2,0)*MIN($AI33,Intern!$C$5)</f>
        <v>#N/A</v>
      </c>
      <c r="AV33" s="22" t="e">
        <f>IF(($AI33)&gt;Intern!$C$5,VLOOKUP($T33,Intern!$K$10:$O$41,5,0))*($AI33-Intern!$C$5)+VLOOKUP($T33,Intern!$K$10:$O$41,4,0)*MIN($AI33,Intern!$C$5)</f>
        <v>#N/A</v>
      </c>
      <c r="AW33" s="151" t="e">
        <f>IF($B33="Lehrkräfte: vorbereitender Besuch",Intern!$B$3,AV33)</f>
        <v>#N/A</v>
      </c>
      <c r="AX33" s="22" t="e">
        <f>IF(($AI33)&gt;Intern!$C$5,VLOOKUP($T33,Intern!$K$10:$O$41,3,0))*($AI33-Intern!$C$5)+VLOOKUP($T33,Intern!$K$10:$O$41,2,0)*MIN($AI33,Intern!$C$5)</f>
        <v>#N/A</v>
      </c>
      <c r="AY33" s="152" t="e">
        <f t="shared" si="16"/>
        <v>#N/A</v>
      </c>
      <c r="AZ33" s="153" t="e">
        <f t="shared" si="8"/>
        <v>#N/A</v>
      </c>
      <c r="BA33" s="22" t="e">
        <f>IF(($AI33)&gt;Intern!$C$5,VLOOKUP($T33,Intern!$A$61:$E$92,5,0))*($AI33-Intern!$C$5)+VLOOKUP($T33,Intern!$A$61:$E$92,4,0)*MIN($AI33,Intern!$C$5)</f>
        <v>#N/A</v>
      </c>
      <c r="BB33" s="151" t="e">
        <f>IF($B33="Lehrkräfte: vorbereitender Besuch",Intern!$B$54,BA33)</f>
        <v>#N/A</v>
      </c>
      <c r="BC33" s="22" t="e">
        <f>IF(($AI33)&gt;Intern!$C$5,VLOOKUP($T33,Intern!$A$61:$E$92,3,0))*($AI33-Intern!$C$5)+VLOOKUP($T33,Intern!$A$61:$E$92,2,0)*MIN($AI33,Intern!$C$5)</f>
        <v>#N/A</v>
      </c>
      <c r="BD33" s="152" t="e">
        <f>IF(($AI33)&gt;Intern!$C$5,VLOOKUP($T33,Intern!$K$61:$O$92,5,0))*($AI33-Intern!$C$5)+VLOOKUP($T33,Intern!$K$61:$O$92,4,0)*MIN($AI33,Intern!$C$5)</f>
        <v>#N/A</v>
      </c>
      <c r="BE33" s="151" t="e">
        <f>IF($B33="Lehrkräfte: vorbereitender Besuch",Intern!$B$54,BD33)</f>
        <v>#N/A</v>
      </c>
      <c r="BF33" s="153" t="e">
        <f>IF(($AI33)&gt;Intern!$C$5,VLOOKUP($T33,Intern!$K$61:$O$92,3,0))*($AI33-Intern!$C$5)+VLOOKUP($T33,Intern!$K$61:$O$92,2,0)*MIN($AI33,Intern!$C$5)</f>
        <v>#N/A</v>
      </c>
      <c r="BG33" s="22" t="e">
        <f t="shared" si="17"/>
        <v>#N/A</v>
      </c>
      <c r="BH33" s="22" t="e">
        <f t="shared" si="9"/>
        <v>#N/A</v>
      </c>
      <c r="BI33" s="152" t="e">
        <f t="shared" si="10"/>
        <v>#N/A</v>
      </c>
      <c r="BJ33" s="153" t="e">
        <f t="shared" si="11"/>
        <v>#N/A</v>
      </c>
      <c r="BK33" s="189" t="e">
        <f t="shared" si="12"/>
        <v>#N/A</v>
      </c>
      <c r="BL33" s="190" t="e">
        <f>($AI33-2)*VLOOKUP($T33,Intern!$A$10:$H$41,6,0)+2*VLOOKUP($T33,Intern!$A$10:$H$41,7,0)+($AI33-1)*VLOOKUP($T33,Intern!$A$10:$H$41,8,0)</f>
        <v>#N/A</v>
      </c>
      <c r="BM33" s="183" t="e">
        <f t="shared" si="3"/>
        <v>#N/A</v>
      </c>
      <c r="BN33" s="186" t="e">
        <f t="shared" si="4"/>
        <v>#N/A</v>
      </c>
      <c r="BO33" s="179" t="str">
        <f>VLOOKUP($X33,Intern!$B$44:$E$51,3)</f>
        <v>zu wenig km</v>
      </c>
      <c r="BP33" s="180" t="str">
        <f>VLOOKUP($X33,Intern!$B$44:$E$51,4)</f>
        <v>zu wenig km</v>
      </c>
      <c r="BQ33" s="177" t="str">
        <f>VLOOKUP($X33,Intern!$B$95:$E$102,3)</f>
        <v>zu wenig km</v>
      </c>
      <c r="BR33" s="178" t="str">
        <f>VLOOKUP($X33,Intern!$B$95:$E$102,4)</f>
        <v>zu wenig km</v>
      </c>
      <c r="BS33" s="178" t="str">
        <f t="shared" si="13"/>
        <v>zu wenig km</v>
      </c>
      <c r="BT33" s="178" t="str">
        <f t="shared" si="14"/>
        <v>zu wenig km</v>
      </c>
      <c r="BU33" s="183" t="str">
        <f t="shared" si="15"/>
        <v>zu wenig km</v>
      </c>
      <c r="BV33" s="187">
        <f t="shared" si="5"/>
        <v>0</v>
      </c>
      <c r="BW33" s="188" t="e">
        <f t="shared" si="6"/>
        <v>#N/A</v>
      </c>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row>
    <row r="34" spans="1:878" s="36" customFormat="1" ht="30" customHeight="1">
      <c r="A34" s="31">
        <v>21</v>
      </c>
      <c r="B34" s="42"/>
      <c r="C34" s="47"/>
      <c r="D34" s="47"/>
      <c r="E34" s="230"/>
      <c r="F34" s="48"/>
      <c r="G34" s="47"/>
      <c r="H34" s="44"/>
      <c r="I34" s="45"/>
      <c r="J34" s="49"/>
      <c r="K34" s="170"/>
      <c r="L34" s="49"/>
      <c r="M34" s="49"/>
      <c r="N34" s="46"/>
      <c r="O34" s="46"/>
      <c r="P34" s="46"/>
      <c r="Q34" s="46" t="s">
        <v>250</v>
      </c>
      <c r="R34" s="50"/>
      <c r="S34" s="46"/>
      <c r="T34" s="46"/>
      <c r="U34" s="46"/>
      <c r="V34" s="45"/>
      <c r="W34" s="46"/>
      <c r="X34" s="46"/>
      <c r="Y34" s="39" t="str">
        <f>VLOOKUP(X34,Intern!$B$44:$D$51,2)</f>
        <v>zu wenig km</v>
      </c>
      <c r="Z34" s="46"/>
      <c r="AA34" s="32" t="str">
        <f t="shared" si="19"/>
        <v>Ja</v>
      </c>
      <c r="AB34" s="51"/>
      <c r="AC34" s="51"/>
      <c r="AD34" s="51"/>
      <c r="AE34" s="51"/>
      <c r="AF34" s="33">
        <f t="shared" si="18"/>
        <v>1</v>
      </c>
      <c r="AG34" s="52"/>
      <c r="AH34" s="33">
        <f t="shared" si="7"/>
        <v>0</v>
      </c>
      <c r="AI34" s="33">
        <f t="shared" si="1"/>
        <v>1</v>
      </c>
      <c r="AJ34" s="53"/>
      <c r="AK34" s="53"/>
      <c r="AL34" s="53"/>
      <c r="AM34" s="53"/>
      <c r="AN34" s="53"/>
      <c r="AO34" s="53"/>
      <c r="AP34" s="53"/>
      <c r="AQ34" s="53"/>
      <c r="AR34" s="37" t="str">
        <f t="shared" si="2"/>
        <v/>
      </c>
      <c r="AS34" s="152" t="e">
        <f>IF(($AI34)&gt;Intern!$C$5,VLOOKUP($T34,Intern!$A$10:$E$41,5,0))*($AI34-Intern!$C$5)+VLOOKUP($T34,Intern!$A$10:$E$41,4,0)*MIN($AI34,Intern!$C$5)</f>
        <v>#N/A</v>
      </c>
      <c r="AT34" s="151" t="e">
        <f>IF($B34="Lehrkräfte: vorbereitender Besuch",Intern!$B$3,AS34)</f>
        <v>#N/A</v>
      </c>
      <c r="AU34" s="153" t="e">
        <f>IF(($AI34)&gt;Intern!$C$5,VLOOKUP($T34,Intern!$A$10:$E$41,3,0))*($AI34-Intern!$C$5)+VLOOKUP($T34,Intern!$A$10:$E$41,2,0)*MIN($AI34,Intern!$C$5)</f>
        <v>#N/A</v>
      </c>
      <c r="AV34" s="22" t="e">
        <f>IF(($AI34)&gt;Intern!$C$5,VLOOKUP($T34,Intern!$K$10:$O$41,5,0))*($AI34-Intern!$C$5)+VLOOKUP($T34,Intern!$K$10:$O$41,4,0)*MIN($AI34,Intern!$C$5)</f>
        <v>#N/A</v>
      </c>
      <c r="AW34" s="151" t="e">
        <f>IF($B34="Lehrkräfte: vorbereitender Besuch",Intern!$B$3,AV34)</f>
        <v>#N/A</v>
      </c>
      <c r="AX34" s="22" t="e">
        <f>IF(($AI34)&gt;Intern!$C$5,VLOOKUP($T34,Intern!$K$10:$O$41,3,0))*($AI34-Intern!$C$5)+VLOOKUP($T34,Intern!$K$10:$O$41,2,0)*MIN($AI34,Intern!$C$5)</f>
        <v>#N/A</v>
      </c>
      <c r="AY34" s="152" t="e">
        <f t="shared" si="16"/>
        <v>#N/A</v>
      </c>
      <c r="AZ34" s="153" t="e">
        <f t="shared" si="8"/>
        <v>#N/A</v>
      </c>
      <c r="BA34" s="22" t="e">
        <f>IF(($AI34)&gt;Intern!$C$5,VLOOKUP($T34,Intern!$A$61:$E$92,5,0))*($AI34-Intern!$C$5)+VLOOKUP($T34,Intern!$A$61:$E$92,4,0)*MIN($AI34,Intern!$C$5)</f>
        <v>#N/A</v>
      </c>
      <c r="BB34" s="151" t="e">
        <f>IF($B34="Lehrkräfte: vorbereitender Besuch",Intern!$B$54,BA34)</f>
        <v>#N/A</v>
      </c>
      <c r="BC34" s="22" t="e">
        <f>IF(($AI34)&gt;Intern!$C$5,VLOOKUP($T34,Intern!$A$61:$E$92,3,0))*($AI34-Intern!$C$5)+VLOOKUP($T34,Intern!$A$61:$E$92,2,0)*MIN($AI34,Intern!$C$5)</f>
        <v>#N/A</v>
      </c>
      <c r="BD34" s="152" t="e">
        <f>IF(($AI34)&gt;Intern!$C$5,VLOOKUP($T34,Intern!$K$61:$O$92,5,0))*($AI34-Intern!$C$5)+VLOOKUP($T34,Intern!$K$61:$O$92,4,0)*MIN($AI34,Intern!$C$5)</f>
        <v>#N/A</v>
      </c>
      <c r="BE34" s="151" t="e">
        <f>IF($B34="Lehrkräfte: vorbereitender Besuch",Intern!$B$54,BD34)</f>
        <v>#N/A</v>
      </c>
      <c r="BF34" s="153" t="e">
        <f>IF(($AI34)&gt;Intern!$C$5,VLOOKUP($T34,Intern!$K$61:$O$92,3,0))*($AI34-Intern!$C$5)+VLOOKUP($T34,Intern!$K$61:$O$92,2,0)*MIN($AI34,Intern!$C$5)</f>
        <v>#N/A</v>
      </c>
      <c r="BG34" s="22" t="e">
        <f t="shared" si="17"/>
        <v>#N/A</v>
      </c>
      <c r="BH34" s="22" t="e">
        <f t="shared" si="9"/>
        <v>#N/A</v>
      </c>
      <c r="BI34" s="152" t="e">
        <f t="shared" si="10"/>
        <v>#N/A</v>
      </c>
      <c r="BJ34" s="153" t="e">
        <f t="shared" si="11"/>
        <v>#N/A</v>
      </c>
      <c r="BK34" s="189" t="e">
        <f t="shared" si="12"/>
        <v>#N/A</v>
      </c>
      <c r="BL34" s="190" t="e">
        <f>($AI34-2)*VLOOKUP($T34,Intern!$A$10:$H$41,6,0)+2*VLOOKUP($T34,Intern!$A$10:$H$41,7,0)+($AI34-1)*VLOOKUP($T34,Intern!$A$10:$H$41,8,0)</f>
        <v>#N/A</v>
      </c>
      <c r="BM34" s="183" t="e">
        <f t="shared" si="3"/>
        <v>#N/A</v>
      </c>
      <c r="BN34" s="186" t="e">
        <f t="shared" si="4"/>
        <v>#N/A</v>
      </c>
      <c r="BO34" s="179" t="str">
        <f>VLOOKUP($X34,Intern!$B$44:$E$51,3)</f>
        <v>zu wenig km</v>
      </c>
      <c r="BP34" s="180" t="str">
        <f>VLOOKUP($X34,Intern!$B$44:$E$51,4)</f>
        <v>zu wenig km</v>
      </c>
      <c r="BQ34" s="177" t="str">
        <f>VLOOKUP($X34,Intern!$B$95:$E$102,3)</f>
        <v>zu wenig km</v>
      </c>
      <c r="BR34" s="178" t="str">
        <f>VLOOKUP($X34,Intern!$B$95:$E$102,4)</f>
        <v>zu wenig km</v>
      </c>
      <c r="BS34" s="178" t="str">
        <f t="shared" si="13"/>
        <v>zu wenig km</v>
      </c>
      <c r="BT34" s="178" t="str">
        <f t="shared" si="14"/>
        <v>zu wenig km</v>
      </c>
      <c r="BU34" s="183" t="str">
        <f t="shared" si="15"/>
        <v>zu wenig km</v>
      </c>
      <c r="BV34" s="187">
        <f t="shared" si="5"/>
        <v>0</v>
      </c>
      <c r="BW34" s="188" t="e">
        <f t="shared" si="6"/>
        <v>#N/A</v>
      </c>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row>
    <row r="35" spans="1:878" s="36" customFormat="1" ht="30" customHeight="1">
      <c r="A35" s="35">
        <v>22</v>
      </c>
      <c r="B35" s="42"/>
      <c r="C35" s="47"/>
      <c r="D35" s="47"/>
      <c r="E35" s="230"/>
      <c r="F35" s="48"/>
      <c r="G35" s="47"/>
      <c r="H35" s="44"/>
      <c r="I35" s="45"/>
      <c r="J35" s="49"/>
      <c r="K35" s="170"/>
      <c r="L35" s="49"/>
      <c r="M35" s="49"/>
      <c r="N35" s="46"/>
      <c r="O35" s="46"/>
      <c r="P35" s="46"/>
      <c r="Q35" s="46" t="s">
        <v>250</v>
      </c>
      <c r="R35" s="50"/>
      <c r="S35" s="46"/>
      <c r="T35" s="46"/>
      <c r="U35" s="46"/>
      <c r="V35" s="45"/>
      <c r="W35" s="46"/>
      <c r="X35" s="46"/>
      <c r="Y35" s="39" t="str">
        <f>VLOOKUP(X35,Intern!$B$44:$D$51,2)</f>
        <v>zu wenig km</v>
      </c>
      <c r="Z35" s="46"/>
      <c r="AA35" s="32" t="str">
        <f t="shared" si="19"/>
        <v>Ja</v>
      </c>
      <c r="AB35" s="51"/>
      <c r="AC35" s="51"/>
      <c r="AD35" s="51"/>
      <c r="AE35" s="51"/>
      <c r="AF35" s="33">
        <f t="shared" si="18"/>
        <v>1</v>
      </c>
      <c r="AG35" s="52"/>
      <c r="AH35" s="33">
        <f t="shared" si="7"/>
        <v>0</v>
      </c>
      <c r="AI35" s="33">
        <f t="shared" si="1"/>
        <v>1</v>
      </c>
      <c r="AJ35" s="53"/>
      <c r="AK35" s="53"/>
      <c r="AL35" s="53"/>
      <c r="AM35" s="53"/>
      <c r="AN35" s="53"/>
      <c r="AO35" s="53"/>
      <c r="AP35" s="53"/>
      <c r="AQ35" s="53"/>
      <c r="AR35" s="37" t="str">
        <f t="shared" si="2"/>
        <v/>
      </c>
      <c r="AS35" s="152" t="e">
        <f>IF(($AI35)&gt;Intern!$C$5,VLOOKUP($T35,Intern!$A$10:$E$41,5,0))*($AI35-Intern!$C$5)+VLOOKUP($T35,Intern!$A$10:$E$41,4,0)*MIN($AI35,Intern!$C$5)</f>
        <v>#N/A</v>
      </c>
      <c r="AT35" s="151" t="e">
        <f>IF($B35="Lehrkräfte: vorbereitender Besuch",Intern!$B$3,AS35)</f>
        <v>#N/A</v>
      </c>
      <c r="AU35" s="153" t="e">
        <f>IF(($AI35)&gt;Intern!$C$5,VLOOKUP($T35,Intern!$A$10:$E$41,3,0))*($AI35-Intern!$C$5)+VLOOKUP($T35,Intern!$A$10:$E$41,2,0)*MIN($AI35,Intern!$C$5)</f>
        <v>#N/A</v>
      </c>
      <c r="AV35" s="22" t="e">
        <f>IF(($AI35)&gt;Intern!$C$5,VLOOKUP($T35,Intern!$K$10:$O$41,5,0))*($AI35-Intern!$C$5)+VLOOKUP($T35,Intern!$K$10:$O$41,4,0)*MIN($AI35,Intern!$C$5)</f>
        <v>#N/A</v>
      </c>
      <c r="AW35" s="151" t="e">
        <f>IF($B35="Lehrkräfte: vorbereitender Besuch",Intern!$B$3,AV35)</f>
        <v>#N/A</v>
      </c>
      <c r="AX35" s="22" t="e">
        <f>IF(($AI35)&gt;Intern!$C$5,VLOOKUP($T35,Intern!$K$10:$O$41,3,0))*($AI35-Intern!$C$5)+VLOOKUP($T35,Intern!$K$10:$O$41,2,0)*MIN($AI35,Intern!$C$5)</f>
        <v>#N/A</v>
      </c>
      <c r="AY35" s="152" t="e">
        <f t="shared" si="16"/>
        <v>#N/A</v>
      </c>
      <c r="AZ35" s="153" t="e">
        <f t="shared" si="8"/>
        <v>#N/A</v>
      </c>
      <c r="BA35" s="22" t="e">
        <f>IF(($AI35)&gt;Intern!$C$5,VLOOKUP($T35,Intern!$A$61:$E$92,5,0))*($AI35-Intern!$C$5)+VLOOKUP($T35,Intern!$A$61:$E$92,4,0)*MIN($AI35,Intern!$C$5)</f>
        <v>#N/A</v>
      </c>
      <c r="BB35" s="151" t="e">
        <f>IF($B35="Lehrkräfte: vorbereitender Besuch",Intern!$B$54,BA35)</f>
        <v>#N/A</v>
      </c>
      <c r="BC35" s="22" t="e">
        <f>IF(($AI35)&gt;Intern!$C$5,VLOOKUP($T35,Intern!$A$61:$E$92,3,0))*($AI35-Intern!$C$5)+VLOOKUP($T35,Intern!$A$61:$E$92,2,0)*MIN($AI35,Intern!$C$5)</f>
        <v>#N/A</v>
      </c>
      <c r="BD35" s="152" t="e">
        <f>IF(($AI35)&gt;Intern!$C$5,VLOOKUP($T35,Intern!$K$61:$O$92,5,0))*($AI35-Intern!$C$5)+VLOOKUP($T35,Intern!$K$61:$O$92,4,0)*MIN($AI35,Intern!$C$5)</f>
        <v>#N/A</v>
      </c>
      <c r="BE35" s="151" t="e">
        <f>IF($B35="Lehrkräfte: vorbereitender Besuch",Intern!$B$54,BD35)</f>
        <v>#N/A</v>
      </c>
      <c r="BF35" s="153" t="e">
        <f>IF(($AI35)&gt;Intern!$C$5,VLOOKUP($T35,Intern!$K$61:$O$92,3,0))*($AI35-Intern!$C$5)+VLOOKUP($T35,Intern!$K$61:$O$92,2,0)*MIN($AI35,Intern!$C$5)</f>
        <v>#N/A</v>
      </c>
      <c r="BG35" s="22" t="e">
        <f t="shared" si="17"/>
        <v>#N/A</v>
      </c>
      <c r="BH35" s="22" t="e">
        <f t="shared" si="9"/>
        <v>#N/A</v>
      </c>
      <c r="BI35" s="152" t="e">
        <f t="shared" si="10"/>
        <v>#N/A</v>
      </c>
      <c r="BJ35" s="153" t="e">
        <f t="shared" si="11"/>
        <v>#N/A</v>
      </c>
      <c r="BK35" s="189" t="e">
        <f t="shared" si="12"/>
        <v>#N/A</v>
      </c>
      <c r="BL35" s="190" t="e">
        <f>($AI35-2)*VLOOKUP($T35,Intern!$A$10:$H$41,6,0)+2*VLOOKUP($T35,Intern!$A$10:$H$41,7,0)+($AI35-1)*VLOOKUP($T35,Intern!$A$10:$H$41,8,0)</f>
        <v>#N/A</v>
      </c>
      <c r="BM35" s="183" t="e">
        <f t="shared" si="3"/>
        <v>#N/A</v>
      </c>
      <c r="BN35" s="186" t="e">
        <f t="shared" si="4"/>
        <v>#N/A</v>
      </c>
      <c r="BO35" s="179" t="str">
        <f>VLOOKUP($X35,Intern!$B$44:$E$51,3)</f>
        <v>zu wenig km</v>
      </c>
      <c r="BP35" s="180" t="str">
        <f>VLOOKUP($X35,Intern!$B$44:$E$51,4)</f>
        <v>zu wenig km</v>
      </c>
      <c r="BQ35" s="177" t="str">
        <f>VLOOKUP($X35,Intern!$B$95:$E$102,3)</f>
        <v>zu wenig km</v>
      </c>
      <c r="BR35" s="178" t="str">
        <f>VLOOKUP($X35,Intern!$B$95:$E$102,4)</f>
        <v>zu wenig km</v>
      </c>
      <c r="BS35" s="178" t="str">
        <f t="shared" si="13"/>
        <v>zu wenig km</v>
      </c>
      <c r="BT35" s="178" t="str">
        <f t="shared" si="14"/>
        <v>zu wenig km</v>
      </c>
      <c r="BU35" s="183" t="str">
        <f t="shared" si="15"/>
        <v>zu wenig km</v>
      </c>
      <c r="BV35" s="187">
        <f t="shared" si="5"/>
        <v>0</v>
      </c>
      <c r="BW35" s="188" t="e">
        <f t="shared" si="6"/>
        <v>#N/A</v>
      </c>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row>
    <row r="36" spans="1:878" s="36" customFormat="1" ht="30" customHeight="1">
      <c r="A36" s="35">
        <v>23</v>
      </c>
      <c r="B36" s="42"/>
      <c r="C36" s="47"/>
      <c r="D36" s="47"/>
      <c r="E36" s="230"/>
      <c r="F36" s="48"/>
      <c r="G36" s="47"/>
      <c r="H36" s="44"/>
      <c r="I36" s="45"/>
      <c r="J36" s="49"/>
      <c r="K36" s="170"/>
      <c r="L36" s="49"/>
      <c r="M36" s="49"/>
      <c r="N36" s="46"/>
      <c r="O36" s="46"/>
      <c r="P36" s="46"/>
      <c r="Q36" s="46" t="s">
        <v>250</v>
      </c>
      <c r="R36" s="50"/>
      <c r="S36" s="46"/>
      <c r="T36" s="46"/>
      <c r="U36" s="46"/>
      <c r="V36" s="45"/>
      <c r="W36" s="46"/>
      <c r="X36" s="46"/>
      <c r="Y36" s="39" t="str">
        <f>VLOOKUP(X36,Intern!$B$44:$D$51,2)</f>
        <v>zu wenig km</v>
      </c>
      <c r="Z36" s="46"/>
      <c r="AA36" s="32" t="str">
        <f t="shared" si="19"/>
        <v>Ja</v>
      </c>
      <c r="AB36" s="51"/>
      <c r="AC36" s="51"/>
      <c r="AD36" s="51"/>
      <c r="AE36" s="51"/>
      <c r="AF36" s="33">
        <f t="shared" si="18"/>
        <v>1</v>
      </c>
      <c r="AG36" s="52"/>
      <c r="AH36" s="33">
        <f t="shared" si="7"/>
        <v>0</v>
      </c>
      <c r="AI36" s="33">
        <f t="shared" si="1"/>
        <v>1</v>
      </c>
      <c r="AJ36" s="53"/>
      <c r="AK36" s="53"/>
      <c r="AL36" s="53"/>
      <c r="AM36" s="53"/>
      <c r="AN36" s="53"/>
      <c r="AO36" s="53"/>
      <c r="AP36" s="53"/>
      <c r="AQ36" s="53"/>
      <c r="AR36" s="37" t="str">
        <f t="shared" si="2"/>
        <v/>
      </c>
      <c r="AS36" s="152" t="e">
        <f>IF(($AI36)&gt;Intern!$C$5,VLOOKUP($T36,Intern!$A$10:$E$41,5,0))*($AI36-Intern!$C$5)+VLOOKUP($T36,Intern!$A$10:$E$41,4,0)*MIN($AI36,Intern!$C$5)</f>
        <v>#N/A</v>
      </c>
      <c r="AT36" s="151" t="e">
        <f>IF($B36="Lehrkräfte: vorbereitender Besuch",Intern!$B$3,AS36)</f>
        <v>#N/A</v>
      </c>
      <c r="AU36" s="153" t="e">
        <f>IF(($AI36)&gt;Intern!$C$5,VLOOKUP($T36,Intern!$A$10:$E$41,3,0))*($AI36-Intern!$C$5)+VLOOKUP($T36,Intern!$A$10:$E$41,2,0)*MIN($AI36,Intern!$C$5)</f>
        <v>#N/A</v>
      </c>
      <c r="AV36" s="22" t="e">
        <f>IF(($AI36)&gt;Intern!$C$5,VLOOKUP($T36,Intern!$K$10:$O$41,5,0))*($AI36-Intern!$C$5)+VLOOKUP($T36,Intern!$K$10:$O$41,4,0)*MIN($AI36,Intern!$C$5)</f>
        <v>#N/A</v>
      </c>
      <c r="AW36" s="151" t="e">
        <f>IF($B36="Lehrkräfte: vorbereitender Besuch",Intern!$B$3,AV36)</f>
        <v>#N/A</v>
      </c>
      <c r="AX36" s="22" t="e">
        <f>IF(($AI36)&gt;Intern!$C$5,VLOOKUP($T36,Intern!$K$10:$O$41,3,0))*($AI36-Intern!$C$5)+VLOOKUP($T36,Intern!$K$10:$O$41,2,0)*MIN($AI36,Intern!$C$5)</f>
        <v>#N/A</v>
      </c>
      <c r="AY36" s="152" t="e">
        <f t="shared" si="16"/>
        <v>#N/A</v>
      </c>
      <c r="AZ36" s="153" t="e">
        <f t="shared" si="8"/>
        <v>#N/A</v>
      </c>
      <c r="BA36" s="22" t="e">
        <f>IF(($AI36)&gt;Intern!$C$5,VLOOKUP($T36,Intern!$A$61:$E$92,5,0))*($AI36-Intern!$C$5)+VLOOKUP($T36,Intern!$A$61:$E$92,4,0)*MIN($AI36,Intern!$C$5)</f>
        <v>#N/A</v>
      </c>
      <c r="BB36" s="151" t="e">
        <f>IF($B36="Lehrkräfte: vorbereitender Besuch",Intern!$B$54,BA36)</f>
        <v>#N/A</v>
      </c>
      <c r="BC36" s="22" t="e">
        <f>IF(($AI36)&gt;Intern!$C$5,VLOOKUP($T36,Intern!$A$61:$E$92,3,0))*($AI36-Intern!$C$5)+VLOOKUP($T36,Intern!$A$61:$E$92,2,0)*MIN($AI36,Intern!$C$5)</f>
        <v>#N/A</v>
      </c>
      <c r="BD36" s="152" t="e">
        <f>IF(($AI36)&gt;Intern!$C$5,VLOOKUP($T36,Intern!$K$61:$O$92,5,0))*($AI36-Intern!$C$5)+VLOOKUP($T36,Intern!$K$61:$O$92,4,0)*MIN($AI36,Intern!$C$5)</f>
        <v>#N/A</v>
      </c>
      <c r="BE36" s="151" t="e">
        <f>IF($B36="Lehrkräfte: vorbereitender Besuch",Intern!$B$54,BD36)</f>
        <v>#N/A</v>
      </c>
      <c r="BF36" s="153" t="e">
        <f>IF(($AI36)&gt;Intern!$C$5,VLOOKUP($T36,Intern!$K$61:$O$92,3,0))*($AI36-Intern!$C$5)+VLOOKUP($T36,Intern!$K$61:$O$92,2,0)*MIN($AI36,Intern!$C$5)</f>
        <v>#N/A</v>
      </c>
      <c r="BG36" s="22" t="e">
        <f t="shared" si="17"/>
        <v>#N/A</v>
      </c>
      <c r="BH36" s="22" t="e">
        <f t="shared" si="9"/>
        <v>#N/A</v>
      </c>
      <c r="BI36" s="152" t="e">
        <f t="shared" si="10"/>
        <v>#N/A</v>
      </c>
      <c r="BJ36" s="153" t="e">
        <f t="shared" si="11"/>
        <v>#N/A</v>
      </c>
      <c r="BK36" s="189" t="e">
        <f t="shared" si="12"/>
        <v>#N/A</v>
      </c>
      <c r="BL36" s="190" t="e">
        <f>($AI36-2)*VLOOKUP($T36,Intern!$A$10:$H$41,6,0)+2*VLOOKUP($T36,Intern!$A$10:$H$41,7,0)+($AI36-1)*VLOOKUP($T36,Intern!$A$10:$H$41,8,0)</f>
        <v>#N/A</v>
      </c>
      <c r="BM36" s="183" t="e">
        <f t="shared" si="3"/>
        <v>#N/A</v>
      </c>
      <c r="BN36" s="186" t="e">
        <f t="shared" si="4"/>
        <v>#N/A</v>
      </c>
      <c r="BO36" s="179" t="str">
        <f>VLOOKUP($X36,Intern!$B$44:$E$51,3)</f>
        <v>zu wenig km</v>
      </c>
      <c r="BP36" s="180" t="str">
        <f>VLOOKUP($X36,Intern!$B$44:$E$51,4)</f>
        <v>zu wenig km</v>
      </c>
      <c r="BQ36" s="177" t="str">
        <f>VLOOKUP($X36,Intern!$B$95:$E$102,3)</f>
        <v>zu wenig km</v>
      </c>
      <c r="BR36" s="178" t="str">
        <f>VLOOKUP($X36,Intern!$B$95:$E$102,4)</f>
        <v>zu wenig km</v>
      </c>
      <c r="BS36" s="178" t="str">
        <f t="shared" si="13"/>
        <v>zu wenig km</v>
      </c>
      <c r="BT36" s="178" t="str">
        <f t="shared" si="14"/>
        <v>zu wenig km</v>
      </c>
      <c r="BU36" s="183" t="str">
        <f t="shared" si="15"/>
        <v>zu wenig km</v>
      </c>
      <c r="BV36" s="187">
        <f t="shared" si="5"/>
        <v>0</v>
      </c>
      <c r="BW36" s="188" t="e">
        <f t="shared" si="6"/>
        <v>#N/A</v>
      </c>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row>
    <row r="37" spans="1:878" s="36" customFormat="1" ht="30" customHeight="1">
      <c r="A37" s="35">
        <v>24</v>
      </c>
      <c r="B37" s="42"/>
      <c r="C37" s="47"/>
      <c r="D37" s="47"/>
      <c r="E37" s="230"/>
      <c r="F37" s="48"/>
      <c r="G37" s="47"/>
      <c r="H37" s="44"/>
      <c r="I37" s="45"/>
      <c r="J37" s="49"/>
      <c r="K37" s="170"/>
      <c r="L37" s="49"/>
      <c r="M37" s="49"/>
      <c r="N37" s="46"/>
      <c r="O37" s="46"/>
      <c r="P37" s="46"/>
      <c r="Q37" s="46" t="s">
        <v>250</v>
      </c>
      <c r="R37" s="50"/>
      <c r="S37" s="46"/>
      <c r="T37" s="46"/>
      <c r="U37" s="46"/>
      <c r="V37" s="45"/>
      <c r="W37" s="46"/>
      <c r="X37" s="46"/>
      <c r="Y37" s="39" t="str">
        <f>VLOOKUP(X37,Intern!$B$44:$D$51,2)</f>
        <v>zu wenig km</v>
      </c>
      <c r="Z37" s="46"/>
      <c r="AA37" s="32" t="str">
        <f t="shared" si="19"/>
        <v>Ja</v>
      </c>
      <c r="AB37" s="51"/>
      <c r="AC37" s="51"/>
      <c r="AD37" s="51"/>
      <c r="AE37" s="51"/>
      <c r="AF37" s="33">
        <f t="shared" si="18"/>
        <v>1</v>
      </c>
      <c r="AG37" s="52"/>
      <c r="AH37" s="33">
        <f t="shared" si="7"/>
        <v>0</v>
      </c>
      <c r="AI37" s="33">
        <f t="shared" si="1"/>
        <v>1</v>
      </c>
      <c r="AJ37" s="53"/>
      <c r="AK37" s="53"/>
      <c r="AL37" s="53"/>
      <c r="AM37" s="53"/>
      <c r="AN37" s="53"/>
      <c r="AO37" s="53"/>
      <c r="AP37" s="53"/>
      <c r="AQ37" s="53"/>
      <c r="AR37" s="37" t="str">
        <f t="shared" si="2"/>
        <v/>
      </c>
      <c r="AS37" s="152" t="e">
        <f>IF(($AI37)&gt;Intern!$C$5,VLOOKUP($T37,Intern!$A$10:$E$41,5,0))*($AI37-Intern!$C$5)+VLOOKUP($T37,Intern!$A$10:$E$41,4,0)*MIN($AI37,Intern!$C$5)</f>
        <v>#N/A</v>
      </c>
      <c r="AT37" s="151" t="e">
        <f>IF($B37="Lehrkräfte: vorbereitender Besuch",Intern!$B$3,AS37)</f>
        <v>#N/A</v>
      </c>
      <c r="AU37" s="153" t="e">
        <f>IF(($AI37)&gt;Intern!$C$5,VLOOKUP($T37,Intern!$A$10:$E$41,3,0))*($AI37-Intern!$C$5)+VLOOKUP($T37,Intern!$A$10:$E$41,2,0)*MIN($AI37,Intern!$C$5)</f>
        <v>#N/A</v>
      </c>
      <c r="AV37" s="22" t="e">
        <f>IF(($AI37)&gt;Intern!$C$5,VLOOKUP($T37,Intern!$K$10:$O$41,5,0))*($AI37-Intern!$C$5)+VLOOKUP($T37,Intern!$K$10:$O$41,4,0)*MIN($AI37,Intern!$C$5)</f>
        <v>#N/A</v>
      </c>
      <c r="AW37" s="151" t="e">
        <f>IF($B37="Lehrkräfte: vorbereitender Besuch",Intern!$B$3,AV37)</f>
        <v>#N/A</v>
      </c>
      <c r="AX37" s="22" t="e">
        <f>IF(($AI37)&gt;Intern!$C$5,VLOOKUP($T37,Intern!$K$10:$O$41,3,0))*($AI37-Intern!$C$5)+VLOOKUP($T37,Intern!$K$10:$O$41,2,0)*MIN($AI37,Intern!$C$5)</f>
        <v>#N/A</v>
      </c>
      <c r="AY37" s="152" t="e">
        <f t="shared" si="16"/>
        <v>#N/A</v>
      </c>
      <c r="AZ37" s="153" t="e">
        <f t="shared" si="8"/>
        <v>#N/A</v>
      </c>
      <c r="BA37" s="22" t="e">
        <f>IF(($AI37)&gt;Intern!$C$5,VLOOKUP($T37,Intern!$A$61:$E$92,5,0))*($AI37-Intern!$C$5)+VLOOKUP($T37,Intern!$A$61:$E$92,4,0)*MIN($AI37,Intern!$C$5)</f>
        <v>#N/A</v>
      </c>
      <c r="BB37" s="151" t="e">
        <f>IF($B37="Lehrkräfte: vorbereitender Besuch",Intern!$B$54,BA37)</f>
        <v>#N/A</v>
      </c>
      <c r="BC37" s="22" t="e">
        <f>IF(($AI37)&gt;Intern!$C$5,VLOOKUP($T37,Intern!$A$61:$E$92,3,0))*($AI37-Intern!$C$5)+VLOOKUP($T37,Intern!$A$61:$E$92,2,0)*MIN($AI37,Intern!$C$5)</f>
        <v>#N/A</v>
      </c>
      <c r="BD37" s="152" t="e">
        <f>IF(($AI37)&gt;Intern!$C$5,VLOOKUP($T37,Intern!$K$61:$O$92,5,0))*($AI37-Intern!$C$5)+VLOOKUP($T37,Intern!$K$61:$O$92,4,0)*MIN($AI37,Intern!$C$5)</f>
        <v>#N/A</v>
      </c>
      <c r="BE37" s="151" t="e">
        <f>IF($B37="Lehrkräfte: vorbereitender Besuch",Intern!$B$54,BD37)</f>
        <v>#N/A</v>
      </c>
      <c r="BF37" s="153" t="e">
        <f>IF(($AI37)&gt;Intern!$C$5,VLOOKUP($T37,Intern!$K$61:$O$92,3,0))*($AI37-Intern!$C$5)+VLOOKUP($T37,Intern!$K$61:$O$92,2,0)*MIN($AI37,Intern!$C$5)</f>
        <v>#N/A</v>
      </c>
      <c r="BG37" s="22" t="e">
        <f t="shared" si="17"/>
        <v>#N/A</v>
      </c>
      <c r="BH37" s="22" t="e">
        <f t="shared" si="9"/>
        <v>#N/A</v>
      </c>
      <c r="BI37" s="152" t="e">
        <f t="shared" si="10"/>
        <v>#N/A</v>
      </c>
      <c r="BJ37" s="153" t="e">
        <f t="shared" si="11"/>
        <v>#N/A</v>
      </c>
      <c r="BK37" s="189" t="e">
        <f t="shared" si="12"/>
        <v>#N/A</v>
      </c>
      <c r="BL37" s="190" t="e">
        <f>($AI37-2)*VLOOKUP($T37,Intern!$A$10:$H$41,6,0)+2*VLOOKUP($T37,Intern!$A$10:$H$41,7,0)+($AI37-1)*VLOOKUP($T37,Intern!$A$10:$H$41,8,0)</f>
        <v>#N/A</v>
      </c>
      <c r="BM37" s="183" t="e">
        <f t="shared" si="3"/>
        <v>#N/A</v>
      </c>
      <c r="BN37" s="186" t="e">
        <f t="shared" si="4"/>
        <v>#N/A</v>
      </c>
      <c r="BO37" s="179" t="str">
        <f>VLOOKUP($X37,Intern!$B$44:$E$51,3)</f>
        <v>zu wenig km</v>
      </c>
      <c r="BP37" s="180" t="str">
        <f>VLOOKUP($X37,Intern!$B$44:$E$51,4)</f>
        <v>zu wenig km</v>
      </c>
      <c r="BQ37" s="177" t="str">
        <f>VLOOKUP($X37,Intern!$B$95:$E$102,3)</f>
        <v>zu wenig km</v>
      </c>
      <c r="BR37" s="178" t="str">
        <f>VLOOKUP($X37,Intern!$B$95:$E$102,4)</f>
        <v>zu wenig km</v>
      </c>
      <c r="BS37" s="178" t="str">
        <f t="shared" si="13"/>
        <v>zu wenig km</v>
      </c>
      <c r="BT37" s="178" t="str">
        <f t="shared" si="14"/>
        <v>zu wenig km</v>
      </c>
      <c r="BU37" s="183" t="str">
        <f t="shared" si="15"/>
        <v>zu wenig km</v>
      </c>
      <c r="BV37" s="187">
        <f t="shared" si="5"/>
        <v>0</v>
      </c>
      <c r="BW37" s="188" t="e">
        <f t="shared" si="6"/>
        <v>#N/A</v>
      </c>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row>
    <row r="38" spans="1:878" s="36" customFormat="1" ht="30" customHeight="1">
      <c r="A38" s="31">
        <v>25</v>
      </c>
      <c r="B38" s="42"/>
      <c r="C38" s="47"/>
      <c r="D38" s="47"/>
      <c r="E38" s="230"/>
      <c r="F38" s="48"/>
      <c r="G38" s="47"/>
      <c r="H38" s="44"/>
      <c r="I38" s="45"/>
      <c r="J38" s="49"/>
      <c r="K38" s="170"/>
      <c r="L38" s="49"/>
      <c r="M38" s="49"/>
      <c r="N38" s="46"/>
      <c r="O38" s="46"/>
      <c r="P38" s="46"/>
      <c r="Q38" s="46" t="s">
        <v>250</v>
      </c>
      <c r="R38" s="50"/>
      <c r="S38" s="46"/>
      <c r="T38" s="46"/>
      <c r="U38" s="46"/>
      <c r="V38" s="45"/>
      <c r="W38" s="46"/>
      <c r="X38" s="46"/>
      <c r="Y38" s="39" t="str">
        <f>VLOOKUP(X38,Intern!$B$44:$D$51,2)</f>
        <v>zu wenig km</v>
      </c>
      <c r="Z38" s="46"/>
      <c r="AA38" s="32" t="str">
        <f t="shared" si="19"/>
        <v>Ja</v>
      </c>
      <c r="AB38" s="51"/>
      <c r="AC38" s="51"/>
      <c r="AD38" s="51"/>
      <c r="AE38" s="51"/>
      <c r="AF38" s="33">
        <f t="shared" si="18"/>
        <v>1</v>
      </c>
      <c r="AG38" s="52"/>
      <c r="AH38" s="33">
        <f t="shared" si="7"/>
        <v>0</v>
      </c>
      <c r="AI38" s="33">
        <f t="shared" si="1"/>
        <v>1</v>
      </c>
      <c r="AJ38" s="53"/>
      <c r="AK38" s="53"/>
      <c r="AL38" s="53"/>
      <c r="AM38" s="53"/>
      <c r="AN38" s="53"/>
      <c r="AO38" s="53"/>
      <c r="AP38" s="53"/>
      <c r="AQ38" s="53"/>
      <c r="AR38" s="37" t="str">
        <f t="shared" si="2"/>
        <v/>
      </c>
      <c r="AS38" s="152" t="e">
        <f>IF(($AI38)&gt;Intern!$C$5,VLOOKUP($T38,Intern!$A$10:$E$41,5,0))*($AI38-Intern!$C$5)+VLOOKUP($T38,Intern!$A$10:$E$41,4,0)*MIN($AI38,Intern!$C$5)</f>
        <v>#N/A</v>
      </c>
      <c r="AT38" s="151" t="e">
        <f>IF($B38="Lehrkräfte: vorbereitender Besuch",Intern!$B$3,AS38)</f>
        <v>#N/A</v>
      </c>
      <c r="AU38" s="153" t="e">
        <f>IF(($AI38)&gt;Intern!$C$5,VLOOKUP($T38,Intern!$A$10:$E$41,3,0))*($AI38-Intern!$C$5)+VLOOKUP($T38,Intern!$A$10:$E$41,2,0)*MIN($AI38,Intern!$C$5)</f>
        <v>#N/A</v>
      </c>
      <c r="AV38" s="22" t="e">
        <f>IF(($AI38)&gt;Intern!$C$5,VLOOKUP($T38,Intern!$K$10:$O$41,5,0))*($AI38-Intern!$C$5)+VLOOKUP($T38,Intern!$K$10:$O$41,4,0)*MIN($AI38,Intern!$C$5)</f>
        <v>#N/A</v>
      </c>
      <c r="AW38" s="151" t="e">
        <f>IF($B38="Lehrkräfte: vorbereitender Besuch",Intern!$B$3,AV38)</f>
        <v>#N/A</v>
      </c>
      <c r="AX38" s="22" t="e">
        <f>IF(($AI38)&gt;Intern!$C$5,VLOOKUP($T38,Intern!$K$10:$O$41,3,0))*($AI38-Intern!$C$5)+VLOOKUP($T38,Intern!$K$10:$O$41,2,0)*MIN($AI38,Intern!$C$5)</f>
        <v>#N/A</v>
      </c>
      <c r="AY38" s="152" t="e">
        <f t="shared" si="16"/>
        <v>#N/A</v>
      </c>
      <c r="AZ38" s="153" t="e">
        <f t="shared" si="8"/>
        <v>#N/A</v>
      </c>
      <c r="BA38" s="22" t="e">
        <f>IF(($AI38)&gt;Intern!$C$5,VLOOKUP($T38,Intern!$A$61:$E$92,5,0))*($AI38-Intern!$C$5)+VLOOKUP($T38,Intern!$A$61:$E$92,4,0)*MIN($AI38,Intern!$C$5)</f>
        <v>#N/A</v>
      </c>
      <c r="BB38" s="151" t="e">
        <f>IF($B38="Lehrkräfte: vorbereitender Besuch",Intern!$B$54,BA38)</f>
        <v>#N/A</v>
      </c>
      <c r="BC38" s="22" t="e">
        <f>IF(($AI38)&gt;Intern!$C$5,VLOOKUP($T38,Intern!$A$61:$E$92,3,0))*($AI38-Intern!$C$5)+VLOOKUP($T38,Intern!$A$61:$E$92,2,0)*MIN($AI38,Intern!$C$5)</f>
        <v>#N/A</v>
      </c>
      <c r="BD38" s="152" t="e">
        <f>IF(($AI38)&gt;Intern!$C$5,VLOOKUP($T38,Intern!$K$61:$O$92,5,0))*($AI38-Intern!$C$5)+VLOOKUP($T38,Intern!$K$61:$O$92,4,0)*MIN($AI38,Intern!$C$5)</f>
        <v>#N/A</v>
      </c>
      <c r="BE38" s="151" t="e">
        <f>IF($B38="Lehrkräfte: vorbereitender Besuch",Intern!$B$54,BD38)</f>
        <v>#N/A</v>
      </c>
      <c r="BF38" s="153" t="e">
        <f>IF(($AI38)&gt;Intern!$C$5,VLOOKUP($T38,Intern!$K$61:$O$92,3,0))*($AI38-Intern!$C$5)+VLOOKUP($T38,Intern!$K$61:$O$92,2,0)*MIN($AI38,Intern!$C$5)</f>
        <v>#N/A</v>
      </c>
      <c r="BG38" s="22" t="e">
        <f t="shared" si="17"/>
        <v>#N/A</v>
      </c>
      <c r="BH38" s="22" t="e">
        <f t="shared" si="9"/>
        <v>#N/A</v>
      </c>
      <c r="BI38" s="152" t="e">
        <f t="shared" si="10"/>
        <v>#N/A</v>
      </c>
      <c r="BJ38" s="153" t="e">
        <f t="shared" si="11"/>
        <v>#N/A</v>
      </c>
      <c r="BK38" s="189" t="e">
        <f t="shared" si="12"/>
        <v>#N/A</v>
      </c>
      <c r="BL38" s="190" t="e">
        <f>($AI38-2)*VLOOKUP($T38,Intern!$A$10:$H$41,6,0)+2*VLOOKUP($T38,Intern!$A$10:$H$41,7,0)+($AI38-1)*VLOOKUP($T38,Intern!$A$10:$H$41,8,0)</f>
        <v>#N/A</v>
      </c>
      <c r="BM38" s="183" t="e">
        <f t="shared" si="3"/>
        <v>#N/A</v>
      </c>
      <c r="BN38" s="186" t="e">
        <f t="shared" si="4"/>
        <v>#N/A</v>
      </c>
      <c r="BO38" s="179" t="str">
        <f>VLOOKUP($X38,Intern!$B$44:$E$51,3)</f>
        <v>zu wenig km</v>
      </c>
      <c r="BP38" s="180" t="str">
        <f>VLOOKUP($X38,Intern!$B$44:$E$51,4)</f>
        <v>zu wenig km</v>
      </c>
      <c r="BQ38" s="177" t="str">
        <f>VLOOKUP($X38,Intern!$B$95:$E$102,3)</f>
        <v>zu wenig km</v>
      </c>
      <c r="BR38" s="178" t="str">
        <f>VLOOKUP($X38,Intern!$B$95:$E$102,4)</f>
        <v>zu wenig km</v>
      </c>
      <c r="BS38" s="178" t="str">
        <f t="shared" si="13"/>
        <v>zu wenig km</v>
      </c>
      <c r="BT38" s="178" t="str">
        <f t="shared" si="14"/>
        <v>zu wenig km</v>
      </c>
      <c r="BU38" s="183" t="str">
        <f t="shared" si="15"/>
        <v>zu wenig km</v>
      </c>
      <c r="BV38" s="187">
        <f t="shared" si="5"/>
        <v>0</v>
      </c>
      <c r="BW38" s="188" t="e">
        <f t="shared" si="6"/>
        <v>#N/A</v>
      </c>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row>
    <row r="39" spans="1:878" s="36" customFormat="1" ht="30" customHeight="1">
      <c r="A39" s="35">
        <v>26</v>
      </c>
      <c r="B39" s="42"/>
      <c r="C39" s="47"/>
      <c r="D39" s="47"/>
      <c r="E39" s="230"/>
      <c r="F39" s="48"/>
      <c r="G39" s="47"/>
      <c r="H39" s="44"/>
      <c r="I39" s="45"/>
      <c r="J39" s="49"/>
      <c r="K39" s="170"/>
      <c r="L39" s="49"/>
      <c r="M39" s="49"/>
      <c r="N39" s="46"/>
      <c r="O39" s="46"/>
      <c r="P39" s="46"/>
      <c r="Q39" s="46" t="s">
        <v>250</v>
      </c>
      <c r="R39" s="50"/>
      <c r="S39" s="46"/>
      <c r="T39" s="46"/>
      <c r="U39" s="46"/>
      <c r="V39" s="45"/>
      <c r="W39" s="46"/>
      <c r="X39" s="46"/>
      <c r="Y39" s="39" t="str">
        <f>VLOOKUP(X39,Intern!$B$44:$D$51,2)</f>
        <v>zu wenig km</v>
      </c>
      <c r="Z39" s="46"/>
      <c r="AA39" s="32" t="str">
        <f t="shared" si="19"/>
        <v>Ja</v>
      </c>
      <c r="AB39" s="51"/>
      <c r="AC39" s="51"/>
      <c r="AD39" s="51"/>
      <c r="AE39" s="51"/>
      <c r="AF39" s="33">
        <f t="shared" si="18"/>
        <v>1</v>
      </c>
      <c r="AG39" s="52"/>
      <c r="AH39" s="33">
        <f t="shared" si="7"/>
        <v>0</v>
      </c>
      <c r="AI39" s="33">
        <f t="shared" si="1"/>
        <v>1</v>
      </c>
      <c r="AJ39" s="53"/>
      <c r="AK39" s="53"/>
      <c r="AL39" s="53"/>
      <c r="AM39" s="53"/>
      <c r="AN39" s="53"/>
      <c r="AO39" s="53"/>
      <c r="AP39" s="53"/>
      <c r="AQ39" s="53"/>
      <c r="AR39" s="37" t="str">
        <f t="shared" si="2"/>
        <v/>
      </c>
      <c r="AS39" s="152" t="e">
        <f>IF(($AI39)&gt;Intern!$C$5,VLOOKUP($T39,Intern!$A$10:$E$41,5,0))*($AI39-Intern!$C$5)+VLOOKUP($T39,Intern!$A$10:$E$41,4,0)*MIN($AI39,Intern!$C$5)</f>
        <v>#N/A</v>
      </c>
      <c r="AT39" s="151" t="e">
        <f>IF($B39="Lehrkräfte: vorbereitender Besuch",Intern!$B$3,AS39)</f>
        <v>#N/A</v>
      </c>
      <c r="AU39" s="153" t="e">
        <f>IF(($AI39)&gt;Intern!$C$5,VLOOKUP($T39,Intern!$A$10:$E$41,3,0))*($AI39-Intern!$C$5)+VLOOKUP($T39,Intern!$A$10:$E$41,2,0)*MIN($AI39,Intern!$C$5)</f>
        <v>#N/A</v>
      </c>
      <c r="AV39" s="22" t="e">
        <f>IF(($AI39)&gt;Intern!$C$5,VLOOKUP($T39,Intern!$K$10:$O$41,5,0))*($AI39-Intern!$C$5)+VLOOKUP($T39,Intern!$K$10:$O$41,4,0)*MIN($AI39,Intern!$C$5)</f>
        <v>#N/A</v>
      </c>
      <c r="AW39" s="151" t="e">
        <f>IF($B39="Lehrkräfte: vorbereitender Besuch",Intern!$B$3,AV39)</f>
        <v>#N/A</v>
      </c>
      <c r="AX39" s="22" t="e">
        <f>IF(($AI39)&gt;Intern!$C$5,VLOOKUP($T39,Intern!$K$10:$O$41,3,0))*($AI39-Intern!$C$5)+VLOOKUP($T39,Intern!$K$10:$O$41,2,0)*MIN($AI39,Intern!$C$5)</f>
        <v>#N/A</v>
      </c>
      <c r="AY39" s="152" t="e">
        <f t="shared" si="16"/>
        <v>#N/A</v>
      </c>
      <c r="AZ39" s="153" t="e">
        <f t="shared" si="8"/>
        <v>#N/A</v>
      </c>
      <c r="BA39" s="22" t="e">
        <f>IF(($AI39)&gt;Intern!$C$5,VLOOKUP($T39,Intern!$A$61:$E$92,5,0))*($AI39-Intern!$C$5)+VLOOKUP($T39,Intern!$A$61:$E$92,4,0)*MIN($AI39,Intern!$C$5)</f>
        <v>#N/A</v>
      </c>
      <c r="BB39" s="151" t="e">
        <f>IF($B39="Lehrkräfte: vorbereitender Besuch",Intern!$B$54,BA39)</f>
        <v>#N/A</v>
      </c>
      <c r="BC39" s="22" t="e">
        <f>IF(($AI39)&gt;Intern!$C$5,VLOOKUP($T39,Intern!$A$61:$E$92,3,0))*($AI39-Intern!$C$5)+VLOOKUP($T39,Intern!$A$61:$E$92,2,0)*MIN($AI39,Intern!$C$5)</f>
        <v>#N/A</v>
      </c>
      <c r="BD39" s="152" t="e">
        <f>IF(($AI39)&gt;Intern!$C$5,VLOOKUP($T39,Intern!$K$61:$O$92,5,0))*($AI39-Intern!$C$5)+VLOOKUP($T39,Intern!$K$61:$O$92,4,0)*MIN($AI39,Intern!$C$5)</f>
        <v>#N/A</v>
      </c>
      <c r="BE39" s="151" t="e">
        <f>IF($B39="Lehrkräfte: vorbereitender Besuch",Intern!$B$54,BD39)</f>
        <v>#N/A</v>
      </c>
      <c r="BF39" s="153" t="e">
        <f>IF(($AI39)&gt;Intern!$C$5,VLOOKUP($T39,Intern!$K$61:$O$92,3,0))*($AI39-Intern!$C$5)+VLOOKUP($T39,Intern!$K$61:$O$92,2,0)*MIN($AI39,Intern!$C$5)</f>
        <v>#N/A</v>
      </c>
      <c r="BG39" s="22" t="e">
        <f t="shared" si="17"/>
        <v>#N/A</v>
      </c>
      <c r="BH39" s="22" t="e">
        <f t="shared" si="9"/>
        <v>#N/A</v>
      </c>
      <c r="BI39" s="152" t="e">
        <f t="shared" si="10"/>
        <v>#N/A</v>
      </c>
      <c r="BJ39" s="153" t="e">
        <f t="shared" si="11"/>
        <v>#N/A</v>
      </c>
      <c r="BK39" s="189" t="e">
        <f t="shared" si="12"/>
        <v>#N/A</v>
      </c>
      <c r="BL39" s="190" t="e">
        <f>($AI39-2)*VLOOKUP($T39,Intern!$A$10:$H$41,6,0)+2*VLOOKUP($T39,Intern!$A$10:$H$41,7,0)+($AI39-1)*VLOOKUP($T39,Intern!$A$10:$H$41,8,0)</f>
        <v>#N/A</v>
      </c>
      <c r="BM39" s="183" t="e">
        <f t="shared" si="3"/>
        <v>#N/A</v>
      </c>
      <c r="BN39" s="186" t="e">
        <f t="shared" si="4"/>
        <v>#N/A</v>
      </c>
      <c r="BO39" s="179" t="str">
        <f>VLOOKUP($X39,Intern!$B$44:$E$51,3)</f>
        <v>zu wenig km</v>
      </c>
      <c r="BP39" s="180" t="str">
        <f>VLOOKUP($X39,Intern!$B$44:$E$51,4)</f>
        <v>zu wenig km</v>
      </c>
      <c r="BQ39" s="177" t="str">
        <f>VLOOKUP($X39,Intern!$B$95:$E$102,3)</f>
        <v>zu wenig km</v>
      </c>
      <c r="BR39" s="178" t="str">
        <f>VLOOKUP($X39,Intern!$B$95:$E$102,4)</f>
        <v>zu wenig km</v>
      </c>
      <c r="BS39" s="178" t="str">
        <f t="shared" si="13"/>
        <v>zu wenig km</v>
      </c>
      <c r="BT39" s="178" t="str">
        <f t="shared" si="14"/>
        <v>zu wenig km</v>
      </c>
      <c r="BU39" s="183" t="str">
        <f t="shared" si="15"/>
        <v>zu wenig km</v>
      </c>
      <c r="BV39" s="187">
        <f t="shared" si="5"/>
        <v>0</v>
      </c>
      <c r="BW39" s="188" t="e">
        <f t="shared" si="6"/>
        <v>#N/A</v>
      </c>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row>
    <row r="40" spans="1:878" s="36" customFormat="1" ht="30" customHeight="1">
      <c r="A40" s="35">
        <v>27</v>
      </c>
      <c r="B40" s="42"/>
      <c r="C40" s="47"/>
      <c r="D40" s="47"/>
      <c r="E40" s="230"/>
      <c r="F40" s="48"/>
      <c r="G40" s="47"/>
      <c r="H40" s="44"/>
      <c r="I40" s="45"/>
      <c r="J40" s="49"/>
      <c r="K40" s="170"/>
      <c r="L40" s="49"/>
      <c r="M40" s="49"/>
      <c r="N40" s="46"/>
      <c r="O40" s="46"/>
      <c r="P40" s="46"/>
      <c r="Q40" s="46" t="s">
        <v>250</v>
      </c>
      <c r="R40" s="50"/>
      <c r="S40" s="46"/>
      <c r="T40" s="46"/>
      <c r="U40" s="46"/>
      <c r="V40" s="45"/>
      <c r="W40" s="46"/>
      <c r="X40" s="46"/>
      <c r="Y40" s="39" t="str">
        <f>VLOOKUP(X40,Intern!$B$44:$D$51,2)</f>
        <v>zu wenig km</v>
      </c>
      <c r="Z40" s="46"/>
      <c r="AA40" s="32" t="str">
        <f t="shared" si="19"/>
        <v>Ja</v>
      </c>
      <c r="AB40" s="51"/>
      <c r="AC40" s="51"/>
      <c r="AD40" s="51"/>
      <c r="AE40" s="51"/>
      <c r="AF40" s="33">
        <f t="shared" si="18"/>
        <v>1</v>
      </c>
      <c r="AG40" s="52"/>
      <c r="AH40" s="33">
        <f t="shared" si="7"/>
        <v>0</v>
      </c>
      <c r="AI40" s="33">
        <f t="shared" si="1"/>
        <v>1</v>
      </c>
      <c r="AJ40" s="53"/>
      <c r="AK40" s="53"/>
      <c r="AL40" s="53"/>
      <c r="AM40" s="53"/>
      <c r="AN40" s="53"/>
      <c r="AO40" s="53"/>
      <c r="AP40" s="53"/>
      <c r="AQ40" s="53"/>
      <c r="AR40" s="37" t="str">
        <f t="shared" si="2"/>
        <v/>
      </c>
      <c r="AS40" s="152" t="e">
        <f>IF(($AI40)&gt;Intern!$C$5,VLOOKUP($T40,Intern!$A$10:$E$41,5,0))*($AI40-Intern!$C$5)+VLOOKUP($T40,Intern!$A$10:$E$41,4,0)*MIN($AI40,Intern!$C$5)</f>
        <v>#N/A</v>
      </c>
      <c r="AT40" s="151" t="e">
        <f>IF($B40="Lehrkräfte: vorbereitender Besuch",Intern!$B$3,AS40)</f>
        <v>#N/A</v>
      </c>
      <c r="AU40" s="153" t="e">
        <f>IF(($AI40)&gt;Intern!$C$5,VLOOKUP($T40,Intern!$A$10:$E$41,3,0))*($AI40-Intern!$C$5)+VLOOKUP($T40,Intern!$A$10:$E$41,2,0)*MIN($AI40,Intern!$C$5)</f>
        <v>#N/A</v>
      </c>
      <c r="AV40" s="22" t="e">
        <f>IF(($AI40)&gt;Intern!$C$5,VLOOKUP($T40,Intern!$K$10:$O$41,5,0))*($AI40-Intern!$C$5)+VLOOKUP($T40,Intern!$K$10:$O$41,4,0)*MIN($AI40,Intern!$C$5)</f>
        <v>#N/A</v>
      </c>
      <c r="AW40" s="151" t="e">
        <f>IF($B40="Lehrkräfte: vorbereitender Besuch",Intern!$B$3,AV40)</f>
        <v>#N/A</v>
      </c>
      <c r="AX40" s="22" t="e">
        <f>IF(($AI40)&gt;Intern!$C$5,VLOOKUP($T40,Intern!$K$10:$O$41,3,0))*($AI40-Intern!$C$5)+VLOOKUP($T40,Intern!$K$10:$O$41,2,0)*MIN($AI40,Intern!$C$5)</f>
        <v>#N/A</v>
      </c>
      <c r="AY40" s="152" t="e">
        <f t="shared" si="16"/>
        <v>#N/A</v>
      </c>
      <c r="AZ40" s="153" t="e">
        <f t="shared" si="8"/>
        <v>#N/A</v>
      </c>
      <c r="BA40" s="22" t="e">
        <f>IF(($AI40)&gt;Intern!$C$5,VLOOKUP($T40,Intern!$A$61:$E$92,5,0))*($AI40-Intern!$C$5)+VLOOKUP($T40,Intern!$A$61:$E$92,4,0)*MIN($AI40,Intern!$C$5)</f>
        <v>#N/A</v>
      </c>
      <c r="BB40" s="151" t="e">
        <f>IF($B40="Lehrkräfte: vorbereitender Besuch",Intern!$B$54,BA40)</f>
        <v>#N/A</v>
      </c>
      <c r="BC40" s="22" t="e">
        <f>IF(($AI40)&gt;Intern!$C$5,VLOOKUP($T40,Intern!$A$61:$E$92,3,0))*($AI40-Intern!$C$5)+VLOOKUP($T40,Intern!$A$61:$E$92,2,0)*MIN($AI40,Intern!$C$5)</f>
        <v>#N/A</v>
      </c>
      <c r="BD40" s="152" t="e">
        <f>IF(($AI40)&gt;Intern!$C$5,VLOOKUP($T40,Intern!$K$61:$O$92,5,0))*($AI40-Intern!$C$5)+VLOOKUP($T40,Intern!$K$61:$O$92,4,0)*MIN($AI40,Intern!$C$5)</f>
        <v>#N/A</v>
      </c>
      <c r="BE40" s="151" t="e">
        <f>IF($B40="Lehrkräfte: vorbereitender Besuch",Intern!$B$54,BD40)</f>
        <v>#N/A</v>
      </c>
      <c r="BF40" s="153" t="e">
        <f>IF(($AI40)&gt;Intern!$C$5,VLOOKUP($T40,Intern!$K$61:$O$92,3,0))*($AI40-Intern!$C$5)+VLOOKUP($T40,Intern!$K$61:$O$92,2,0)*MIN($AI40,Intern!$C$5)</f>
        <v>#N/A</v>
      </c>
      <c r="BG40" s="22" t="e">
        <f t="shared" si="17"/>
        <v>#N/A</v>
      </c>
      <c r="BH40" s="22" t="e">
        <f t="shared" si="9"/>
        <v>#N/A</v>
      </c>
      <c r="BI40" s="152" t="e">
        <f t="shared" si="10"/>
        <v>#N/A</v>
      </c>
      <c r="BJ40" s="153" t="e">
        <f t="shared" si="11"/>
        <v>#N/A</v>
      </c>
      <c r="BK40" s="189" t="e">
        <f t="shared" si="12"/>
        <v>#N/A</v>
      </c>
      <c r="BL40" s="190" t="e">
        <f>($AI40-2)*VLOOKUP($T40,Intern!$A$10:$H$41,6,0)+2*VLOOKUP($T40,Intern!$A$10:$H$41,7,0)+($AI40-1)*VLOOKUP($T40,Intern!$A$10:$H$41,8,0)</f>
        <v>#N/A</v>
      </c>
      <c r="BM40" s="183" t="e">
        <f t="shared" si="3"/>
        <v>#N/A</v>
      </c>
      <c r="BN40" s="186" t="e">
        <f t="shared" si="4"/>
        <v>#N/A</v>
      </c>
      <c r="BO40" s="179" t="str">
        <f>VLOOKUP($X40,Intern!$B$44:$E$51,3)</f>
        <v>zu wenig km</v>
      </c>
      <c r="BP40" s="180" t="str">
        <f>VLOOKUP($X40,Intern!$B$44:$E$51,4)</f>
        <v>zu wenig km</v>
      </c>
      <c r="BQ40" s="177" t="str">
        <f>VLOOKUP($X40,Intern!$B$95:$E$102,3)</f>
        <v>zu wenig km</v>
      </c>
      <c r="BR40" s="178" t="str">
        <f>VLOOKUP($X40,Intern!$B$95:$E$102,4)</f>
        <v>zu wenig km</v>
      </c>
      <c r="BS40" s="178" t="str">
        <f t="shared" si="13"/>
        <v>zu wenig km</v>
      </c>
      <c r="BT40" s="178" t="str">
        <f t="shared" si="14"/>
        <v>zu wenig km</v>
      </c>
      <c r="BU40" s="183" t="str">
        <f t="shared" si="15"/>
        <v>zu wenig km</v>
      </c>
      <c r="BV40" s="187">
        <f t="shared" si="5"/>
        <v>0</v>
      </c>
      <c r="BW40" s="188" t="e">
        <f t="shared" si="6"/>
        <v>#N/A</v>
      </c>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row>
    <row r="41" spans="1:878" s="36" customFormat="1" ht="30" customHeight="1">
      <c r="A41" s="35">
        <v>28</v>
      </c>
      <c r="B41" s="42"/>
      <c r="C41" s="47"/>
      <c r="D41" s="47"/>
      <c r="E41" s="230"/>
      <c r="F41" s="48"/>
      <c r="G41" s="47"/>
      <c r="H41" s="44"/>
      <c r="I41" s="45"/>
      <c r="J41" s="49"/>
      <c r="K41" s="170"/>
      <c r="L41" s="49"/>
      <c r="M41" s="49"/>
      <c r="N41" s="46"/>
      <c r="O41" s="46"/>
      <c r="P41" s="46"/>
      <c r="Q41" s="46" t="s">
        <v>250</v>
      </c>
      <c r="R41" s="50"/>
      <c r="S41" s="46"/>
      <c r="T41" s="46"/>
      <c r="U41" s="46"/>
      <c r="V41" s="45"/>
      <c r="W41" s="46"/>
      <c r="X41" s="46"/>
      <c r="Y41" s="39" t="str">
        <f>VLOOKUP(X41,Intern!$B$44:$D$51,2)</f>
        <v>zu wenig km</v>
      </c>
      <c r="Z41" s="46"/>
      <c r="AA41" s="32" t="str">
        <f t="shared" si="19"/>
        <v>Ja</v>
      </c>
      <c r="AB41" s="51"/>
      <c r="AC41" s="51"/>
      <c r="AD41" s="51"/>
      <c r="AE41" s="51"/>
      <c r="AF41" s="33">
        <f t="shared" si="18"/>
        <v>1</v>
      </c>
      <c r="AG41" s="52"/>
      <c r="AH41" s="33">
        <f t="shared" si="7"/>
        <v>0</v>
      </c>
      <c r="AI41" s="33">
        <f t="shared" si="1"/>
        <v>1</v>
      </c>
      <c r="AJ41" s="53"/>
      <c r="AK41" s="53"/>
      <c r="AL41" s="53"/>
      <c r="AM41" s="53"/>
      <c r="AN41" s="53"/>
      <c r="AO41" s="53"/>
      <c r="AP41" s="53"/>
      <c r="AQ41" s="53"/>
      <c r="AR41" s="37" t="str">
        <f t="shared" si="2"/>
        <v/>
      </c>
      <c r="AS41" s="152" t="e">
        <f>IF(($AI41)&gt;Intern!$C$5,VLOOKUP($T41,Intern!$A$10:$E$41,5,0))*($AI41-Intern!$C$5)+VLOOKUP($T41,Intern!$A$10:$E$41,4,0)*MIN($AI41,Intern!$C$5)</f>
        <v>#N/A</v>
      </c>
      <c r="AT41" s="151" t="e">
        <f>IF($B41="Lehrkräfte: vorbereitender Besuch",Intern!$B$3,AS41)</f>
        <v>#N/A</v>
      </c>
      <c r="AU41" s="153" t="e">
        <f>IF(($AI41)&gt;Intern!$C$5,VLOOKUP($T41,Intern!$A$10:$E$41,3,0))*($AI41-Intern!$C$5)+VLOOKUP($T41,Intern!$A$10:$E$41,2,0)*MIN($AI41,Intern!$C$5)</f>
        <v>#N/A</v>
      </c>
      <c r="AV41" s="22" t="e">
        <f>IF(($AI41)&gt;Intern!$C$5,VLOOKUP($T41,Intern!$K$10:$O$41,5,0))*($AI41-Intern!$C$5)+VLOOKUP($T41,Intern!$K$10:$O$41,4,0)*MIN($AI41,Intern!$C$5)</f>
        <v>#N/A</v>
      </c>
      <c r="AW41" s="151" t="e">
        <f>IF($B41="Lehrkräfte: vorbereitender Besuch",Intern!$B$3,AV41)</f>
        <v>#N/A</v>
      </c>
      <c r="AX41" s="22" t="e">
        <f>IF(($AI41)&gt;Intern!$C$5,VLOOKUP($T41,Intern!$K$10:$O$41,3,0))*($AI41-Intern!$C$5)+VLOOKUP($T41,Intern!$K$10:$O$41,2,0)*MIN($AI41,Intern!$C$5)</f>
        <v>#N/A</v>
      </c>
      <c r="AY41" s="152" t="e">
        <f t="shared" si="16"/>
        <v>#N/A</v>
      </c>
      <c r="AZ41" s="153" t="e">
        <f t="shared" si="8"/>
        <v>#N/A</v>
      </c>
      <c r="BA41" s="22" t="e">
        <f>IF(($AI41)&gt;Intern!$C$5,VLOOKUP($T41,Intern!$A$61:$E$92,5,0))*($AI41-Intern!$C$5)+VLOOKUP($T41,Intern!$A$61:$E$92,4,0)*MIN($AI41,Intern!$C$5)</f>
        <v>#N/A</v>
      </c>
      <c r="BB41" s="151" t="e">
        <f>IF($B41="Lehrkräfte: vorbereitender Besuch",Intern!$B$54,BA41)</f>
        <v>#N/A</v>
      </c>
      <c r="BC41" s="22" t="e">
        <f>IF(($AI41)&gt;Intern!$C$5,VLOOKUP($T41,Intern!$A$61:$E$92,3,0))*($AI41-Intern!$C$5)+VLOOKUP($T41,Intern!$A$61:$E$92,2,0)*MIN($AI41,Intern!$C$5)</f>
        <v>#N/A</v>
      </c>
      <c r="BD41" s="152" t="e">
        <f>IF(($AI41)&gt;Intern!$C$5,VLOOKUP($T41,Intern!$K$61:$O$92,5,0))*($AI41-Intern!$C$5)+VLOOKUP($T41,Intern!$K$61:$O$92,4,0)*MIN($AI41,Intern!$C$5)</f>
        <v>#N/A</v>
      </c>
      <c r="BE41" s="151" t="e">
        <f>IF($B41="Lehrkräfte: vorbereitender Besuch",Intern!$B$54,BD41)</f>
        <v>#N/A</v>
      </c>
      <c r="BF41" s="153" t="e">
        <f>IF(($AI41)&gt;Intern!$C$5,VLOOKUP($T41,Intern!$K$61:$O$92,3,0))*($AI41-Intern!$C$5)+VLOOKUP($T41,Intern!$K$61:$O$92,2,0)*MIN($AI41,Intern!$C$5)</f>
        <v>#N/A</v>
      </c>
      <c r="BG41" s="22" t="e">
        <f t="shared" si="17"/>
        <v>#N/A</v>
      </c>
      <c r="BH41" s="22" t="e">
        <f t="shared" si="9"/>
        <v>#N/A</v>
      </c>
      <c r="BI41" s="152" t="e">
        <f t="shared" si="10"/>
        <v>#N/A</v>
      </c>
      <c r="BJ41" s="153" t="e">
        <f t="shared" si="11"/>
        <v>#N/A</v>
      </c>
      <c r="BK41" s="189" t="e">
        <f t="shared" si="12"/>
        <v>#N/A</v>
      </c>
      <c r="BL41" s="190" t="e">
        <f>($AI41-2)*VLOOKUP($T41,Intern!$A$10:$H$41,6,0)+2*VLOOKUP($T41,Intern!$A$10:$H$41,7,0)+($AI41-1)*VLOOKUP($T41,Intern!$A$10:$H$41,8,0)</f>
        <v>#N/A</v>
      </c>
      <c r="BM41" s="183" t="e">
        <f t="shared" si="3"/>
        <v>#N/A</v>
      </c>
      <c r="BN41" s="186" t="e">
        <f t="shared" si="4"/>
        <v>#N/A</v>
      </c>
      <c r="BO41" s="179" t="str">
        <f>VLOOKUP($X41,Intern!$B$44:$E$51,3)</f>
        <v>zu wenig km</v>
      </c>
      <c r="BP41" s="180" t="str">
        <f>VLOOKUP($X41,Intern!$B$44:$E$51,4)</f>
        <v>zu wenig km</v>
      </c>
      <c r="BQ41" s="177" t="str">
        <f>VLOOKUP($X41,Intern!$B$95:$E$102,3)</f>
        <v>zu wenig km</v>
      </c>
      <c r="BR41" s="178" t="str">
        <f>VLOOKUP($X41,Intern!$B$95:$E$102,4)</f>
        <v>zu wenig km</v>
      </c>
      <c r="BS41" s="178" t="str">
        <f t="shared" si="13"/>
        <v>zu wenig km</v>
      </c>
      <c r="BT41" s="178" t="str">
        <f t="shared" si="14"/>
        <v>zu wenig km</v>
      </c>
      <c r="BU41" s="183" t="str">
        <f t="shared" si="15"/>
        <v>zu wenig km</v>
      </c>
      <c r="BV41" s="187">
        <f t="shared" si="5"/>
        <v>0</v>
      </c>
      <c r="BW41" s="188" t="e">
        <f t="shared" si="6"/>
        <v>#N/A</v>
      </c>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row>
    <row r="42" spans="1:878" s="36" customFormat="1" ht="30" customHeight="1">
      <c r="A42" s="31">
        <v>29</v>
      </c>
      <c r="B42" s="42"/>
      <c r="C42" s="47"/>
      <c r="D42" s="47"/>
      <c r="E42" s="230"/>
      <c r="F42" s="48"/>
      <c r="G42" s="47"/>
      <c r="H42" s="44"/>
      <c r="I42" s="45"/>
      <c r="J42" s="49"/>
      <c r="K42" s="170"/>
      <c r="L42" s="49"/>
      <c r="M42" s="49"/>
      <c r="N42" s="46"/>
      <c r="O42" s="46"/>
      <c r="P42" s="46"/>
      <c r="Q42" s="46" t="s">
        <v>250</v>
      </c>
      <c r="R42" s="50"/>
      <c r="S42" s="46"/>
      <c r="T42" s="46"/>
      <c r="U42" s="46"/>
      <c r="V42" s="45"/>
      <c r="W42" s="46"/>
      <c r="X42" s="46"/>
      <c r="Y42" s="39" t="str">
        <f>VLOOKUP(X42,Intern!$B$44:$D$51,2)</f>
        <v>zu wenig km</v>
      </c>
      <c r="Z42" s="46"/>
      <c r="AA42" s="32" t="str">
        <f t="shared" si="19"/>
        <v>Ja</v>
      </c>
      <c r="AB42" s="51"/>
      <c r="AC42" s="51"/>
      <c r="AD42" s="51"/>
      <c r="AE42" s="51"/>
      <c r="AF42" s="33">
        <f t="shared" si="18"/>
        <v>1</v>
      </c>
      <c r="AG42" s="52"/>
      <c r="AH42" s="33">
        <f t="shared" si="7"/>
        <v>0</v>
      </c>
      <c r="AI42" s="33">
        <f t="shared" si="1"/>
        <v>1</v>
      </c>
      <c r="AJ42" s="53"/>
      <c r="AK42" s="53"/>
      <c r="AL42" s="53"/>
      <c r="AM42" s="53"/>
      <c r="AN42" s="53"/>
      <c r="AO42" s="53"/>
      <c r="AP42" s="53"/>
      <c r="AQ42" s="53"/>
      <c r="AR42" s="37" t="str">
        <f t="shared" si="2"/>
        <v/>
      </c>
      <c r="AS42" s="152" t="e">
        <f>IF(($AI42)&gt;Intern!$C$5,VLOOKUP($T42,Intern!$A$10:$E$41,5,0))*($AI42-Intern!$C$5)+VLOOKUP($T42,Intern!$A$10:$E$41,4,0)*MIN($AI42,Intern!$C$5)</f>
        <v>#N/A</v>
      </c>
      <c r="AT42" s="151" t="e">
        <f>IF($B42="Lehrkräfte: vorbereitender Besuch",Intern!$B$3,AS42)</f>
        <v>#N/A</v>
      </c>
      <c r="AU42" s="153" t="e">
        <f>IF(($AI42)&gt;Intern!$C$5,VLOOKUP($T42,Intern!$A$10:$E$41,3,0))*($AI42-Intern!$C$5)+VLOOKUP($T42,Intern!$A$10:$E$41,2,0)*MIN($AI42,Intern!$C$5)</f>
        <v>#N/A</v>
      </c>
      <c r="AV42" s="22" t="e">
        <f>IF(($AI42)&gt;Intern!$C$5,VLOOKUP($T42,Intern!$K$10:$O$41,5,0))*($AI42-Intern!$C$5)+VLOOKUP($T42,Intern!$K$10:$O$41,4,0)*MIN($AI42,Intern!$C$5)</f>
        <v>#N/A</v>
      </c>
      <c r="AW42" s="151" t="e">
        <f>IF($B42="Lehrkräfte: vorbereitender Besuch",Intern!$B$3,AV42)</f>
        <v>#N/A</v>
      </c>
      <c r="AX42" s="22" t="e">
        <f>IF(($AI42)&gt;Intern!$C$5,VLOOKUP($T42,Intern!$K$10:$O$41,3,0))*($AI42-Intern!$C$5)+VLOOKUP($T42,Intern!$K$10:$O$41,2,0)*MIN($AI42,Intern!$C$5)</f>
        <v>#N/A</v>
      </c>
      <c r="AY42" s="152" t="e">
        <f t="shared" si="16"/>
        <v>#N/A</v>
      </c>
      <c r="AZ42" s="153" t="e">
        <f t="shared" si="8"/>
        <v>#N/A</v>
      </c>
      <c r="BA42" s="22" t="e">
        <f>IF(($AI42)&gt;Intern!$C$5,VLOOKUP($T42,Intern!$A$61:$E$92,5,0))*($AI42-Intern!$C$5)+VLOOKUP($T42,Intern!$A$61:$E$92,4,0)*MIN($AI42,Intern!$C$5)</f>
        <v>#N/A</v>
      </c>
      <c r="BB42" s="151" t="e">
        <f>IF($B42="Lehrkräfte: vorbereitender Besuch",Intern!$B$54,BA42)</f>
        <v>#N/A</v>
      </c>
      <c r="BC42" s="22" t="e">
        <f>IF(($AI42)&gt;Intern!$C$5,VLOOKUP($T42,Intern!$A$61:$E$92,3,0))*($AI42-Intern!$C$5)+VLOOKUP($T42,Intern!$A$61:$E$92,2,0)*MIN($AI42,Intern!$C$5)</f>
        <v>#N/A</v>
      </c>
      <c r="BD42" s="152" t="e">
        <f>IF(($AI42)&gt;Intern!$C$5,VLOOKUP($T42,Intern!$K$61:$O$92,5,0))*($AI42-Intern!$C$5)+VLOOKUP($T42,Intern!$K$61:$O$92,4,0)*MIN($AI42,Intern!$C$5)</f>
        <v>#N/A</v>
      </c>
      <c r="BE42" s="151" t="e">
        <f>IF($B42="Lehrkräfte: vorbereitender Besuch",Intern!$B$54,BD42)</f>
        <v>#N/A</v>
      </c>
      <c r="BF42" s="153" t="e">
        <f>IF(($AI42)&gt;Intern!$C$5,VLOOKUP($T42,Intern!$K$61:$O$92,3,0))*($AI42-Intern!$C$5)+VLOOKUP($T42,Intern!$K$61:$O$92,2,0)*MIN($AI42,Intern!$C$5)</f>
        <v>#N/A</v>
      </c>
      <c r="BG42" s="22" t="e">
        <f t="shared" si="17"/>
        <v>#N/A</v>
      </c>
      <c r="BH42" s="22" t="e">
        <f t="shared" si="9"/>
        <v>#N/A</v>
      </c>
      <c r="BI42" s="152" t="e">
        <f t="shared" si="10"/>
        <v>#N/A</v>
      </c>
      <c r="BJ42" s="153" t="e">
        <f t="shared" si="11"/>
        <v>#N/A</v>
      </c>
      <c r="BK42" s="189" t="e">
        <f t="shared" si="12"/>
        <v>#N/A</v>
      </c>
      <c r="BL42" s="190" t="e">
        <f>($AI42-2)*VLOOKUP($T42,Intern!$A$10:$H$41,6,0)+2*VLOOKUP($T42,Intern!$A$10:$H$41,7,0)+($AI42-1)*VLOOKUP($T42,Intern!$A$10:$H$41,8,0)</f>
        <v>#N/A</v>
      </c>
      <c r="BM42" s="183" t="e">
        <f t="shared" si="3"/>
        <v>#N/A</v>
      </c>
      <c r="BN42" s="186" t="e">
        <f t="shared" si="4"/>
        <v>#N/A</v>
      </c>
      <c r="BO42" s="179" t="str">
        <f>VLOOKUP($X42,Intern!$B$44:$E$51,3)</f>
        <v>zu wenig km</v>
      </c>
      <c r="BP42" s="180" t="str">
        <f>VLOOKUP($X42,Intern!$B$44:$E$51,4)</f>
        <v>zu wenig km</v>
      </c>
      <c r="BQ42" s="177" t="str">
        <f>VLOOKUP($X42,Intern!$B$95:$E$102,3)</f>
        <v>zu wenig km</v>
      </c>
      <c r="BR42" s="178" t="str">
        <f>VLOOKUP($X42,Intern!$B$95:$E$102,4)</f>
        <v>zu wenig km</v>
      </c>
      <c r="BS42" s="178" t="str">
        <f t="shared" si="13"/>
        <v>zu wenig km</v>
      </c>
      <c r="BT42" s="178" t="str">
        <f t="shared" si="14"/>
        <v>zu wenig km</v>
      </c>
      <c r="BU42" s="183" t="str">
        <f t="shared" si="15"/>
        <v>zu wenig km</v>
      </c>
      <c r="BV42" s="187">
        <f t="shared" si="5"/>
        <v>0</v>
      </c>
      <c r="BW42" s="188" t="e">
        <f t="shared" si="6"/>
        <v>#N/A</v>
      </c>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row>
    <row r="43" spans="1:878" s="36" customFormat="1" ht="30" customHeight="1">
      <c r="A43" s="35">
        <v>30</v>
      </c>
      <c r="B43" s="42"/>
      <c r="C43" s="47"/>
      <c r="D43" s="47"/>
      <c r="E43" s="230"/>
      <c r="F43" s="48"/>
      <c r="G43" s="47"/>
      <c r="H43" s="44"/>
      <c r="I43" s="45"/>
      <c r="J43" s="49"/>
      <c r="K43" s="170"/>
      <c r="L43" s="49"/>
      <c r="M43" s="49"/>
      <c r="N43" s="46"/>
      <c r="O43" s="46"/>
      <c r="P43" s="46"/>
      <c r="Q43" s="46" t="s">
        <v>250</v>
      </c>
      <c r="R43" s="50"/>
      <c r="S43" s="46"/>
      <c r="T43" s="46"/>
      <c r="U43" s="50"/>
      <c r="V43" s="45"/>
      <c r="W43" s="46"/>
      <c r="X43" s="46"/>
      <c r="Y43" s="39" t="str">
        <f>VLOOKUP(X43,Intern!$B$44:$D$51,2)</f>
        <v>zu wenig km</v>
      </c>
      <c r="Z43" s="46"/>
      <c r="AA43" s="32" t="str">
        <f t="shared" si="19"/>
        <v>Ja</v>
      </c>
      <c r="AB43" s="51"/>
      <c r="AC43" s="51"/>
      <c r="AD43" s="51"/>
      <c r="AE43" s="51"/>
      <c r="AF43" s="33">
        <f t="shared" si="18"/>
        <v>1</v>
      </c>
      <c r="AG43" s="52"/>
      <c r="AH43" s="33">
        <f t="shared" si="7"/>
        <v>0</v>
      </c>
      <c r="AI43" s="33">
        <f t="shared" si="1"/>
        <v>1</v>
      </c>
      <c r="AJ43" s="53"/>
      <c r="AK43" s="53"/>
      <c r="AL43" s="53"/>
      <c r="AM43" s="53"/>
      <c r="AN43" s="53"/>
      <c r="AO43" s="53"/>
      <c r="AP43" s="53"/>
      <c r="AQ43" s="53"/>
      <c r="AR43" s="37" t="str">
        <f t="shared" si="2"/>
        <v/>
      </c>
      <c r="AS43" s="152" t="e">
        <f>IF(($AI43)&gt;Intern!$C$5,VLOOKUP($T43,Intern!$A$10:$E$41,5,0))*($AI43-Intern!$C$5)+VLOOKUP($T43,Intern!$A$10:$E$41,4,0)*MIN($AI43,Intern!$C$5)</f>
        <v>#N/A</v>
      </c>
      <c r="AT43" s="151" t="e">
        <f>IF($B43="Lehrkräfte: vorbereitender Besuch",Intern!$B$3,AS43)</f>
        <v>#N/A</v>
      </c>
      <c r="AU43" s="153" t="e">
        <f>IF(($AI43)&gt;Intern!$C$5,VLOOKUP($T43,Intern!$A$10:$E$41,3,0))*($AI43-Intern!$C$5)+VLOOKUP($T43,Intern!$A$10:$E$41,2,0)*MIN($AI43,Intern!$C$5)</f>
        <v>#N/A</v>
      </c>
      <c r="AV43" s="22" t="e">
        <f>IF(($AI43)&gt;Intern!$C$5,VLOOKUP($T43,Intern!$K$10:$O$41,5,0))*($AI43-Intern!$C$5)+VLOOKUP($T43,Intern!$K$10:$O$41,4,0)*MIN($AI43,Intern!$C$5)</f>
        <v>#N/A</v>
      </c>
      <c r="AW43" s="151" t="e">
        <f>IF($B43="Lehrkräfte: vorbereitender Besuch",Intern!$B$3,AV43)</f>
        <v>#N/A</v>
      </c>
      <c r="AX43" s="22" t="e">
        <f>IF(($AI43)&gt;Intern!$C$5,VLOOKUP($T43,Intern!$K$10:$O$41,3,0))*($AI43-Intern!$C$5)+VLOOKUP($T43,Intern!$K$10:$O$41,2,0)*MIN($AI43,Intern!$C$5)</f>
        <v>#N/A</v>
      </c>
      <c r="AY43" s="152" t="e">
        <f t="shared" si="16"/>
        <v>#N/A</v>
      </c>
      <c r="AZ43" s="153" t="e">
        <f t="shared" si="8"/>
        <v>#N/A</v>
      </c>
      <c r="BA43" s="22" t="e">
        <f>IF(($AI43)&gt;Intern!$C$5,VLOOKUP($T43,Intern!$A$61:$E$92,5,0))*($AI43-Intern!$C$5)+VLOOKUP($T43,Intern!$A$61:$E$92,4,0)*MIN($AI43,Intern!$C$5)</f>
        <v>#N/A</v>
      </c>
      <c r="BB43" s="151" t="e">
        <f>IF($B43="Lehrkräfte: vorbereitender Besuch",Intern!$B$54,BA43)</f>
        <v>#N/A</v>
      </c>
      <c r="BC43" s="22" t="e">
        <f>IF(($AI43)&gt;Intern!$C$5,VLOOKUP($T43,Intern!$A$61:$E$92,3,0))*($AI43-Intern!$C$5)+VLOOKUP($T43,Intern!$A$61:$E$92,2,0)*MIN($AI43,Intern!$C$5)</f>
        <v>#N/A</v>
      </c>
      <c r="BD43" s="152" t="e">
        <f>IF(($AI43)&gt;Intern!$C$5,VLOOKUP($T43,Intern!$K$61:$O$92,5,0))*($AI43-Intern!$C$5)+VLOOKUP($T43,Intern!$K$61:$O$92,4,0)*MIN($AI43,Intern!$C$5)</f>
        <v>#N/A</v>
      </c>
      <c r="BE43" s="151" t="e">
        <f>IF($B43="Lehrkräfte: vorbereitender Besuch",Intern!$B$54,BD43)</f>
        <v>#N/A</v>
      </c>
      <c r="BF43" s="153" t="e">
        <f>IF(($AI43)&gt;Intern!$C$5,VLOOKUP($T43,Intern!$K$61:$O$92,3,0))*($AI43-Intern!$C$5)+VLOOKUP($T43,Intern!$K$61:$O$92,2,0)*MIN($AI43,Intern!$C$5)</f>
        <v>#N/A</v>
      </c>
      <c r="BG43" s="22" t="e">
        <f t="shared" si="17"/>
        <v>#N/A</v>
      </c>
      <c r="BH43" s="22" t="e">
        <f t="shared" si="9"/>
        <v>#N/A</v>
      </c>
      <c r="BI43" s="152" t="e">
        <f t="shared" si="10"/>
        <v>#N/A</v>
      </c>
      <c r="BJ43" s="153" t="e">
        <f t="shared" si="11"/>
        <v>#N/A</v>
      </c>
      <c r="BK43" s="189" t="e">
        <f t="shared" si="12"/>
        <v>#N/A</v>
      </c>
      <c r="BL43" s="190" t="e">
        <f>($AI43-2)*VLOOKUP($T43,Intern!$A$10:$H$41,6,0)+2*VLOOKUP($T43,Intern!$A$10:$H$41,7,0)+($AI43-1)*VLOOKUP($T43,Intern!$A$10:$H$41,8,0)</f>
        <v>#N/A</v>
      </c>
      <c r="BM43" s="183" t="e">
        <f t="shared" si="3"/>
        <v>#N/A</v>
      </c>
      <c r="BN43" s="186" t="e">
        <f t="shared" si="4"/>
        <v>#N/A</v>
      </c>
      <c r="BO43" s="179" t="str">
        <f>VLOOKUP($X43,Intern!$B$44:$E$51,3)</f>
        <v>zu wenig km</v>
      </c>
      <c r="BP43" s="180" t="str">
        <f>VLOOKUP($X43,Intern!$B$44:$E$51,4)</f>
        <v>zu wenig km</v>
      </c>
      <c r="BQ43" s="177" t="str">
        <f>VLOOKUP($X43,Intern!$B$95:$E$102,3)</f>
        <v>zu wenig km</v>
      </c>
      <c r="BR43" s="178" t="str">
        <f>VLOOKUP($X43,Intern!$B$95:$E$102,4)</f>
        <v>zu wenig km</v>
      </c>
      <c r="BS43" s="178" t="str">
        <f t="shared" si="13"/>
        <v>zu wenig km</v>
      </c>
      <c r="BT43" s="178" t="str">
        <f t="shared" si="14"/>
        <v>zu wenig km</v>
      </c>
      <c r="BU43" s="183" t="str">
        <f t="shared" si="15"/>
        <v>zu wenig km</v>
      </c>
      <c r="BV43" s="187">
        <f t="shared" si="5"/>
        <v>0</v>
      </c>
      <c r="BW43" s="188" t="e">
        <f t="shared" si="6"/>
        <v>#N/A</v>
      </c>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row>
    <row r="44" spans="1:878" s="36" customFormat="1" ht="30" customHeight="1">
      <c r="A44" s="35">
        <v>31</v>
      </c>
      <c r="B44" s="42"/>
      <c r="C44" s="47"/>
      <c r="D44" s="47"/>
      <c r="E44" s="230"/>
      <c r="F44" s="48"/>
      <c r="G44" s="47"/>
      <c r="H44" s="44"/>
      <c r="I44" s="45"/>
      <c r="J44" s="49"/>
      <c r="K44" s="170"/>
      <c r="L44" s="49"/>
      <c r="M44" s="49"/>
      <c r="N44" s="46"/>
      <c r="O44" s="46"/>
      <c r="P44" s="46"/>
      <c r="Q44" s="46" t="s">
        <v>250</v>
      </c>
      <c r="R44" s="50"/>
      <c r="S44" s="46"/>
      <c r="T44" s="46"/>
      <c r="U44" s="50"/>
      <c r="V44" s="45"/>
      <c r="W44" s="46"/>
      <c r="X44" s="46"/>
      <c r="Y44" s="39" t="str">
        <f>VLOOKUP(X44,Intern!$B$44:$D$51,2)</f>
        <v>zu wenig km</v>
      </c>
      <c r="Z44" s="46"/>
      <c r="AA44" s="32" t="str">
        <f t="shared" si="19"/>
        <v>Ja</v>
      </c>
      <c r="AB44" s="51"/>
      <c r="AC44" s="51"/>
      <c r="AD44" s="51"/>
      <c r="AE44" s="51"/>
      <c r="AF44" s="33">
        <f t="shared" si="18"/>
        <v>1</v>
      </c>
      <c r="AG44" s="52"/>
      <c r="AH44" s="33">
        <f t="shared" si="7"/>
        <v>0</v>
      </c>
      <c r="AI44" s="33">
        <f t="shared" si="1"/>
        <v>1</v>
      </c>
      <c r="AJ44" s="53"/>
      <c r="AK44" s="53"/>
      <c r="AL44" s="53"/>
      <c r="AM44" s="53"/>
      <c r="AN44" s="53"/>
      <c r="AO44" s="53"/>
      <c r="AP44" s="53"/>
      <c r="AQ44" s="53"/>
      <c r="AR44" s="37" t="str">
        <f t="shared" si="2"/>
        <v/>
      </c>
      <c r="AS44" s="152" t="e">
        <f>IF(($AI44)&gt;Intern!$C$5,VLOOKUP($T44,Intern!$A$10:$E$41,5,0))*($AI44-Intern!$C$5)+VLOOKUP($T44,Intern!$A$10:$E$41,4,0)*MIN($AI44,Intern!$C$5)</f>
        <v>#N/A</v>
      </c>
      <c r="AT44" s="151" t="e">
        <f>IF($B44="Lehrkräfte: vorbereitender Besuch",Intern!$B$3,AS44)</f>
        <v>#N/A</v>
      </c>
      <c r="AU44" s="153" t="e">
        <f>IF(($AI44)&gt;Intern!$C$5,VLOOKUP($T44,Intern!$A$10:$E$41,3,0))*($AI44-Intern!$C$5)+VLOOKUP($T44,Intern!$A$10:$E$41,2,0)*MIN($AI44,Intern!$C$5)</f>
        <v>#N/A</v>
      </c>
      <c r="AV44" s="22" t="e">
        <f>IF(($AI44)&gt;Intern!$C$5,VLOOKUP($T44,Intern!$K$10:$O$41,5,0))*($AI44-Intern!$C$5)+VLOOKUP($T44,Intern!$K$10:$O$41,4,0)*MIN($AI44,Intern!$C$5)</f>
        <v>#N/A</v>
      </c>
      <c r="AW44" s="151" t="e">
        <f>IF($B44="Lehrkräfte: vorbereitender Besuch",Intern!$B$3,AV44)</f>
        <v>#N/A</v>
      </c>
      <c r="AX44" s="22" t="e">
        <f>IF(($AI44)&gt;Intern!$C$5,VLOOKUP($T44,Intern!$K$10:$O$41,3,0))*($AI44-Intern!$C$5)+VLOOKUP($T44,Intern!$K$10:$O$41,2,0)*MIN($AI44,Intern!$C$5)</f>
        <v>#N/A</v>
      </c>
      <c r="AY44" s="152" t="e">
        <f t="shared" si="16"/>
        <v>#N/A</v>
      </c>
      <c r="AZ44" s="153" t="e">
        <f t="shared" si="8"/>
        <v>#N/A</v>
      </c>
      <c r="BA44" s="22" t="e">
        <f>IF(($AI44)&gt;Intern!$C$5,VLOOKUP($T44,Intern!$A$61:$E$92,5,0))*($AI44-Intern!$C$5)+VLOOKUP($T44,Intern!$A$61:$E$92,4,0)*MIN($AI44,Intern!$C$5)</f>
        <v>#N/A</v>
      </c>
      <c r="BB44" s="151" t="e">
        <f>IF($B44="Lehrkräfte: vorbereitender Besuch",Intern!$B$54,BA44)</f>
        <v>#N/A</v>
      </c>
      <c r="BC44" s="22" t="e">
        <f>IF(($AI44)&gt;Intern!$C$5,VLOOKUP($T44,Intern!$A$61:$E$92,3,0))*($AI44-Intern!$C$5)+VLOOKUP($T44,Intern!$A$61:$E$92,2,0)*MIN($AI44,Intern!$C$5)</f>
        <v>#N/A</v>
      </c>
      <c r="BD44" s="152" t="e">
        <f>IF(($AI44)&gt;Intern!$C$5,VLOOKUP($T44,Intern!$K$61:$O$92,5,0))*($AI44-Intern!$C$5)+VLOOKUP($T44,Intern!$K$61:$O$92,4,0)*MIN($AI44,Intern!$C$5)</f>
        <v>#N/A</v>
      </c>
      <c r="BE44" s="151" t="e">
        <f>IF($B44="Lehrkräfte: vorbereitender Besuch",Intern!$B$54,BD44)</f>
        <v>#N/A</v>
      </c>
      <c r="BF44" s="153" t="e">
        <f>IF(($AI44)&gt;Intern!$C$5,VLOOKUP($T44,Intern!$K$61:$O$92,3,0))*($AI44-Intern!$C$5)+VLOOKUP($T44,Intern!$K$61:$O$92,2,0)*MIN($AI44,Intern!$C$5)</f>
        <v>#N/A</v>
      </c>
      <c r="BG44" s="22" t="e">
        <f t="shared" si="17"/>
        <v>#N/A</v>
      </c>
      <c r="BH44" s="22" t="e">
        <f t="shared" si="9"/>
        <v>#N/A</v>
      </c>
      <c r="BI44" s="152" t="e">
        <f t="shared" si="10"/>
        <v>#N/A</v>
      </c>
      <c r="BJ44" s="153" t="e">
        <f t="shared" si="11"/>
        <v>#N/A</v>
      </c>
      <c r="BK44" s="189" t="e">
        <f t="shared" si="12"/>
        <v>#N/A</v>
      </c>
      <c r="BL44" s="190" t="e">
        <f>($AI44-2)*VLOOKUP($T44,Intern!$A$10:$H$41,6,0)+2*VLOOKUP($T44,Intern!$A$10:$H$41,7,0)+($AI44-1)*VLOOKUP($T44,Intern!$A$10:$H$41,8,0)</f>
        <v>#N/A</v>
      </c>
      <c r="BM44" s="183" t="e">
        <f t="shared" si="3"/>
        <v>#N/A</v>
      </c>
      <c r="BN44" s="186" t="e">
        <f t="shared" si="4"/>
        <v>#N/A</v>
      </c>
      <c r="BO44" s="179" t="str">
        <f>VLOOKUP($X44,Intern!$B$44:$E$51,3)</f>
        <v>zu wenig km</v>
      </c>
      <c r="BP44" s="180" t="str">
        <f>VLOOKUP($X44,Intern!$B$44:$E$51,4)</f>
        <v>zu wenig km</v>
      </c>
      <c r="BQ44" s="177" t="str">
        <f>VLOOKUP($X44,Intern!$B$95:$E$102,3)</f>
        <v>zu wenig km</v>
      </c>
      <c r="BR44" s="178" t="str">
        <f>VLOOKUP($X44,Intern!$B$95:$E$102,4)</f>
        <v>zu wenig km</v>
      </c>
      <c r="BS44" s="178" t="str">
        <f t="shared" si="13"/>
        <v>zu wenig km</v>
      </c>
      <c r="BT44" s="178" t="str">
        <f t="shared" si="14"/>
        <v>zu wenig km</v>
      </c>
      <c r="BU44" s="183" t="str">
        <f t="shared" si="15"/>
        <v>zu wenig km</v>
      </c>
      <c r="BV44" s="187">
        <f t="shared" si="5"/>
        <v>0</v>
      </c>
      <c r="BW44" s="188" t="e">
        <f t="shared" si="6"/>
        <v>#N/A</v>
      </c>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row>
    <row r="45" spans="1:878" s="36" customFormat="1" ht="30" customHeight="1">
      <c r="A45" s="35">
        <v>32</v>
      </c>
      <c r="B45" s="42"/>
      <c r="C45" s="47"/>
      <c r="D45" s="47"/>
      <c r="E45" s="230"/>
      <c r="F45" s="48"/>
      <c r="G45" s="47"/>
      <c r="H45" s="44"/>
      <c r="I45" s="45"/>
      <c r="J45" s="49"/>
      <c r="K45" s="170"/>
      <c r="L45" s="49"/>
      <c r="M45" s="49"/>
      <c r="N45" s="46"/>
      <c r="O45" s="46"/>
      <c r="P45" s="46"/>
      <c r="Q45" s="46" t="s">
        <v>250</v>
      </c>
      <c r="R45" s="50"/>
      <c r="S45" s="46"/>
      <c r="T45" s="46"/>
      <c r="U45" s="50"/>
      <c r="V45" s="45"/>
      <c r="W45" s="46"/>
      <c r="X45" s="46"/>
      <c r="Y45" s="39" t="str">
        <f>VLOOKUP(X45,Intern!$B$44:$D$51,2)</f>
        <v>zu wenig km</v>
      </c>
      <c r="Z45" s="46"/>
      <c r="AA45" s="32" t="str">
        <f t="shared" si="19"/>
        <v>Ja</v>
      </c>
      <c r="AB45" s="51"/>
      <c r="AC45" s="51"/>
      <c r="AD45" s="51"/>
      <c r="AE45" s="51"/>
      <c r="AF45" s="33">
        <f t="shared" si="18"/>
        <v>1</v>
      </c>
      <c r="AG45" s="52"/>
      <c r="AH45" s="33">
        <f t="shared" si="7"/>
        <v>0</v>
      </c>
      <c r="AI45" s="33">
        <f t="shared" si="1"/>
        <v>1</v>
      </c>
      <c r="AJ45" s="53"/>
      <c r="AK45" s="53"/>
      <c r="AL45" s="53"/>
      <c r="AM45" s="53"/>
      <c r="AN45" s="53"/>
      <c r="AO45" s="53"/>
      <c r="AP45" s="53"/>
      <c r="AQ45" s="53"/>
      <c r="AR45" s="37" t="str">
        <f t="shared" si="2"/>
        <v/>
      </c>
      <c r="AS45" s="152" t="e">
        <f>IF(($AI45)&gt;Intern!$C$5,VLOOKUP($T45,Intern!$A$10:$E$41,5,0))*($AI45-Intern!$C$5)+VLOOKUP($T45,Intern!$A$10:$E$41,4,0)*MIN($AI45,Intern!$C$5)</f>
        <v>#N/A</v>
      </c>
      <c r="AT45" s="151" t="e">
        <f>IF($B45="Lehrkräfte: vorbereitender Besuch",Intern!$B$3,AS45)</f>
        <v>#N/A</v>
      </c>
      <c r="AU45" s="153" t="e">
        <f>IF(($AI45)&gt;Intern!$C$5,VLOOKUP($T45,Intern!$A$10:$E$41,3,0))*($AI45-Intern!$C$5)+VLOOKUP($T45,Intern!$A$10:$E$41,2,0)*MIN($AI45,Intern!$C$5)</f>
        <v>#N/A</v>
      </c>
      <c r="AV45" s="22" t="e">
        <f>IF(($AI45)&gt;Intern!$C$5,VLOOKUP($T45,Intern!$K$10:$O$41,5,0))*($AI45-Intern!$C$5)+VLOOKUP($T45,Intern!$K$10:$O$41,4,0)*MIN($AI45,Intern!$C$5)</f>
        <v>#N/A</v>
      </c>
      <c r="AW45" s="151" t="e">
        <f>IF($B45="Lehrkräfte: vorbereitender Besuch",Intern!$B$3,AV45)</f>
        <v>#N/A</v>
      </c>
      <c r="AX45" s="22" t="e">
        <f>IF(($AI45)&gt;Intern!$C$5,VLOOKUP($T45,Intern!$K$10:$O$41,3,0))*($AI45-Intern!$C$5)+VLOOKUP($T45,Intern!$K$10:$O$41,2,0)*MIN($AI45,Intern!$C$5)</f>
        <v>#N/A</v>
      </c>
      <c r="AY45" s="152" t="e">
        <f t="shared" si="16"/>
        <v>#N/A</v>
      </c>
      <c r="AZ45" s="153" t="e">
        <f t="shared" si="8"/>
        <v>#N/A</v>
      </c>
      <c r="BA45" s="22" t="e">
        <f>IF(($AI45)&gt;Intern!$C$5,VLOOKUP($T45,Intern!$A$61:$E$92,5,0))*($AI45-Intern!$C$5)+VLOOKUP($T45,Intern!$A$61:$E$92,4,0)*MIN($AI45,Intern!$C$5)</f>
        <v>#N/A</v>
      </c>
      <c r="BB45" s="151" t="e">
        <f>IF($B45="Lehrkräfte: vorbereitender Besuch",Intern!$B$54,BA45)</f>
        <v>#N/A</v>
      </c>
      <c r="BC45" s="22" t="e">
        <f>IF(($AI45)&gt;Intern!$C$5,VLOOKUP($T45,Intern!$A$61:$E$92,3,0))*($AI45-Intern!$C$5)+VLOOKUP($T45,Intern!$A$61:$E$92,2,0)*MIN($AI45,Intern!$C$5)</f>
        <v>#N/A</v>
      </c>
      <c r="BD45" s="152" t="e">
        <f>IF(($AI45)&gt;Intern!$C$5,VLOOKUP($T45,Intern!$K$61:$O$92,5,0))*($AI45-Intern!$C$5)+VLOOKUP($T45,Intern!$K$61:$O$92,4,0)*MIN($AI45,Intern!$C$5)</f>
        <v>#N/A</v>
      </c>
      <c r="BE45" s="151" t="e">
        <f>IF($B45="Lehrkräfte: vorbereitender Besuch",Intern!$B$54,BD45)</f>
        <v>#N/A</v>
      </c>
      <c r="BF45" s="153" t="e">
        <f>IF(($AI45)&gt;Intern!$C$5,VLOOKUP($T45,Intern!$K$61:$O$92,3,0))*($AI45-Intern!$C$5)+VLOOKUP($T45,Intern!$K$61:$O$92,2,0)*MIN($AI45,Intern!$C$5)</f>
        <v>#N/A</v>
      </c>
      <c r="BG45" s="22" t="e">
        <f t="shared" si="17"/>
        <v>#N/A</v>
      </c>
      <c r="BH45" s="22" t="e">
        <f t="shared" si="9"/>
        <v>#N/A</v>
      </c>
      <c r="BI45" s="152" t="e">
        <f t="shared" si="10"/>
        <v>#N/A</v>
      </c>
      <c r="BJ45" s="153" t="e">
        <f t="shared" si="11"/>
        <v>#N/A</v>
      </c>
      <c r="BK45" s="189" t="e">
        <f t="shared" si="12"/>
        <v>#N/A</v>
      </c>
      <c r="BL45" s="190" t="e">
        <f>($AI45-2)*VLOOKUP($T45,Intern!$A$10:$H$41,6,0)+2*VLOOKUP($T45,Intern!$A$10:$H$41,7,0)+($AI45-1)*VLOOKUP($T45,Intern!$A$10:$H$41,8,0)</f>
        <v>#N/A</v>
      </c>
      <c r="BM45" s="183" t="e">
        <f t="shared" si="3"/>
        <v>#N/A</v>
      </c>
      <c r="BN45" s="186" t="e">
        <f t="shared" si="4"/>
        <v>#N/A</v>
      </c>
      <c r="BO45" s="179" t="str">
        <f>VLOOKUP($X45,Intern!$B$44:$E$51,3)</f>
        <v>zu wenig km</v>
      </c>
      <c r="BP45" s="180" t="str">
        <f>VLOOKUP($X45,Intern!$B$44:$E$51,4)</f>
        <v>zu wenig km</v>
      </c>
      <c r="BQ45" s="177" t="str">
        <f>VLOOKUP($X45,Intern!$B$95:$E$102,3)</f>
        <v>zu wenig km</v>
      </c>
      <c r="BR45" s="178" t="str">
        <f>VLOOKUP($X45,Intern!$B$95:$E$102,4)</f>
        <v>zu wenig km</v>
      </c>
      <c r="BS45" s="178" t="str">
        <f t="shared" si="13"/>
        <v>zu wenig km</v>
      </c>
      <c r="BT45" s="178" t="str">
        <f t="shared" si="14"/>
        <v>zu wenig km</v>
      </c>
      <c r="BU45" s="183" t="str">
        <f t="shared" si="15"/>
        <v>zu wenig km</v>
      </c>
      <c r="BV45" s="187">
        <f t="shared" si="5"/>
        <v>0</v>
      </c>
      <c r="BW45" s="188" t="e">
        <f t="shared" si="6"/>
        <v>#N/A</v>
      </c>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row>
    <row r="46" spans="1:878" s="36" customFormat="1" ht="30" customHeight="1">
      <c r="A46" s="31">
        <v>33</v>
      </c>
      <c r="B46" s="42"/>
      <c r="C46" s="47"/>
      <c r="D46" s="47"/>
      <c r="E46" s="230"/>
      <c r="F46" s="48"/>
      <c r="G46" s="47"/>
      <c r="H46" s="44"/>
      <c r="I46" s="45"/>
      <c r="J46" s="49"/>
      <c r="K46" s="170"/>
      <c r="L46" s="49"/>
      <c r="M46" s="49"/>
      <c r="N46" s="46"/>
      <c r="O46" s="46"/>
      <c r="P46" s="46"/>
      <c r="Q46" s="46" t="s">
        <v>250</v>
      </c>
      <c r="R46" s="50"/>
      <c r="S46" s="46"/>
      <c r="T46" s="46"/>
      <c r="U46" s="50"/>
      <c r="V46" s="45"/>
      <c r="W46" s="46"/>
      <c r="X46" s="46"/>
      <c r="Y46" s="39" t="str">
        <f>VLOOKUP(X46,Intern!$B$44:$D$51,2)</f>
        <v>zu wenig km</v>
      </c>
      <c r="Z46" s="46"/>
      <c r="AA46" s="32" t="str">
        <f t="shared" si="19"/>
        <v>Ja</v>
      </c>
      <c r="AB46" s="51"/>
      <c r="AC46" s="51"/>
      <c r="AD46" s="51"/>
      <c r="AE46" s="51"/>
      <c r="AF46" s="33">
        <f t="shared" si="18"/>
        <v>1</v>
      </c>
      <c r="AG46" s="52"/>
      <c r="AH46" s="33">
        <f t="shared" si="7"/>
        <v>0</v>
      </c>
      <c r="AI46" s="33">
        <f t="shared" ref="AI46:AI77" si="20">AE46-AB46+1</f>
        <v>1</v>
      </c>
      <c r="AJ46" s="53"/>
      <c r="AK46" s="53"/>
      <c r="AL46" s="53"/>
      <c r="AM46" s="53"/>
      <c r="AN46" s="53"/>
      <c r="AO46" s="53"/>
      <c r="AP46" s="53"/>
      <c r="AQ46" s="53"/>
      <c r="AR46" s="37" t="str">
        <f t="shared" ref="AR46:AR77" si="21">LEFT(B46,4)</f>
        <v/>
      </c>
      <c r="AS46" s="152" t="e">
        <f>IF(($AI46)&gt;Intern!$C$5,VLOOKUP($T46,Intern!$A$10:$E$41,5,0))*($AI46-Intern!$C$5)+VLOOKUP($T46,Intern!$A$10:$E$41,4,0)*MIN($AI46,Intern!$C$5)</f>
        <v>#N/A</v>
      </c>
      <c r="AT46" s="151" t="e">
        <f>IF($B46="Lehrkräfte: vorbereitender Besuch",Intern!$B$3,AS46)</f>
        <v>#N/A</v>
      </c>
      <c r="AU46" s="153" t="e">
        <f>IF(($AI46)&gt;Intern!$C$5,VLOOKUP($T46,Intern!$A$10:$E$41,3,0))*($AI46-Intern!$C$5)+VLOOKUP($T46,Intern!$A$10:$E$41,2,0)*MIN($AI46,Intern!$C$5)</f>
        <v>#N/A</v>
      </c>
      <c r="AV46" s="22" t="e">
        <f>IF(($AI46)&gt;Intern!$C$5,VLOOKUP($T46,Intern!$K$10:$O$41,5,0))*($AI46-Intern!$C$5)+VLOOKUP($T46,Intern!$K$10:$O$41,4,0)*MIN($AI46,Intern!$C$5)</f>
        <v>#N/A</v>
      </c>
      <c r="AW46" s="151" t="e">
        <f>IF($B46="Lehrkräfte: vorbereitender Besuch",Intern!$B$3,AV46)</f>
        <v>#N/A</v>
      </c>
      <c r="AX46" s="22" t="e">
        <f>IF(($AI46)&gt;Intern!$C$5,VLOOKUP($T46,Intern!$K$10:$O$41,3,0))*($AI46-Intern!$C$5)+VLOOKUP($T46,Intern!$K$10:$O$41,2,0)*MIN($AI46,Intern!$C$5)</f>
        <v>#N/A</v>
      </c>
      <c r="AY46" s="152" t="e">
        <f t="shared" si="16"/>
        <v>#N/A</v>
      </c>
      <c r="AZ46" s="153" t="e">
        <f t="shared" si="8"/>
        <v>#N/A</v>
      </c>
      <c r="BA46" s="22" t="e">
        <f>IF(($AI46)&gt;Intern!$C$5,VLOOKUP($T46,Intern!$A$61:$E$92,5,0))*($AI46-Intern!$C$5)+VLOOKUP($T46,Intern!$A$61:$E$92,4,0)*MIN($AI46,Intern!$C$5)</f>
        <v>#N/A</v>
      </c>
      <c r="BB46" s="151" t="e">
        <f>IF($B46="Lehrkräfte: vorbereitender Besuch",Intern!$B$54,BA46)</f>
        <v>#N/A</v>
      </c>
      <c r="BC46" s="22" t="e">
        <f>IF(($AI46)&gt;Intern!$C$5,VLOOKUP($T46,Intern!$A$61:$E$92,3,0))*($AI46-Intern!$C$5)+VLOOKUP($T46,Intern!$A$61:$E$92,2,0)*MIN($AI46,Intern!$C$5)</f>
        <v>#N/A</v>
      </c>
      <c r="BD46" s="152" t="e">
        <f>IF(($AI46)&gt;Intern!$C$5,VLOOKUP($T46,Intern!$K$61:$O$92,5,0))*($AI46-Intern!$C$5)+VLOOKUP($T46,Intern!$K$61:$O$92,4,0)*MIN($AI46,Intern!$C$5)</f>
        <v>#N/A</v>
      </c>
      <c r="BE46" s="151" t="e">
        <f>IF($B46="Lehrkräfte: vorbereitender Besuch",Intern!$B$54,BD46)</f>
        <v>#N/A</v>
      </c>
      <c r="BF46" s="153" t="e">
        <f>IF(($AI46)&gt;Intern!$C$5,VLOOKUP($T46,Intern!$K$61:$O$92,3,0))*($AI46-Intern!$C$5)+VLOOKUP($T46,Intern!$K$61:$O$92,2,0)*MIN($AI46,Intern!$C$5)</f>
        <v>#N/A</v>
      </c>
      <c r="BG46" s="22" t="e">
        <f t="shared" si="17"/>
        <v>#N/A</v>
      </c>
      <c r="BH46" s="22" t="e">
        <f t="shared" si="9"/>
        <v>#N/A</v>
      </c>
      <c r="BI46" s="152" t="e">
        <f t="shared" si="10"/>
        <v>#N/A</v>
      </c>
      <c r="BJ46" s="153" t="e">
        <f t="shared" si="11"/>
        <v>#N/A</v>
      </c>
      <c r="BK46" s="189" t="e">
        <f t="shared" si="12"/>
        <v>#N/A</v>
      </c>
      <c r="BL46" s="190" t="e">
        <f>($AI46-2)*VLOOKUP($T46,Intern!$A$10:$H$41,6,0)+2*VLOOKUP($T46,Intern!$A$10:$H$41,7,0)+($AI46-1)*VLOOKUP($T46,Intern!$A$10:$H$41,8,0)</f>
        <v>#N/A</v>
      </c>
      <c r="BM46" s="183" t="e">
        <f t="shared" ref="BM46:BM77" si="22">IF($AR46="Lehr",MIN(BK46,BL46),BK46)</f>
        <v>#N/A</v>
      </c>
      <c r="BN46" s="186" t="e">
        <f t="shared" ref="BN46:BN77" si="23">IF(BM46=BK46,"Es wurden die EU-Pauschalen für die individuelle Unterstützung angewendet.","Es wurden die BMF-Pauschalen für Verpflegung und Übernachtung angewendet, da mit der Weitergabe der EU-Pauschalen eine Steuerpflicht entstehen würde.")</f>
        <v>#N/A</v>
      </c>
      <c r="BO46" s="179" t="str">
        <f>VLOOKUP($X46,Intern!$B$44:$E$51,3)</f>
        <v>zu wenig km</v>
      </c>
      <c r="BP46" s="180" t="str">
        <f>VLOOKUP($X46,Intern!$B$44:$E$51,4)</f>
        <v>zu wenig km</v>
      </c>
      <c r="BQ46" s="177" t="str">
        <f>VLOOKUP($X46,Intern!$B$95:$E$102,3)</f>
        <v>zu wenig km</v>
      </c>
      <c r="BR46" s="178" t="str">
        <f>VLOOKUP($X46,Intern!$B$95:$E$102,4)</f>
        <v>zu wenig km</v>
      </c>
      <c r="BS46" s="178" t="str">
        <f t="shared" si="13"/>
        <v>zu wenig km</v>
      </c>
      <c r="BT46" s="178" t="str">
        <f t="shared" si="14"/>
        <v>zu wenig km</v>
      </c>
      <c r="BU46" s="183" t="str">
        <f t="shared" si="15"/>
        <v>zu wenig km</v>
      </c>
      <c r="BV46" s="187">
        <f t="shared" ref="BV46:BV77" si="24">AG46*80</f>
        <v>0</v>
      </c>
      <c r="BW46" s="188" t="e">
        <f t="shared" ref="BW46:BW77" si="25">BM46+BU46+BV46</f>
        <v>#N/A</v>
      </c>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row>
    <row r="47" spans="1:878" s="36" customFormat="1" ht="30" customHeight="1">
      <c r="A47" s="35">
        <v>34</v>
      </c>
      <c r="B47" s="42"/>
      <c r="C47" s="47"/>
      <c r="D47" s="47"/>
      <c r="E47" s="230"/>
      <c r="F47" s="48"/>
      <c r="G47" s="47"/>
      <c r="H47" s="44"/>
      <c r="I47" s="45"/>
      <c r="J47" s="49"/>
      <c r="K47" s="170"/>
      <c r="L47" s="49"/>
      <c r="M47" s="49"/>
      <c r="N47" s="46"/>
      <c r="O47" s="46"/>
      <c r="P47" s="46"/>
      <c r="Q47" s="46" t="s">
        <v>250</v>
      </c>
      <c r="R47" s="50"/>
      <c r="S47" s="46"/>
      <c r="T47" s="46"/>
      <c r="U47" s="50"/>
      <c r="V47" s="45"/>
      <c r="W47" s="46"/>
      <c r="X47" s="46"/>
      <c r="Y47" s="39" t="str">
        <f>VLOOKUP(X47,Intern!$B$44:$D$51,2)</f>
        <v>zu wenig km</v>
      </c>
      <c r="Z47" s="46"/>
      <c r="AA47" s="32" t="str">
        <f t="shared" si="19"/>
        <v>Ja</v>
      </c>
      <c r="AB47" s="51"/>
      <c r="AC47" s="51"/>
      <c r="AD47" s="51"/>
      <c r="AE47" s="51"/>
      <c r="AF47" s="33">
        <f t="shared" si="18"/>
        <v>1</v>
      </c>
      <c r="AG47" s="52"/>
      <c r="AH47" s="33">
        <f t="shared" si="7"/>
        <v>0</v>
      </c>
      <c r="AI47" s="33">
        <f t="shared" si="20"/>
        <v>1</v>
      </c>
      <c r="AJ47" s="53"/>
      <c r="AK47" s="53"/>
      <c r="AL47" s="53"/>
      <c r="AM47" s="53"/>
      <c r="AN47" s="53"/>
      <c r="AO47" s="53"/>
      <c r="AP47" s="53"/>
      <c r="AQ47" s="53"/>
      <c r="AR47" s="37" t="str">
        <f t="shared" si="21"/>
        <v/>
      </c>
      <c r="AS47" s="152" t="e">
        <f>IF(($AI47)&gt;Intern!$C$5,VLOOKUP($T47,Intern!$A$10:$E$41,5,0))*($AI47-Intern!$C$5)+VLOOKUP($T47,Intern!$A$10:$E$41,4,0)*MIN($AI47,Intern!$C$5)</f>
        <v>#N/A</v>
      </c>
      <c r="AT47" s="151" t="e">
        <f>IF($B47="Lehrkräfte: vorbereitender Besuch",Intern!$B$3,AS47)</f>
        <v>#N/A</v>
      </c>
      <c r="AU47" s="153" t="e">
        <f>IF(($AI47)&gt;Intern!$C$5,VLOOKUP($T47,Intern!$A$10:$E$41,3,0))*($AI47-Intern!$C$5)+VLOOKUP($T47,Intern!$A$10:$E$41,2,0)*MIN($AI47,Intern!$C$5)</f>
        <v>#N/A</v>
      </c>
      <c r="AV47" s="22" t="e">
        <f>IF(($AI47)&gt;Intern!$C$5,VLOOKUP($T47,Intern!$K$10:$O$41,5,0))*($AI47-Intern!$C$5)+VLOOKUP($T47,Intern!$K$10:$O$41,4,0)*MIN($AI47,Intern!$C$5)</f>
        <v>#N/A</v>
      </c>
      <c r="AW47" s="151" t="e">
        <f>IF($B47="Lehrkräfte: vorbereitender Besuch",Intern!$B$3,AV47)</f>
        <v>#N/A</v>
      </c>
      <c r="AX47" s="22" t="e">
        <f>IF(($AI47)&gt;Intern!$C$5,VLOOKUP($T47,Intern!$K$10:$O$41,3,0))*($AI47-Intern!$C$5)+VLOOKUP($T47,Intern!$K$10:$O$41,2,0)*MIN($AI47,Intern!$C$5)</f>
        <v>#N/A</v>
      </c>
      <c r="AY47" s="152" t="e">
        <f t="shared" si="16"/>
        <v>#N/A</v>
      </c>
      <c r="AZ47" s="153" t="e">
        <f t="shared" si="8"/>
        <v>#N/A</v>
      </c>
      <c r="BA47" s="22" t="e">
        <f>IF(($AI47)&gt;Intern!$C$5,VLOOKUP($T47,Intern!$A$61:$E$92,5,0))*($AI47-Intern!$C$5)+VLOOKUP($T47,Intern!$A$61:$E$92,4,0)*MIN($AI47,Intern!$C$5)</f>
        <v>#N/A</v>
      </c>
      <c r="BB47" s="151" t="e">
        <f>IF($B47="Lehrkräfte: vorbereitender Besuch",Intern!$B$54,BA47)</f>
        <v>#N/A</v>
      </c>
      <c r="BC47" s="22" t="e">
        <f>IF(($AI47)&gt;Intern!$C$5,VLOOKUP($T47,Intern!$A$61:$E$92,3,0))*($AI47-Intern!$C$5)+VLOOKUP($T47,Intern!$A$61:$E$92,2,0)*MIN($AI47,Intern!$C$5)</f>
        <v>#N/A</v>
      </c>
      <c r="BD47" s="152" t="e">
        <f>IF(($AI47)&gt;Intern!$C$5,VLOOKUP($T47,Intern!$K$61:$O$92,5,0))*($AI47-Intern!$C$5)+VLOOKUP($T47,Intern!$K$61:$O$92,4,0)*MIN($AI47,Intern!$C$5)</f>
        <v>#N/A</v>
      </c>
      <c r="BE47" s="151" t="e">
        <f>IF($B47="Lehrkräfte: vorbereitender Besuch",Intern!$B$54,BD47)</f>
        <v>#N/A</v>
      </c>
      <c r="BF47" s="153" t="e">
        <f>IF(($AI47)&gt;Intern!$C$5,VLOOKUP($T47,Intern!$K$61:$O$92,3,0))*($AI47-Intern!$C$5)+VLOOKUP($T47,Intern!$K$61:$O$92,2,0)*MIN($AI47,Intern!$C$5)</f>
        <v>#N/A</v>
      </c>
      <c r="BG47" s="22" t="e">
        <f t="shared" si="17"/>
        <v>#N/A</v>
      </c>
      <c r="BH47" s="22" t="e">
        <f t="shared" si="9"/>
        <v>#N/A</v>
      </c>
      <c r="BI47" s="152" t="e">
        <f t="shared" si="10"/>
        <v>#N/A</v>
      </c>
      <c r="BJ47" s="153" t="e">
        <f t="shared" si="11"/>
        <v>#N/A</v>
      </c>
      <c r="BK47" s="189" t="e">
        <f t="shared" si="12"/>
        <v>#N/A</v>
      </c>
      <c r="BL47" s="190" t="e">
        <f>($AI47-2)*VLOOKUP($T47,Intern!$A$10:$H$41,6,0)+2*VLOOKUP($T47,Intern!$A$10:$H$41,7,0)+($AI47-1)*VLOOKUP($T47,Intern!$A$10:$H$41,8,0)</f>
        <v>#N/A</v>
      </c>
      <c r="BM47" s="183" t="e">
        <f t="shared" si="22"/>
        <v>#N/A</v>
      </c>
      <c r="BN47" s="186" t="e">
        <f t="shared" si="23"/>
        <v>#N/A</v>
      </c>
      <c r="BO47" s="179" t="str">
        <f>VLOOKUP($X47,Intern!$B$44:$E$51,3)</f>
        <v>zu wenig km</v>
      </c>
      <c r="BP47" s="180" t="str">
        <f>VLOOKUP($X47,Intern!$B$44:$E$51,4)</f>
        <v>zu wenig km</v>
      </c>
      <c r="BQ47" s="177" t="str">
        <f>VLOOKUP($X47,Intern!$B$95:$E$102,3)</f>
        <v>zu wenig km</v>
      </c>
      <c r="BR47" s="178" t="str">
        <f>VLOOKUP($X47,Intern!$B$95:$E$102,4)</f>
        <v>zu wenig km</v>
      </c>
      <c r="BS47" s="178" t="str">
        <f t="shared" si="13"/>
        <v>zu wenig km</v>
      </c>
      <c r="BT47" s="178" t="str">
        <f t="shared" si="14"/>
        <v>zu wenig km</v>
      </c>
      <c r="BU47" s="183" t="str">
        <f t="shared" si="15"/>
        <v>zu wenig km</v>
      </c>
      <c r="BV47" s="187">
        <f t="shared" si="24"/>
        <v>0</v>
      </c>
      <c r="BW47" s="188" t="e">
        <f t="shared" si="25"/>
        <v>#N/A</v>
      </c>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row>
    <row r="48" spans="1:878" s="36" customFormat="1" ht="30" customHeight="1">
      <c r="A48" s="35">
        <v>35</v>
      </c>
      <c r="B48" s="42"/>
      <c r="C48" s="47"/>
      <c r="D48" s="47"/>
      <c r="E48" s="230"/>
      <c r="F48" s="48"/>
      <c r="G48" s="47"/>
      <c r="H48" s="44"/>
      <c r="I48" s="45"/>
      <c r="J48" s="49"/>
      <c r="K48" s="170"/>
      <c r="L48" s="49"/>
      <c r="M48" s="49"/>
      <c r="N48" s="46"/>
      <c r="O48" s="46"/>
      <c r="P48" s="46"/>
      <c r="Q48" s="46" t="s">
        <v>250</v>
      </c>
      <c r="R48" s="50"/>
      <c r="S48" s="46"/>
      <c r="T48" s="46"/>
      <c r="U48" s="50"/>
      <c r="V48" s="45"/>
      <c r="W48" s="46"/>
      <c r="X48" s="46"/>
      <c r="Y48" s="39" t="str">
        <f>VLOOKUP(X48,Intern!$B$44:$D$51,2)</f>
        <v>zu wenig km</v>
      </c>
      <c r="Z48" s="46"/>
      <c r="AA48" s="32" t="str">
        <f t="shared" si="19"/>
        <v>Ja</v>
      </c>
      <c r="AB48" s="51"/>
      <c r="AC48" s="51"/>
      <c r="AD48" s="51"/>
      <c r="AE48" s="51"/>
      <c r="AF48" s="33">
        <f t="shared" si="18"/>
        <v>1</v>
      </c>
      <c r="AG48" s="52"/>
      <c r="AH48" s="33">
        <f t="shared" si="7"/>
        <v>0</v>
      </c>
      <c r="AI48" s="33">
        <f t="shared" si="20"/>
        <v>1</v>
      </c>
      <c r="AJ48" s="53"/>
      <c r="AK48" s="53"/>
      <c r="AL48" s="53"/>
      <c r="AM48" s="53"/>
      <c r="AN48" s="53"/>
      <c r="AO48" s="53"/>
      <c r="AP48" s="53"/>
      <c r="AQ48" s="53"/>
      <c r="AR48" s="37" t="str">
        <f t="shared" si="21"/>
        <v/>
      </c>
      <c r="AS48" s="152" t="e">
        <f>IF(($AI48)&gt;Intern!$C$5,VLOOKUP($T48,Intern!$A$10:$E$41,5,0))*($AI48-Intern!$C$5)+VLOOKUP($T48,Intern!$A$10:$E$41,4,0)*MIN($AI48,Intern!$C$5)</f>
        <v>#N/A</v>
      </c>
      <c r="AT48" s="151" t="e">
        <f>IF($B48="Lehrkräfte: vorbereitender Besuch",Intern!$B$3,AS48)</f>
        <v>#N/A</v>
      </c>
      <c r="AU48" s="153" t="e">
        <f>IF(($AI48)&gt;Intern!$C$5,VLOOKUP($T48,Intern!$A$10:$E$41,3,0))*($AI48-Intern!$C$5)+VLOOKUP($T48,Intern!$A$10:$E$41,2,0)*MIN($AI48,Intern!$C$5)</f>
        <v>#N/A</v>
      </c>
      <c r="AV48" s="22" t="e">
        <f>IF(($AI48)&gt;Intern!$C$5,VLOOKUP($T48,Intern!$K$10:$O$41,5,0))*($AI48-Intern!$C$5)+VLOOKUP($T48,Intern!$K$10:$O$41,4,0)*MIN($AI48,Intern!$C$5)</f>
        <v>#N/A</v>
      </c>
      <c r="AW48" s="151" t="e">
        <f>IF($B48="Lehrkräfte: vorbereitender Besuch",Intern!$B$3,AV48)</f>
        <v>#N/A</v>
      </c>
      <c r="AX48" s="22" t="e">
        <f>IF(($AI48)&gt;Intern!$C$5,VLOOKUP($T48,Intern!$K$10:$O$41,3,0))*($AI48-Intern!$C$5)+VLOOKUP($T48,Intern!$K$10:$O$41,2,0)*MIN($AI48,Intern!$C$5)</f>
        <v>#N/A</v>
      </c>
      <c r="AY48" s="152" t="e">
        <f t="shared" si="16"/>
        <v>#N/A</v>
      </c>
      <c r="AZ48" s="153" t="e">
        <f t="shared" si="8"/>
        <v>#N/A</v>
      </c>
      <c r="BA48" s="22" t="e">
        <f>IF(($AI48)&gt;Intern!$C$5,VLOOKUP($T48,Intern!$A$61:$E$92,5,0))*($AI48-Intern!$C$5)+VLOOKUP($T48,Intern!$A$61:$E$92,4,0)*MIN($AI48,Intern!$C$5)</f>
        <v>#N/A</v>
      </c>
      <c r="BB48" s="151" t="e">
        <f>IF($B48="Lehrkräfte: vorbereitender Besuch",Intern!$B$54,BA48)</f>
        <v>#N/A</v>
      </c>
      <c r="BC48" s="22" t="e">
        <f>IF(($AI48)&gt;Intern!$C$5,VLOOKUP($T48,Intern!$A$61:$E$92,3,0))*($AI48-Intern!$C$5)+VLOOKUP($T48,Intern!$A$61:$E$92,2,0)*MIN($AI48,Intern!$C$5)</f>
        <v>#N/A</v>
      </c>
      <c r="BD48" s="152" t="e">
        <f>IF(($AI48)&gt;Intern!$C$5,VLOOKUP($T48,Intern!$K$61:$O$92,5,0))*($AI48-Intern!$C$5)+VLOOKUP($T48,Intern!$K$61:$O$92,4,0)*MIN($AI48,Intern!$C$5)</f>
        <v>#N/A</v>
      </c>
      <c r="BE48" s="151" t="e">
        <f>IF($B48="Lehrkräfte: vorbereitender Besuch",Intern!$B$54,BD48)</f>
        <v>#N/A</v>
      </c>
      <c r="BF48" s="153" t="e">
        <f>IF(($AI48)&gt;Intern!$C$5,VLOOKUP($T48,Intern!$K$61:$O$92,3,0))*($AI48-Intern!$C$5)+VLOOKUP($T48,Intern!$K$61:$O$92,2,0)*MIN($AI48,Intern!$C$5)</f>
        <v>#N/A</v>
      </c>
      <c r="BG48" s="22" t="e">
        <f t="shared" si="17"/>
        <v>#N/A</v>
      </c>
      <c r="BH48" s="22" t="e">
        <f t="shared" si="9"/>
        <v>#N/A</v>
      </c>
      <c r="BI48" s="152" t="e">
        <f t="shared" si="10"/>
        <v>#N/A</v>
      </c>
      <c r="BJ48" s="153" t="e">
        <f t="shared" si="11"/>
        <v>#N/A</v>
      </c>
      <c r="BK48" s="189" t="e">
        <f t="shared" si="12"/>
        <v>#N/A</v>
      </c>
      <c r="BL48" s="190" t="e">
        <f>($AI48-2)*VLOOKUP($T48,Intern!$A$10:$H$41,6,0)+2*VLOOKUP($T48,Intern!$A$10:$H$41,7,0)+($AI48-1)*VLOOKUP($T48,Intern!$A$10:$H$41,8,0)</f>
        <v>#N/A</v>
      </c>
      <c r="BM48" s="183" t="e">
        <f t="shared" si="22"/>
        <v>#N/A</v>
      </c>
      <c r="BN48" s="186" t="e">
        <f t="shared" si="23"/>
        <v>#N/A</v>
      </c>
      <c r="BO48" s="179" t="str">
        <f>VLOOKUP($X48,Intern!$B$44:$E$51,3)</f>
        <v>zu wenig km</v>
      </c>
      <c r="BP48" s="180" t="str">
        <f>VLOOKUP($X48,Intern!$B$44:$E$51,4)</f>
        <v>zu wenig km</v>
      </c>
      <c r="BQ48" s="177" t="str">
        <f>VLOOKUP($X48,Intern!$B$95:$E$102,3)</f>
        <v>zu wenig km</v>
      </c>
      <c r="BR48" s="178" t="str">
        <f>VLOOKUP($X48,Intern!$B$95:$E$102,4)</f>
        <v>zu wenig km</v>
      </c>
      <c r="BS48" s="178" t="str">
        <f t="shared" si="13"/>
        <v>zu wenig km</v>
      </c>
      <c r="BT48" s="178" t="str">
        <f t="shared" si="14"/>
        <v>zu wenig km</v>
      </c>
      <c r="BU48" s="183" t="str">
        <f t="shared" si="15"/>
        <v>zu wenig km</v>
      </c>
      <c r="BV48" s="187">
        <f t="shared" si="24"/>
        <v>0</v>
      </c>
      <c r="BW48" s="188" t="e">
        <f t="shared" si="25"/>
        <v>#N/A</v>
      </c>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row>
    <row r="49" spans="1:878" s="36" customFormat="1" ht="30" customHeight="1">
      <c r="A49" s="35">
        <v>36</v>
      </c>
      <c r="B49" s="42"/>
      <c r="C49" s="47"/>
      <c r="D49" s="47"/>
      <c r="E49" s="230"/>
      <c r="F49" s="48"/>
      <c r="G49" s="47"/>
      <c r="H49" s="44"/>
      <c r="I49" s="45"/>
      <c r="J49" s="49"/>
      <c r="K49" s="170"/>
      <c r="L49" s="49"/>
      <c r="M49" s="49"/>
      <c r="N49" s="46"/>
      <c r="O49" s="46"/>
      <c r="P49" s="46"/>
      <c r="Q49" s="46" t="s">
        <v>250</v>
      </c>
      <c r="R49" s="50"/>
      <c r="S49" s="46"/>
      <c r="T49" s="46"/>
      <c r="U49" s="50"/>
      <c r="V49" s="45"/>
      <c r="W49" s="46"/>
      <c r="X49" s="46"/>
      <c r="Y49" s="39" t="str">
        <f>VLOOKUP(X49,Intern!$B$44:$D$51,2)</f>
        <v>zu wenig km</v>
      </c>
      <c r="Z49" s="46"/>
      <c r="AA49" s="32" t="str">
        <f t="shared" si="19"/>
        <v>Ja</v>
      </c>
      <c r="AB49" s="51"/>
      <c r="AC49" s="51"/>
      <c r="AD49" s="51"/>
      <c r="AE49" s="51"/>
      <c r="AF49" s="33">
        <f t="shared" si="18"/>
        <v>1</v>
      </c>
      <c r="AG49" s="52"/>
      <c r="AH49" s="33">
        <f t="shared" si="7"/>
        <v>0</v>
      </c>
      <c r="AI49" s="33">
        <f t="shared" si="20"/>
        <v>1</v>
      </c>
      <c r="AJ49" s="53"/>
      <c r="AK49" s="53"/>
      <c r="AL49" s="53"/>
      <c r="AM49" s="53"/>
      <c r="AN49" s="53"/>
      <c r="AO49" s="53"/>
      <c r="AP49" s="53"/>
      <c r="AQ49" s="53"/>
      <c r="AR49" s="37" t="str">
        <f t="shared" si="21"/>
        <v/>
      </c>
      <c r="AS49" s="152" t="e">
        <f>IF(($AI49)&gt;Intern!$C$5,VLOOKUP($T49,Intern!$A$10:$E$41,5,0))*($AI49-Intern!$C$5)+VLOOKUP($T49,Intern!$A$10:$E$41,4,0)*MIN($AI49,Intern!$C$5)</f>
        <v>#N/A</v>
      </c>
      <c r="AT49" s="151" t="e">
        <f>IF($B49="Lehrkräfte: vorbereitender Besuch",Intern!$B$3,AS49)</f>
        <v>#N/A</v>
      </c>
      <c r="AU49" s="153" t="e">
        <f>IF(($AI49)&gt;Intern!$C$5,VLOOKUP($T49,Intern!$A$10:$E$41,3,0))*($AI49-Intern!$C$5)+VLOOKUP($T49,Intern!$A$10:$E$41,2,0)*MIN($AI49,Intern!$C$5)</f>
        <v>#N/A</v>
      </c>
      <c r="AV49" s="22" t="e">
        <f>IF(($AI49)&gt;Intern!$C$5,VLOOKUP($T49,Intern!$K$10:$O$41,5,0))*($AI49-Intern!$C$5)+VLOOKUP($T49,Intern!$K$10:$O$41,4,0)*MIN($AI49,Intern!$C$5)</f>
        <v>#N/A</v>
      </c>
      <c r="AW49" s="151" t="e">
        <f>IF($B49="Lehrkräfte: vorbereitender Besuch",Intern!$B$3,AV49)</f>
        <v>#N/A</v>
      </c>
      <c r="AX49" s="22" t="e">
        <f>IF(($AI49)&gt;Intern!$C$5,VLOOKUP($T49,Intern!$K$10:$O$41,3,0))*($AI49-Intern!$C$5)+VLOOKUP($T49,Intern!$K$10:$O$41,2,0)*MIN($AI49,Intern!$C$5)</f>
        <v>#N/A</v>
      </c>
      <c r="AY49" s="152" t="e">
        <f t="shared" si="16"/>
        <v>#N/A</v>
      </c>
      <c r="AZ49" s="153" t="e">
        <f t="shared" si="8"/>
        <v>#N/A</v>
      </c>
      <c r="BA49" s="22" t="e">
        <f>IF(($AI49)&gt;Intern!$C$5,VLOOKUP($T49,Intern!$A$61:$E$92,5,0))*($AI49-Intern!$C$5)+VLOOKUP($T49,Intern!$A$61:$E$92,4,0)*MIN($AI49,Intern!$C$5)</f>
        <v>#N/A</v>
      </c>
      <c r="BB49" s="151" t="e">
        <f>IF($B49="Lehrkräfte: vorbereitender Besuch",Intern!$B$54,BA49)</f>
        <v>#N/A</v>
      </c>
      <c r="BC49" s="22" t="e">
        <f>IF(($AI49)&gt;Intern!$C$5,VLOOKUP($T49,Intern!$A$61:$E$92,3,0))*($AI49-Intern!$C$5)+VLOOKUP($T49,Intern!$A$61:$E$92,2,0)*MIN($AI49,Intern!$C$5)</f>
        <v>#N/A</v>
      </c>
      <c r="BD49" s="152" t="e">
        <f>IF(($AI49)&gt;Intern!$C$5,VLOOKUP($T49,Intern!$K$61:$O$92,5,0))*($AI49-Intern!$C$5)+VLOOKUP($T49,Intern!$K$61:$O$92,4,0)*MIN($AI49,Intern!$C$5)</f>
        <v>#N/A</v>
      </c>
      <c r="BE49" s="151" t="e">
        <f>IF($B49="Lehrkräfte: vorbereitender Besuch",Intern!$B$54,BD49)</f>
        <v>#N/A</v>
      </c>
      <c r="BF49" s="153" t="e">
        <f>IF(($AI49)&gt;Intern!$C$5,VLOOKUP($T49,Intern!$K$61:$O$92,3,0))*($AI49-Intern!$C$5)+VLOOKUP($T49,Intern!$K$61:$O$92,2,0)*MIN($AI49,Intern!$C$5)</f>
        <v>#N/A</v>
      </c>
      <c r="BG49" s="22" t="e">
        <f t="shared" si="17"/>
        <v>#N/A</v>
      </c>
      <c r="BH49" s="22" t="e">
        <f t="shared" si="9"/>
        <v>#N/A</v>
      </c>
      <c r="BI49" s="152" t="e">
        <f t="shared" si="10"/>
        <v>#N/A</v>
      </c>
      <c r="BJ49" s="153" t="e">
        <f t="shared" si="11"/>
        <v>#N/A</v>
      </c>
      <c r="BK49" s="189" t="e">
        <f t="shared" si="12"/>
        <v>#N/A</v>
      </c>
      <c r="BL49" s="190" t="e">
        <f>($AI49-2)*VLOOKUP($T49,Intern!$A$10:$H$41,6,0)+2*VLOOKUP($T49,Intern!$A$10:$H$41,7,0)+($AI49-1)*VLOOKUP($T49,Intern!$A$10:$H$41,8,0)</f>
        <v>#N/A</v>
      </c>
      <c r="BM49" s="183" t="e">
        <f t="shared" si="22"/>
        <v>#N/A</v>
      </c>
      <c r="BN49" s="186" t="e">
        <f t="shared" si="23"/>
        <v>#N/A</v>
      </c>
      <c r="BO49" s="179" t="str">
        <f>VLOOKUP($X49,Intern!$B$44:$E$51,3)</f>
        <v>zu wenig km</v>
      </c>
      <c r="BP49" s="180" t="str">
        <f>VLOOKUP($X49,Intern!$B$44:$E$51,4)</f>
        <v>zu wenig km</v>
      </c>
      <c r="BQ49" s="177" t="str">
        <f>VLOOKUP($X49,Intern!$B$95:$E$102,3)</f>
        <v>zu wenig km</v>
      </c>
      <c r="BR49" s="178" t="str">
        <f>VLOOKUP($X49,Intern!$B$95:$E$102,4)</f>
        <v>zu wenig km</v>
      </c>
      <c r="BS49" s="178" t="str">
        <f t="shared" si="13"/>
        <v>zu wenig km</v>
      </c>
      <c r="BT49" s="178" t="str">
        <f t="shared" si="14"/>
        <v>zu wenig km</v>
      </c>
      <c r="BU49" s="183" t="str">
        <f t="shared" si="15"/>
        <v>zu wenig km</v>
      </c>
      <c r="BV49" s="187">
        <f t="shared" si="24"/>
        <v>0</v>
      </c>
      <c r="BW49" s="188" t="e">
        <f t="shared" si="25"/>
        <v>#N/A</v>
      </c>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row>
    <row r="50" spans="1:878" s="36" customFormat="1" ht="30" customHeight="1">
      <c r="A50" s="31">
        <v>37</v>
      </c>
      <c r="B50" s="42"/>
      <c r="C50" s="47"/>
      <c r="D50" s="47"/>
      <c r="E50" s="230"/>
      <c r="F50" s="48"/>
      <c r="G50" s="47"/>
      <c r="H50" s="44"/>
      <c r="I50" s="45"/>
      <c r="J50" s="49"/>
      <c r="K50" s="170"/>
      <c r="L50" s="49"/>
      <c r="M50" s="49"/>
      <c r="N50" s="46"/>
      <c r="O50" s="46"/>
      <c r="P50" s="46"/>
      <c r="Q50" s="46" t="s">
        <v>250</v>
      </c>
      <c r="R50" s="50"/>
      <c r="S50" s="46"/>
      <c r="T50" s="46"/>
      <c r="U50" s="50"/>
      <c r="V50" s="45"/>
      <c r="W50" s="46"/>
      <c r="X50" s="46"/>
      <c r="Y50" s="39" t="str">
        <f>VLOOKUP(X50,Intern!$B$44:$D$51,2)</f>
        <v>zu wenig km</v>
      </c>
      <c r="Z50" s="46"/>
      <c r="AA50" s="32" t="str">
        <f t="shared" si="19"/>
        <v>Ja</v>
      </c>
      <c r="AB50" s="51"/>
      <c r="AC50" s="51"/>
      <c r="AD50" s="51"/>
      <c r="AE50" s="51"/>
      <c r="AF50" s="33">
        <f t="shared" si="18"/>
        <v>1</v>
      </c>
      <c r="AG50" s="52"/>
      <c r="AH50" s="33">
        <f t="shared" si="7"/>
        <v>0</v>
      </c>
      <c r="AI50" s="33">
        <f t="shared" si="20"/>
        <v>1</v>
      </c>
      <c r="AJ50" s="53"/>
      <c r="AK50" s="53"/>
      <c r="AL50" s="53"/>
      <c r="AM50" s="53"/>
      <c r="AN50" s="53"/>
      <c r="AO50" s="53"/>
      <c r="AP50" s="53"/>
      <c r="AQ50" s="53"/>
      <c r="AR50" s="37" t="str">
        <f t="shared" si="21"/>
        <v/>
      </c>
      <c r="AS50" s="152" t="e">
        <f>IF(($AI50)&gt;Intern!$C$5,VLOOKUP($T50,Intern!$A$10:$E$41,5,0))*($AI50-Intern!$C$5)+VLOOKUP($T50,Intern!$A$10:$E$41,4,0)*MIN($AI50,Intern!$C$5)</f>
        <v>#N/A</v>
      </c>
      <c r="AT50" s="151" t="e">
        <f>IF($B50="Lehrkräfte: vorbereitender Besuch",Intern!$B$3,AS50)</f>
        <v>#N/A</v>
      </c>
      <c r="AU50" s="153" t="e">
        <f>IF(($AI50)&gt;Intern!$C$5,VLOOKUP($T50,Intern!$A$10:$E$41,3,0))*($AI50-Intern!$C$5)+VLOOKUP($T50,Intern!$A$10:$E$41,2,0)*MIN($AI50,Intern!$C$5)</f>
        <v>#N/A</v>
      </c>
      <c r="AV50" s="22" t="e">
        <f>IF(($AI50)&gt;Intern!$C$5,VLOOKUP($T50,Intern!$K$10:$O$41,5,0))*($AI50-Intern!$C$5)+VLOOKUP($T50,Intern!$K$10:$O$41,4,0)*MIN($AI50,Intern!$C$5)</f>
        <v>#N/A</v>
      </c>
      <c r="AW50" s="151" t="e">
        <f>IF($B50="Lehrkräfte: vorbereitender Besuch",Intern!$B$3,AV50)</f>
        <v>#N/A</v>
      </c>
      <c r="AX50" s="22" t="e">
        <f>IF(($AI50)&gt;Intern!$C$5,VLOOKUP($T50,Intern!$K$10:$O$41,3,0))*($AI50-Intern!$C$5)+VLOOKUP($T50,Intern!$K$10:$O$41,2,0)*MIN($AI50,Intern!$C$5)</f>
        <v>#N/A</v>
      </c>
      <c r="AY50" s="152" t="e">
        <f t="shared" si="16"/>
        <v>#N/A</v>
      </c>
      <c r="AZ50" s="153" t="e">
        <f t="shared" si="8"/>
        <v>#N/A</v>
      </c>
      <c r="BA50" s="22" t="e">
        <f>IF(($AI50)&gt;Intern!$C$5,VLOOKUP($T50,Intern!$A$61:$E$92,5,0))*($AI50-Intern!$C$5)+VLOOKUP($T50,Intern!$A$61:$E$92,4,0)*MIN($AI50,Intern!$C$5)</f>
        <v>#N/A</v>
      </c>
      <c r="BB50" s="151" t="e">
        <f>IF($B50="Lehrkräfte: vorbereitender Besuch",Intern!$B$54,BA50)</f>
        <v>#N/A</v>
      </c>
      <c r="BC50" s="22" t="e">
        <f>IF(($AI50)&gt;Intern!$C$5,VLOOKUP($T50,Intern!$A$61:$E$92,3,0))*($AI50-Intern!$C$5)+VLOOKUP($T50,Intern!$A$61:$E$92,2,0)*MIN($AI50,Intern!$C$5)</f>
        <v>#N/A</v>
      </c>
      <c r="BD50" s="152" t="e">
        <f>IF(($AI50)&gt;Intern!$C$5,VLOOKUP($T50,Intern!$K$61:$O$92,5,0))*($AI50-Intern!$C$5)+VLOOKUP($T50,Intern!$K$61:$O$92,4,0)*MIN($AI50,Intern!$C$5)</f>
        <v>#N/A</v>
      </c>
      <c r="BE50" s="151" t="e">
        <f>IF($B50="Lehrkräfte: vorbereitender Besuch",Intern!$B$54,BD50)</f>
        <v>#N/A</v>
      </c>
      <c r="BF50" s="153" t="e">
        <f>IF(($AI50)&gt;Intern!$C$5,VLOOKUP($T50,Intern!$K$61:$O$92,3,0))*($AI50-Intern!$C$5)+VLOOKUP($T50,Intern!$K$61:$O$92,2,0)*MIN($AI50,Intern!$C$5)</f>
        <v>#N/A</v>
      </c>
      <c r="BG50" s="22" t="e">
        <f t="shared" si="17"/>
        <v>#N/A</v>
      </c>
      <c r="BH50" s="22" t="e">
        <f t="shared" si="9"/>
        <v>#N/A</v>
      </c>
      <c r="BI50" s="152" t="e">
        <f t="shared" si="10"/>
        <v>#N/A</v>
      </c>
      <c r="BJ50" s="153" t="e">
        <f t="shared" si="11"/>
        <v>#N/A</v>
      </c>
      <c r="BK50" s="189" t="e">
        <f t="shared" si="12"/>
        <v>#N/A</v>
      </c>
      <c r="BL50" s="190" t="e">
        <f>($AI50-2)*VLOOKUP($T50,Intern!$A$10:$H$41,6,0)+2*VLOOKUP($T50,Intern!$A$10:$H$41,7,0)+($AI50-1)*VLOOKUP($T50,Intern!$A$10:$H$41,8,0)</f>
        <v>#N/A</v>
      </c>
      <c r="BM50" s="183" t="e">
        <f t="shared" si="22"/>
        <v>#N/A</v>
      </c>
      <c r="BN50" s="186" t="e">
        <f t="shared" si="23"/>
        <v>#N/A</v>
      </c>
      <c r="BO50" s="179" t="str">
        <f>VLOOKUP($X50,Intern!$B$44:$E$51,3)</f>
        <v>zu wenig km</v>
      </c>
      <c r="BP50" s="180" t="str">
        <f>VLOOKUP($X50,Intern!$B$44:$E$51,4)</f>
        <v>zu wenig km</v>
      </c>
      <c r="BQ50" s="177" t="str">
        <f>VLOOKUP($X50,Intern!$B$95:$E$102,3)</f>
        <v>zu wenig km</v>
      </c>
      <c r="BR50" s="178" t="str">
        <f>VLOOKUP($X50,Intern!$B$95:$E$102,4)</f>
        <v>zu wenig km</v>
      </c>
      <c r="BS50" s="178" t="str">
        <f t="shared" si="13"/>
        <v>zu wenig km</v>
      </c>
      <c r="BT50" s="178" t="str">
        <f t="shared" si="14"/>
        <v>zu wenig km</v>
      </c>
      <c r="BU50" s="183" t="str">
        <f t="shared" si="15"/>
        <v>zu wenig km</v>
      </c>
      <c r="BV50" s="187">
        <f t="shared" si="24"/>
        <v>0</v>
      </c>
      <c r="BW50" s="188" t="e">
        <f t="shared" si="25"/>
        <v>#N/A</v>
      </c>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row>
    <row r="51" spans="1:878" s="36" customFormat="1" ht="30" customHeight="1">
      <c r="A51" s="35">
        <v>38</v>
      </c>
      <c r="B51" s="42"/>
      <c r="C51" s="47"/>
      <c r="D51" s="47"/>
      <c r="E51" s="230"/>
      <c r="F51" s="48"/>
      <c r="G51" s="47"/>
      <c r="H51" s="44"/>
      <c r="I51" s="45"/>
      <c r="J51" s="49"/>
      <c r="K51" s="170"/>
      <c r="L51" s="49"/>
      <c r="M51" s="49"/>
      <c r="N51" s="46"/>
      <c r="O51" s="46"/>
      <c r="P51" s="46"/>
      <c r="Q51" s="46" t="s">
        <v>250</v>
      </c>
      <c r="R51" s="50"/>
      <c r="S51" s="46"/>
      <c r="T51" s="46"/>
      <c r="U51" s="50"/>
      <c r="V51" s="45"/>
      <c r="W51" s="46"/>
      <c r="X51" s="46"/>
      <c r="Y51" s="39" t="str">
        <f>VLOOKUP(X51,Intern!$B$44:$D$51,2)</f>
        <v>zu wenig km</v>
      </c>
      <c r="Z51" s="46"/>
      <c r="AA51" s="32" t="str">
        <f t="shared" si="19"/>
        <v>Ja</v>
      </c>
      <c r="AB51" s="51"/>
      <c r="AC51" s="51"/>
      <c r="AD51" s="51"/>
      <c r="AE51" s="51"/>
      <c r="AF51" s="33">
        <f t="shared" si="18"/>
        <v>1</v>
      </c>
      <c r="AG51" s="52"/>
      <c r="AH51" s="33">
        <f t="shared" si="7"/>
        <v>0</v>
      </c>
      <c r="AI51" s="33">
        <f t="shared" si="20"/>
        <v>1</v>
      </c>
      <c r="AJ51" s="53"/>
      <c r="AK51" s="53"/>
      <c r="AL51" s="53"/>
      <c r="AM51" s="53"/>
      <c r="AN51" s="53"/>
      <c r="AO51" s="53"/>
      <c r="AP51" s="53"/>
      <c r="AQ51" s="53"/>
      <c r="AR51" s="37" t="str">
        <f t="shared" si="21"/>
        <v/>
      </c>
      <c r="AS51" s="152" t="e">
        <f>IF(($AI51)&gt;Intern!$C$5,VLOOKUP($T51,Intern!$A$10:$E$41,5,0))*($AI51-Intern!$C$5)+VLOOKUP($T51,Intern!$A$10:$E$41,4,0)*MIN($AI51,Intern!$C$5)</f>
        <v>#N/A</v>
      </c>
      <c r="AT51" s="151" t="e">
        <f>IF($B51="Lehrkräfte: vorbereitender Besuch",Intern!$B$3,AS51)</f>
        <v>#N/A</v>
      </c>
      <c r="AU51" s="153" t="e">
        <f>IF(($AI51)&gt;Intern!$C$5,VLOOKUP($T51,Intern!$A$10:$E$41,3,0))*($AI51-Intern!$C$5)+VLOOKUP($T51,Intern!$A$10:$E$41,2,0)*MIN($AI51,Intern!$C$5)</f>
        <v>#N/A</v>
      </c>
      <c r="AV51" s="22" t="e">
        <f>IF(($AI51)&gt;Intern!$C$5,VLOOKUP($T51,Intern!$K$10:$O$41,5,0))*($AI51-Intern!$C$5)+VLOOKUP($T51,Intern!$K$10:$O$41,4,0)*MIN($AI51,Intern!$C$5)</f>
        <v>#N/A</v>
      </c>
      <c r="AW51" s="151" t="e">
        <f>IF($B51="Lehrkräfte: vorbereitender Besuch",Intern!$B$3,AV51)</f>
        <v>#N/A</v>
      </c>
      <c r="AX51" s="22" t="e">
        <f>IF(($AI51)&gt;Intern!$C$5,VLOOKUP($T51,Intern!$K$10:$O$41,3,0))*($AI51-Intern!$C$5)+VLOOKUP($T51,Intern!$K$10:$O$41,2,0)*MIN($AI51,Intern!$C$5)</f>
        <v>#N/A</v>
      </c>
      <c r="AY51" s="152" t="e">
        <f t="shared" si="16"/>
        <v>#N/A</v>
      </c>
      <c r="AZ51" s="153" t="e">
        <f t="shared" si="8"/>
        <v>#N/A</v>
      </c>
      <c r="BA51" s="22" t="e">
        <f>IF(($AI51)&gt;Intern!$C$5,VLOOKUP($T51,Intern!$A$61:$E$92,5,0))*($AI51-Intern!$C$5)+VLOOKUP($T51,Intern!$A$61:$E$92,4,0)*MIN($AI51,Intern!$C$5)</f>
        <v>#N/A</v>
      </c>
      <c r="BB51" s="151" t="e">
        <f>IF($B51="Lehrkräfte: vorbereitender Besuch",Intern!$B$54,BA51)</f>
        <v>#N/A</v>
      </c>
      <c r="BC51" s="22" t="e">
        <f>IF(($AI51)&gt;Intern!$C$5,VLOOKUP($T51,Intern!$A$61:$E$92,3,0))*($AI51-Intern!$C$5)+VLOOKUP($T51,Intern!$A$61:$E$92,2,0)*MIN($AI51,Intern!$C$5)</f>
        <v>#N/A</v>
      </c>
      <c r="BD51" s="152" t="e">
        <f>IF(($AI51)&gt;Intern!$C$5,VLOOKUP($T51,Intern!$K$61:$O$92,5,0))*($AI51-Intern!$C$5)+VLOOKUP($T51,Intern!$K$61:$O$92,4,0)*MIN($AI51,Intern!$C$5)</f>
        <v>#N/A</v>
      </c>
      <c r="BE51" s="151" t="e">
        <f>IF($B51="Lehrkräfte: vorbereitender Besuch",Intern!$B$54,BD51)</f>
        <v>#N/A</v>
      </c>
      <c r="BF51" s="153" t="e">
        <f>IF(($AI51)&gt;Intern!$C$5,VLOOKUP($T51,Intern!$K$61:$O$92,3,0))*($AI51-Intern!$C$5)+VLOOKUP($T51,Intern!$K$61:$O$92,2,0)*MIN($AI51,Intern!$C$5)</f>
        <v>#N/A</v>
      </c>
      <c r="BG51" s="22" t="e">
        <f t="shared" si="17"/>
        <v>#N/A</v>
      </c>
      <c r="BH51" s="22" t="e">
        <f t="shared" si="9"/>
        <v>#N/A</v>
      </c>
      <c r="BI51" s="152" t="e">
        <f t="shared" si="10"/>
        <v>#N/A</v>
      </c>
      <c r="BJ51" s="153" t="e">
        <f t="shared" si="11"/>
        <v>#N/A</v>
      </c>
      <c r="BK51" s="189" t="e">
        <f t="shared" si="12"/>
        <v>#N/A</v>
      </c>
      <c r="BL51" s="190" t="e">
        <f>($AI51-2)*VLOOKUP($T51,Intern!$A$10:$H$41,6,0)+2*VLOOKUP($T51,Intern!$A$10:$H$41,7,0)+($AI51-1)*VLOOKUP($T51,Intern!$A$10:$H$41,8,0)</f>
        <v>#N/A</v>
      </c>
      <c r="BM51" s="183" t="e">
        <f t="shared" si="22"/>
        <v>#N/A</v>
      </c>
      <c r="BN51" s="186" t="e">
        <f t="shared" si="23"/>
        <v>#N/A</v>
      </c>
      <c r="BO51" s="179" t="str">
        <f>VLOOKUP($X51,Intern!$B$44:$E$51,3)</f>
        <v>zu wenig km</v>
      </c>
      <c r="BP51" s="180" t="str">
        <f>VLOOKUP($X51,Intern!$B$44:$E$51,4)</f>
        <v>zu wenig km</v>
      </c>
      <c r="BQ51" s="177" t="str">
        <f>VLOOKUP($X51,Intern!$B$95:$E$102,3)</f>
        <v>zu wenig km</v>
      </c>
      <c r="BR51" s="178" t="str">
        <f>VLOOKUP($X51,Intern!$B$95:$E$102,4)</f>
        <v>zu wenig km</v>
      </c>
      <c r="BS51" s="178" t="str">
        <f t="shared" si="13"/>
        <v>zu wenig km</v>
      </c>
      <c r="BT51" s="178" t="str">
        <f t="shared" si="14"/>
        <v>zu wenig km</v>
      </c>
      <c r="BU51" s="183" t="str">
        <f t="shared" si="15"/>
        <v>zu wenig km</v>
      </c>
      <c r="BV51" s="187">
        <f t="shared" si="24"/>
        <v>0</v>
      </c>
      <c r="BW51" s="188" t="e">
        <f t="shared" si="25"/>
        <v>#N/A</v>
      </c>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row>
    <row r="52" spans="1:878" s="36" customFormat="1" ht="30" customHeight="1">
      <c r="A52" s="35">
        <v>39</v>
      </c>
      <c r="B52" s="42"/>
      <c r="C52" s="47"/>
      <c r="D52" s="47"/>
      <c r="E52" s="230"/>
      <c r="F52" s="48"/>
      <c r="G52" s="47"/>
      <c r="H52" s="44"/>
      <c r="I52" s="45"/>
      <c r="J52" s="49"/>
      <c r="K52" s="170"/>
      <c r="L52" s="49"/>
      <c r="M52" s="49"/>
      <c r="N52" s="46"/>
      <c r="O52" s="46"/>
      <c r="P52" s="46"/>
      <c r="Q52" s="46" t="s">
        <v>250</v>
      </c>
      <c r="R52" s="50"/>
      <c r="S52" s="46"/>
      <c r="T52" s="46"/>
      <c r="U52" s="50"/>
      <c r="V52" s="45"/>
      <c r="W52" s="46"/>
      <c r="X52" s="46"/>
      <c r="Y52" s="39" t="str">
        <f>VLOOKUP(X52,Intern!$B$44:$D$51,2)</f>
        <v>zu wenig km</v>
      </c>
      <c r="Z52" s="46"/>
      <c r="AA52" s="32" t="str">
        <f t="shared" si="19"/>
        <v>Ja</v>
      </c>
      <c r="AB52" s="51"/>
      <c r="AC52" s="51"/>
      <c r="AD52" s="51"/>
      <c r="AE52" s="51"/>
      <c r="AF52" s="33">
        <f t="shared" si="18"/>
        <v>1</v>
      </c>
      <c r="AG52" s="52"/>
      <c r="AH52" s="33">
        <f t="shared" si="7"/>
        <v>0</v>
      </c>
      <c r="AI52" s="33">
        <f t="shared" si="20"/>
        <v>1</v>
      </c>
      <c r="AJ52" s="53"/>
      <c r="AK52" s="53"/>
      <c r="AL52" s="53"/>
      <c r="AM52" s="53"/>
      <c r="AN52" s="53"/>
      <c r="AO52" s="53"/>
      <c r="AP52" s="53"/>
      <c r="AQ52" s="53"/>
      <c r="AR52" s="37" t="str">
        <f t="shared" si="21"/>
        <v/>
      </c>
      <c r="AS52" s="152" t="e">
        <f>IF(($AI52)&gt;Intern!$C$5,VLOOKUP($T52,Intern!$A$10:$E$41,5,0))*($AI52-Intern!$C$5)+VLOOKUP($T52,Intern!$A$10:$E$41,4,0)*MIN($AI52,Intern!$C$5)</f>
        <v>#N/A</v>
      </c>
      <c r="AT52" s="151" t="e">
        <f>IF($B52="Lehrkräfte: vorbereitender Besuch",Intern!$B$3,AS52)</f>
        <v>#N/A</v>
      </c>
      <c r="AU52" s="153" t="e">
        <f>IF(($AI52)&gt;Intern!$C$5,VLOOKUP($T52,Intern!$A$10:$E$41,3,0))*($AI52-Intern!$C$5)+VLOOKUP($T52,Intern!$A$10:$E$41,2,0)*MIN($AI52,Intern!$C$5)</f>
        <v>#N/A</v>
      </c>
      <c r="AV52" s="22" t="e">
        <f>IF(($AI52)&gt;Intern!$C$5,VLOOKUP($T52,Intern!$K$10:$O$41,5,0))*($AI52-Intern!$C$5)+VLOOKUP($T52,Intern!$K$10:$O$41,4,0)*MIN($AI52,Intern!$C$5)</f>
        <v>#N/A</v>
      </c>
      <c r="AW52" s="151" t="e">
        <f>IF($B52="Lehrkräfte: vorbereitender Besuch",Intern!$B$3,AV52)</f>
        <v>#N/A</v>
      </c>
      <c r="AX52" s="22" t="e">
        <f>IF(($AI52)&gt;Intern!$C$5,VLOOKUP($T52,Intern!$K$10:$O$41,3,0))*($AI52-Intern!$C$5)+VLOOKUP($T52,Intern!$K$10:$O$41,2,0)*MIN($AI52,Intern!$C$5)</f>
        <v>#N/A</v>
      </c>
      <c r="AY52" s="152" t="e">
        <f t="shared" si="16"/>
        <v>#N/A</v>
      </c>
      <c r="AZ52" s="153" t="e">
        <f t="shared" si="8"/>
        <v>#N/A</v>
      </c>
      <c r="BA52" s="22" t="e">
        <f>IF(($AI52)&gt;Intern!$C$5,VLOOKUP($T52,Intern!$A$61:$E$92,5,0))*($AI52-Intern!$C$5)+VLOOKUP($T52,Intern!$A$61:$E$92,4,0)*MIN($AI52,Intern!$C$5)</f>
        <v>#N/A</v>
      </c>
      <c r="BB52" s="151" t="e">
        <f>IF($B52="Lehrkräfte: vorbereitender Besuch",Intern!$B$54,BA52)</f>
        <v>#N/A</v>
      </c>
      <c r="BC52" s="22" t="e">
        <f>IF(($AI52)&gt;Intern!$C$5,VLOOKUP($T52,Intern!$A$61:$E$92,3,0))*($AI52-Intern!$C$5)+VLOOKUP($T52,Intern!$A$61:$E$92,2,0)*MIN($AI52,Intern!$C$5)</f>
        <v>#N/A</v>
      </c>
      <c r="BD52" s="152" t="e">
        <f>IF(($AI52)&gt;Intern!$C$5,VLOOKUP($T52,Intern!$K$61:$O$92,5,0))*($AI52-Intern!$C$5)+VLOOKUP($T52,Intern!$K$61:$O$92,4,0)*MIN($AI52,Intern!$C$5)</f>
        <v>#N/A</v>
      </c>
      <c r="BE52" s="151" t="e">
        <f>IF($B52="Lehrkräfte: vorbereitender Besuch",Intern!$B$54,BD52)</f>
        <v>#N/A</v>
      </c>
      <c r="BF52" s="153" t="e">
        <f>IF(($AI52)&gt;Intern!$C$5,VLOOKUP($T52,Intern!$K$61:$O$92,3,0))*($AI52-Intern!$C$5)+VLOOKUP($T52,Intern!$K$61:$O$92,2,0)*MIN($AI52,Intern!$C$5)</f>
        <v>#N/A</v>
      </c>
      <c r="BG52" s="22" t="e">
        <f t="shared" si="17"/>
        <v>#N/A</v>
      </c>
      <c r="BH52" s="22" t="e">
        <f t="shared" si="9"/>
        <v>#N/A</v>
      </c>
      <c r="BI52" s="152" t="e">
        <f t="shared" si="10"/>
        <v>#N/A</v>
      </c>
      <c r="BJ52" s="153" t="e">
        <f t="shared" si="11"/>
        <v>#N/A</v>
      </c>
      <c r="BK52" s="189" t="e">
        <f t="shared" si="12"/>
        <v>#N/A</v>
      </c>
      <c r="BL52" s="190" t="e">
        <f>($AI52-2)*VLOOKUP($T52,Intern!$A$10:$H$41,6,0)+2*VLOOKUP($T52,Intern!$A$10:$H$41,7,0)+($AI52-1)*VLOOKUP($T52,Intern!$A$10:$H$41,8,0)</f>
        <v>#N/A</v>
      </c>
      <c r="BM52" s="183" t="e">
        <f t="shared" si="22"/>
        <v>#N/A</v>
      </c>
      <c r="BN52" s="186" t="e">
        <f t="shared" si="23"/>
        <v>#N/A</v>
      </c>
      <c r="BO52" s="179" t="str">
        <f>VLOOKUP($X52,Intern!$B$44:$E$51,3)</f>
        <v>zu wenig km</v>
      </c>
      <c r="BP52" s="180" t="str">
        <f>VLOOKUP($X52,Intern!$B$44:$E$51,4)</f>
        <v>zu wenig km</v>
      </c>
      <c r="BQ52" s="177" t="str">
        <f>VLOOKUP($X52,Intern!$B$95:$E$102,3)</f>
        <v>zu wenig km</v>
      </c>
      <c r="BR52" s="178" t="str">
        <f>VLOOKUP($X52,Intern!$B$95:$E$102,4)</f>
        <v>zu wenig km</v>
      </c>
      <c r="BS52" s="178" t="str">
        <f t="shared" si="13"/>
        <v>zu wenig km</v>
      </c>
      <c r="BT52" s="178" t="str">
        <f t="shared" si="14"/>
        <v>zu wenig km</v>
      </c>
      <c r="BU52" s="183" t="str">
        <f t="shared" si="15"/>
        <v>zu wenig km</v>
      </c>
      <c r="BV52" s="187">
        <f t="shared" si="24"/>
        <v>0</v>
      </c>
      <c r="BW52" s="188" t="e">
        <f t="shared" si="25"/>
        <v>#N/A</v>
      </c>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row>
    <row r="53" spans="1:878" s="36" customFormat="1" ht="30" customHeight="1">
      <c r="A53" s="35">
        <v>40</v>
      </c>
      <c r="B53" s="42"/>
      <c r="C53" s="47"/>
      <c r="D53" s="47"/>
      <c r="E53" s="230"/>
      <c r="F53" s="48"/>
      <c r="G53" s="47"/>
      <c r="H53" s="44"/>
      <c r="I53" s="45"/>
      <c r="J53" s="49"/>
      <c r="K53" s="170"/>
      <c r="L53" s="49"/>
      <c r="M53" s="49"/>
      <c r="N53" s="46"/>
      <c r="O53" s="46"/>
      <c r="P53" s="46"/>
      <c r="Q53" s="46" t="s">
        <v>250</v>
      </c>
      <c r="R53" s="50"/>
      <c r="S53" s="46"/>
      <c r="T53" s="46"/>
      <c r="U53" s="50"/>
      <c r="V53" s="45"/>
      <c r="W53" s="46"/>
      <c r="X53" s="46"/>
      <c r="Y53" s="39" t="str">
        <f>VLOOKUP(X53,Intern!$B$44:$D$51,2)</f>
        <v>zu wenig km</v>
      </c>
      <c r="Z53" s="46"/>
      <c r="AA53" s="32" t="str">
        <f t="shared" si="19"/>
        <v>Ja</v>
      </c>
      <c r="AB53" s="51"/>
      <c r="AC53" s="51"/>
      <c r="AD53" s="51"/>
      <c r="AE53" s="51"/>
      <c r="AF53" s="33">
        <f t="shared" si="18"/>
        <v>1</v>
      </c>
      <c r="AG53" s="52"/>
      <c r="AH53" s="33">
        <f t="shared" si="7"/>
        <v>0</v>
      </c>
      <c r="AI53" s="33">
        <f t="shared" si="20"/>
        <v>1</v>
      </c>
      <c r="AJ53" s="53"/>
      <c r="AK53" s="53"/>
      <c r="AL53" s="53"/>
      <c r="AM53" s="53"/>
      <c r="AN53" s="53"/>
      <c r="AO53" s="53"/>
      <c r="AP53" s="53"/>
      <c r="AQ53" s="53"/>
      <c r="AR53" s="37" t="str">
        <f t="shared" si="21"/>
        <v/>
      </c>
      <c r="AS53" s="152" t="e">
        <f>IF(($AI53)&gt;Intern!$C$5,VLOOKUP($T53,Intern!$A$10:$E$41,5,0))*($AI53-Intern!$C$5)+VLOOKUP($T53,Intern!$A$10:$E$41,4,0)*MIN($AI53,Intern!$C$5)</f>
        <v>#N/A</v>
      </c>
      <c r="AT53" s="151" t="e">
        <f>IF($B53="Lehrkräfte: vorbereitender Besuch",Intern!$B$3,AS53)</f>
        <v>#N/A</v>
      </c>
      <c r="AU53" s="153" t="e">
        <f>IF(($AI53)&gt;Intern!$C$5,VLOOKUP($T53,Intern!$A$10:$E$41,3,0))*($AI53-Intern!$C$5)+VLOOKUP($T53,Intern!$A$10:$E$41,2,0)*MIN($AI53,Intern!$C$5)</f>
        <v>#N/A</v>
      </c>
      <c r="AV53" s="22" t="e">
        <f>IF(($AI53)&gt;Intern!$C$5,VLOOKUP($T53,Intern!$K$10:$O$41,5,0))*($AI53-Intern!$C$5)+VLOOKUP($T53,Intern!$K$10:$O$41,4,0)*MIN($AI53,Intern!$C$5)</f>
        <v>#N/A</v>
      </c>
      <c r="AW53" s="151" t="e">
        <f>IF($B53="Lehrkräfte: vorbereitender Besuch",Intern!$B$3,AV53)</f>
        <v>#N/A</v>
      </c>
      <c r="AX53" s="22" t="e">
        <f>IF(($AI53)&gt;Intern!$C$5,VLOOKUP($T53,Intern!$K$10:$O$41,3,0))*($AI53-Intern!$C$5)+VLOOKUP($T53,Intern!$K$10:$O$41,2,0)*MIN($AI53,Intern!$C$5)</f>
        <v>#N/A</v>
      </c>
      <c r="AY53" s="152" t="e">
        <f t="shared" si="16"/>
        <v>#N/A</v>
      </c>
      <c r="AZ53" s="153" t="e">
        <f t="shared" si="8"/>
        <v>#N/A</v>
      </c>
      <c r="BA53" s="22" t="e">
        <f>IF(($AI53)&gt;Intern!$C$5,VLOOKUP($T53,Intern!$A$61:$E$92,5,0))*($AI53-Intern!$C$5)+VLOOKUP($T53,Intern!$A$61:$E$92,4,0)*MIN($AI53,Intern!$C$5)</f>
        <v>#N/A</v>
      </c>
      <c r="BB53" s="151" t="e">
        <f>IF($B53="Lehrkräfte: vorbereitender Besuch",Intern!$B$54,BA53)</f>
        <v>#N/A</v>
      </c>
      <c r="BC53" s="22" t="e">
        <f>IF(($AI53)&gt;Intern!$C$5,VLOOKUP($T53,Intern!$A$61:$E$92,3,0))*($AI53-Intern!$C$5)+VLOOKUP($T53,Intern!$A$61:$E$92,2,0)*MIN($AI53,Intern!$C$5)</f>
        <v>#N/A</v>
      </c>
      <c r="BD53" s="152" t="e">
        <f>IF(($AI53)&gt;Intern!$C$5,VLOOKUP($T53,Intern!$K$61:$O$92,5,0))*($AI53-Intern!$C$5)+VLOOKUP($T53,Intern!$K$61:$O$92,4,0)*MIN($AI53,Intern!$C$5)</f>
        <v>#N/A</v>
      </c>
      <c r="BE53" s="151" t="e">
        <f>IF($B53="Lehrkräfte: vorbereitender Besuch",Intern!$B$54,BD53)</f>
        <v>#N/A</v>
      </c>
      <c r="BF53" s="153" t="e">
        <f>IF(($AI53)&gt;Intern!$C$5,VLOOKUP($T53,Intern!$K$61:$O$92,3,0))*($AI53-Intern!$C$5)+VLOOKUP($T53,Intern!$K$61:$O$92,2,0)*MIN($AI53,Intern!$C$5)</f>
        <v>#N/A</v>
      </c>
      <c r="BG53" s="22" t="e">
        <f t="shared" si="17"/>
        <v>#N/A</v>
      </c>
      <c r="BH53" s="22" t="e">
        <f t="shared" si="9"/>
        <v>#N/A</v>
      </c>
      <c r="BI53" s="152" t="e">
        <f t="shared" si="10"/>
        <v>#N/A</v>
      </c>
      <c r="BJ53" s="153" t="e">
        <f t="shared" si="11"/>
        <v>#N/A</v>
      </c>
      <c r="BK53" s="189" t="e">
        <f t="shared" si="12"/>
        <v>#N/A</v>
      </c>
      <c r="BL53" s="190" t="e">
        <f>($AI53-2)*VLOOKUP($T53,Intern!$A$10:$H$41,6,0)+2*VLOOKUP($T53,Intern!$A$10:$H$41,7,0)+($AI53-1)*VLOOKUP($T53,Intern!$A$10:$H$41,8,0)</f>
        <v>#N/A</v>
      </c>
      <c r="BM53" s="183" t="e">
        <f t="shared" si="22"/>
        <v>#N/A</v>
      </c>
      <c r="BN53" s="186" t="e">
        <f t="shared" si="23"/>
        <v>#N/A</v>
      </c>
      <c r="BO53" s="179" t="str">
        <f>VLOOKUP($X53,Intern!$B$44:$E$51,3)</f>
        <v>zu wenig km</v>
      </c>
      <c r="BP53" s="180" t="str">
        <f>VLOOKUP($X53,Intern!$B$44:$E$51,4)</f>
        <v>zu wenig km</v>
      </c>
      <c r="BQ53" s="177" t="str">
        <f>VLOOKUP($X53,Intern!$B$95:$E$102,3)</f>
        <v>zu wenig km</v>
      </c>
      <c r="BR53" s="178" t="str">
        <f>VLOOKUP($X53,Intern!$B$95:$E$102,4)</f>
        <v>zu wenig km</v>
      </c>
      <c r="BS53" s="178" t="str">
        <f t="shared" si="13"/>
        <v>zu wenig km</v>
      </c>
      <c r="BT53" s="178" t="str">
        <f t="shared" si="14"/>
        <v>zu wenig km</v>
      </c>
      <c r="BU53" s="183" t="str">
        <f t="shared" si="15"/>
        <v>zu wenig km</v>
      </c>
      <c r="BV53" s="187">
        <f t="shared" si="24"/>
        <v>0</v>
      </c>
      <c r="BW53" s="188" t="e">
        <f t="shared" si="25"/>
        <v>#N/A</v>
      </c>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row>
    <row r="54" spans="1:878" s="36" customFormat="1" ht="30" customHeight="1">
      <c r="A54" s="31">
        <v>41</v>
      </c>
      <c r="B54" s="42"/>
      <c r="C54" s="47"/>
      <c r="D54" s="47"/>
      <c r="E54" s="230"/>
      <c r="F54" s="48"/>
      <c r="G54" s="47"/>
      <c r="H54" s="44"/>
      <c r="I54" s="45"/>
      <c r="J54" s="49"/>
      <c r="K54" s="170"/>
      <c r="L54" s="49"/>
      <c r="M54" s="49"/>
      <c r="N54" s="46"/>
      <c r="O54" s="46"/>
      <c r="P54" s="46"/>
      <c r="Q54" s="46" t="s">
        <v>250</v>
      </c>
      <c r="R54" s="50"/>
      <c r="S54" s="46"/>
      <c r="T54" s="46"/>
      <c r="U54" s="50"/>
      <c r="V54" s="45"/>
      <c r="W54" s="46"/>
      <c r="X54" s="46"/>
      <c r="Y54" s="39" t="str">
        <f>VLOOKUP(X54,Intern!$B$44:$D$51,2)</f>
        <v>zu wenig km</v>
      </c>
      <c r="Z54" s="46"/>
      <c r="AA54" s="32" t="str">
        <f t="shared" si="19"/>
        <v>Ja</v>
      </c>
      <c r="AB54" s="51"/>
      <c r="AC54" s="51"/>
      <c r="AD54" s="51"/>
      <c r="AE54" s="51"/>
      <c r="AF54" s="33">
        <f t="shared" si="18"/>
        <v>1</v>
      </c>
      <c r="AG54" s="52"/>
      <c r="AH54" s="33">
        <f t="shared" si="7"/>
        <v>0</v>
      </c>
      <c r="AI54" s="33">
        <f t="shared" si="20"/>
        <v>1</v>
      </c>
      <c r="AJ54" s="53"/>
      <c r="AK54" s="53"/>
      <c r="AL54" s="53"/>
      <c r="AM54" s="53"/>
      <c r="AN54" s="53"/>
      <c r="AO54" s="53"/>
      <c r="AP54" s="53"/>
      <c r="AQ54" s="53"/>
      <c r="AR54" s="37" t="str">
        <f t="shared" si="21"/>
        <v/>
      </c>
      <c r="AS54" s="152" t="e">
        <f>IF(($AI54)&gt;Intern!$C$5,VLOOKUP($T54,Intern!$A$10:$E$41,5,0))*($AI54-Intern!$C$5)+VLOOKUP($T54,Intern!$A$10:$E$41,4,0)*MIN($AI54,Intern!$C$5)</f>
        <v>#N/A</v>
      </c>
      <c r="AT54" s="151" t="e">
        <f>IF($B54="Lehrkräfte: vorbereitender Besuch",Intern!$B$3,AS54)</f>
        <v>#N/A</v>
      </c>
      <c r="AU54" s="153" t="e">
        <f>IF(($AI54)&gt;Intern!$C$5,VLOOKUP($T54,Intern!$A$10:$E$41,3,0))*($AI54-Intern!$C$5)+VLOOKUP($T54,Intern!$A$10:$E$41,2,0)*MIN($AI54,Intern!$C$5)</f>
        <v>#N/A</v>
      </c>
      <c r="AV54" s="22" t="e">
        <f>IF(($AI54)&gt;Intern!$C$5,VLOOKUP($T54,Intern!$K$10:$O$41,5,0))*($AI54-Intern!$C$5)+VLOOKUP($T54,Intern!$K$10:$O$41,4,0)*MIN($AI54,Intern!$C$5)</f>
        <v>#N/A</v>
      </c>
      <c r="AW54" s="151" t="e">
        <f>IF($B54="Lehrkräfte: vorbereitender Besuch",Intern!$B$3,AV54)</f>
        <v>#N/A</v>
      </c>
      <c r="AX54" s="22" t="e">
        <f>IF(($AI54)&gt;Intern!$C$5,VLOOKUP($T54,Intern!$K$10:$O$41,3,0))*($AI54-Intern!$C$5)+VLOOKUP($T54,Intern!$K$10:$O$41,2,0)*MIN($AI54,Intern!$C$5)</f>
        <v>#N/A</v>
      </c>
      <c r="AY54" s="152" t="e">
        <f t="shared" si="16"/>
        <v>#N/A</v>
      </c>
      <c r="AZ54" s="153" t="e">
        <f t="shared" si="8"/>
        <v>#N/A</v>
      </c>
      <c r="BA54" s="22" t="e">
        <f>IF(($AI54)&gt;Intern!$C$5,VLOOKUP($T54,Intern!$A$61:$E$92,5,0))*($AI54-Intern!$C$5)+VLOOKUP($T54,Intern!$A$61:$E$92,4,0)*MIN($AI54,Intern!$C$5)</f>
        <v>#N/A</v>
      </c>
      <c r="BB54" s="151" t="e">
        <f>IF($B54="Lehrkräfte: vorbereitender Besuch",Intern!$B$54,BA54)</f>
        <v>#N/A</v>
      </c>
      <c r="BC54" s="22" t="e">
        <f>IF(($AI54)&gt;Intern!$C$5,VLOOKUP($T54,Intern!$A$61:$E$92,3,0))*($AI54-Intern!$C$5)+VLOOKUP($T54,Intern!$A$61:$E$92,2,0)*MIN($AI54,Intern!$C$5)</f>
        <v>#N/A</v>
      </c>
      <c r="BD54" s="152" t="e">
        <f>IF(($AI54)&gt;Intern!$C$5,VLOOKUP($T54,Intern!$K$61:$O$92,5,0))*($AI54-Intern!$C$5)+VLOOKUP($T54,Intern!$K$61:$O$92,4,0)*MIN($AI54,Intern!$C$5)</f>
        <v>#N/A</v>
      </c>
      <c r="BE54" s="151" t="e">
        <f>IF($B54="Lehrkräfte: vorbereitender Besuch",Intern!$B$54,BD54)</f>
        <v>#N/A</v>
      </c>
      <c r="BF54" s="153" t="e">
        <f>IF(($AI54)&gt;Intern!$C$5,VLOOKUP($T54,Intern!$K$61:$O$92,3,0))*($AI54-Intern!$C$5)+VLOOKUP($T54,Intern!$K$61:$O$92,2,0)*MIN($AI54,Intern!$C$5)</f>
        <v>#N/A</v>
      </c>
      <c r="BG54" s="22" t="e">
        <f t="shared" si="17"/>
        <v>#N/A</v>
      </c>
      <c r="BH54" s="22" t="e">
        <f t="shared" si="9"/>
        <v>#N/A</v>
      </c>
      <c r="BI54" s="152" t="e">
        <f t="shared" si="10"/>
        <v>#N/A</v>
      </c>
      <c r="BJ54" s="153" t="e">
        <f t="shared" si="11"/>
        <v>#N/A</v>
      </c>
      <c r="BK54" s="189" t="e">
        <f t="shared" si="12"/>
        <v>#N/A</v>
      </c>
      <c r="BL54" s="190" t="e">
        <f>($AI54-2)*VLOOKUP($T54,Intern!$A$10:$H$41,6,0)+2*VLOOKUP($T54,Intern!$A$10:$H$41,7,0)+($AI54-1)*VLOOKUP($T54,Intern!$A$10:$H$41,8,0)</f>
        <v>#N/A</v>
      </c>
      <c r="BM54" s="183" t="e">
        <f t="shared" si="22"/>
        <v>#N/A</v>
      </c>
      <c r="BN54" s="186" t="e">
        <f t="shared" si="23"/>
        <v>#N/A</v>
      </c>
      <c r="BO54" s="179" t="str">
        <f>VLOOKUP($X54,Intern!$B$44:$E$51,3)</f>
        <v>zu wenig km</v>
      </c>
      <c r="BP54" s="180" t="str">
        <f>VLOOKUP($X54,Intern!$B$44:$E$51,4)</f>
        <v>zu wenig km</v>
      </c>
      <c r="BQ54" s="177" t="str">
        <f>VLOOKUP($X54,Intern!$B$95:$E$102,3)</f>
        <v>zu wenig km</v>
      </c>
      <c r="BR54" s="178" t="str">
        <f>VLOOKUP($X54,Intern!$B$95:$E$102,4)</f>
        <v>zu wenig km</v>
      </c>
      <c r="BS54" s="178" t="str">
        <f t="shared" si="13"/>
        <v>zu wenig km</v>
      </c>
      <c r="BT54" s="178" t="str">
        <f t="shared" si="14"/>
        <v>zu wenig km</v>
      </c>
      <c r="BU54" s="183" t="str">
        <f t="shared" si="15"/>
        <v>zu wenig km</v>
      </c>
      <c r="BV54" s="187">
        <f t="shared" si="24"/>
        <v>0</v>
      </c>
      <c r="BW54" s="188" t="e">
        <f t="shared" si="25"/>
        <v>#N/A</v>
      </c>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row>
    <row r="55" spans="1:878" s="36" customFormat="1" ht="30" customHeight="1">
      <c r="A55" s="35">
        <v>42</v>
      </c>
      <c r="B55" s="42"/>
      <c r="C55" s="47"/>
      <c r="D55" s="47"/>
      <c r="E55" s="230"/>
      <c r="F55" s="48"/>
      <c r="G55" s="47"/>
      <c r="H55" s="44"/>
      <c r="I55" s="45"/>
      <c r="J55" s="49"/>
      <c r="K55" s="170"/>
      <c r="L55" s="49"/>
      <c r="M55" s="49"/>
      <c r="N55" s="46"/>
      <c r="O55" s="46"/>
      <c r="P55" s="46"/>
      <c r="Q55" s="46" t="s">
        <v>250</v>
      </c>
      <c r="R55" s="50"/>
      <c r="S55" s="46"/>
      <c r="T55" s="46"/>
      <c r="U55" s="50"/>
      <c r="V55" s="45"/>
      <c r="W55" s="46"/>
      <c r="X55" s="46"/>
      <c r="Y55" s="39" t="str">
        <f>VLOOKUP(X55,Intern!$B$44:$D$51,2)</f>
        <v>zu wenig km</v>
      </c>
      <c r="Z55" s="46"/>
      <c r="AA55" s="32" t="str">
        <f t="shared" si="19"/>
        <v>Ja</v>
      </c>
      <c r="AB55" s="51"/>
      <c r="AC55" s="51"/>
      <c r="AD55" s="51"/>
      <c r="AE55" s="51"/>
      <c r="AF55" s="33">
        <f t="shared" si="18"/>
        <v>1</v>
      </c>
      <c r="AG55" s="52"/>
      <c r="AH55" s="33">
        <f t="shared" si="7"/>
        <v>0</v>
      </c>
      <c r="AI55" s="33">
        <f t="shared" si="20"/>
        <v>1</v>
      </c>
      <c r="AJ55" s="53"/>
      <c r="AK55" s="53"/>
      <c r="AL55" s="53"/>
      <c r="AM55" s="53"/>
      <c r="AN55" s="53"/>
      <c r="AO55" s="53"/>
      <c r="AP55" s="53"/>
      <c r="AQ55" s="53"/>
      <c r="AR55" s="37" t="str">
        <f t="shared" si="21"/>
        <v/>
      </c>
      <c r="AS55" s="152" t="e">
        <f>IF(($AI55)&gt;Intern!$C$5,VLOOKUP($T55,Intern!$A$10:$E$41,5,0))*($AI55-Intern!$C$5)+VLOOKUP($T55,Intern!$A$10:$E$41,4,0)*MIN($AI55,Intern!$C$5)</f>
        <v>#N/A</v>
      </c>
      <c r="AT55" s="151" t="e">
        <f>IF($B55="Lehrkräfte: vorbereitender Besuch",Intern!$B$3,AS55)</f>
        <v>#N/A</v>
      </c>
      <c r="AU55" s="153" t="e">
        <f>IF(($AI55)&gt;Intern!$C$5,VLOOKUP($T55,Intern!$A$10:$E$41,3,0))*($AI55-Intern!$C$5)+VLOOKUP($T55,Intern!$A$10:$E$41,2,0)*MIN($AI55,Intern!$C$5)</f>
        <v>#N/A</v>
      </c>
      <c r="AV55" s="22" t="e">
        <f>IF(($AI55)&gt;Intern!$C$5,VLOOKUP($T55,Intern!$K$10:$O$41,5,0))*($AI55-Intern!$C$5)+VLOOKUP($T55,Intern!$K$10:$O$41,4,0)*MIN($AI55,Intern!$C$5)</f>
        <v>#N/A</v>
      </c>
      <c r="AW55" s="151" t="e">
        <f>IF($B55="Lehrkräfte: vorbereitender Besuch",Intern!$B$3,AV55)</f>
        <v>#N/A</v>
      </c>
      <c r="AX55" s="22" t="e">
        <f>IF(($AI55)&gt;Intern!$C$5,VLOOKUP($T55,Intern!$K$10:$O$41,3,0))*($AI55-Intern!$C$5)+VLOOKUP($T55,Intern!$K$10:$O$41,2,0)*MIN($AI55,Intern!$C$5)</f>
        <v>#N/A</v>
      </c>
      <c r="AY55" s="152" t="e">
        <f t="shared" si="16"/>
        <v>#N/A</v>
      </c>
      <c r="AZ55" s="153" t="e">
        <f t="shared" si="8"/>
        <v>#N/A</v>
      </c>
      <c r="BA55" s="22" t="e">
        <f>IF(($AI55)&gt;Intern!$C$5,VLOOKUP($T55,Intern!$A$61:$E$92,5,0))*($AI55-Intern!$C$5)+VLOOKUP($T55,Intern!$A$61:$E$92,4,0)*MIN($AI55,Intern!$C$5)</f>
        <v>#N/A</v>
      </c>
      <c r="BB55" s="151" t="e">
        <f>IF($B55="Lehrkräfte: vorbereitender Besuch",Intern!$B$54,BA55)</f>
        <v>#N/A</v>
      </c>
      <c r="BC55" s="22" t="e">
        <f>IF(($AI55)&gt;Intern!$C$5,VLOOKUP($T55,Intern!$A$61:$E$92,3,0))*($AI55-Intern!$C$5)+VLOOKUP($T55,Intern!$A$61:$E$92,2,0)*MIN($AI55,Intern!$C$5)</f>
        <v>#N/A</v>
      </c>
      <c r="BD55" s="152" t="e">
        <f>IF(($AI55)&gt;Intern!$C$5,VLOOKUP($T55,Intern!$K$61:$O$92,5,0))*($AI55-Intern!$C$5)+VLOOKUP($T55,Intern!$K$61:$O$92,4,0)*MIN($AI55,Intern!$C$5)</f>
        <v>#N/A</v>
      </c>
      <c r="BE55" s="151" t="e">
        <f>IF($B55="Lehrkräfte: vorbereitender Besuch",Intern!$B$54,BD55)</f>
        <v>#N/A</v>
      </c>
      <c r="BF55" s="153" t="e">
        <f>IF(($AI55)&gt;Intern!$C$5,VLOOKUP($T55,Intern!$K$61:$O$92,3,0))*($AI55-Intern!$C$5)+VLOOKUP($T55,Intern!$K$61:$O$92,2,0)*MIN($AI55,Intern!$C$5)</f>
        <v>#N/A</v>
      </c>
      <c r="BG55" s="22" t="e">
        <f t="shared" si="17"/>
        <v>#N/A</v>
      </c>
      <c r="BH55" s="22" t="e">
        <f t="shared" si="9"/>
        <v>#N/A</v>
      </c>
      <c r="BI55" s="152" t="e">
        <f t="shared" si="10"/>
        <v>#N/A</v>
      </c>
      <c r="BJ55" s="153" t="e">
        <f t="shared" si="11"/>
        <v>#N/A</v>
      </c>
      <c r="BK55" s="189" t="e">
        <f t="shared" si="12"/>
        <v>#N/A</v>
      </c>
      <c r="BL55" s="190" t="e">
        <f>($AI55-2)*VLOOKUP($T55,Intern!$A$10:$H$41,6,0)+2*VLOOKUP($T55,Intern!$A$10:$H$41,7,0)+($AI55-1)*VLOOKUP($T55,Intern!$A$10:$H$41,8,0)</f>
        <v>#N/A</v>
      </c>
      <c r="BM55" s="183" t="e">
        <f t="shared" si="22"/>
        <v>#N/A</v>
      </c>
      <c r="BN55" s="186" t="e">
        <f t="shared" si="23"/>
        <v>#N/A</v>
      </c>
      <c r="BO55" s="179" t="str">
        <f>VLOOKUP($X55,Intern!$B$44:$E$51,3)</f>
        <v>zu wenig km</v>
      </c>
      <c r="BP55" s="180" t="str">
        <f>VLOOKUP($X55,Intern!$B$44:$E$51,4)</f>
        <v>zu wenig km</v>
      </c>
      <c r="BQ55" s="177" t="str">
        <f>VLOOKUP($X55,Intern!$B$95:$E$102,3)</f>
        <v>zu wenig km</v>
      </c>
      <c r="BR55" s="178" t="str">
        <f>VLOOKUP($X55,Intern!$B$95:$E$102,4)</f>
        <v>zu wenig km</v>
      </c>
      <c r="BS55" s="178" t="str">
        <f t="shared" si="13"/>
        <v>zu wenig km</v>
      </c>
      <c r="BT55" s="178" t="str">
        <f t="shared" si="14"/>
        <v>zu wenig km</v>
      </c>
      <c r="BU55" s="183" t="str">
        <f t="shared" si="15"/>
        <v>zu wenig km</v>
      </c>
      <c r="BV55" s="187">
        <f t="shared" si="24"/>
        <v>0</v>
      </c>
      <c r="BW55" s="188" t="e">
        <f t="shared" si="25"/>
        <v>#N/A</v>
      </c>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row>
    <row r="56" spans="1:878" s="36" customFormat="1" ht="30" customHeight="1">
      <c r="A56" s="35">
        <v>43</v>
      </c>
      <c r="B56" s="42"/>
      <c r="C56" s="47"/>
      <c r="D56" s="47"/>
      <c r="E56" s="230"/>
      <c r="F56" s="48"/>
      <c r="G56" s="47"/>
      <c r="H56" s="44"/>
      <c r="I56" s="45"/>
      <c r="J56" s="49"/>
      <c r="K56" s="170"/>
      <c r="L56" s="49"/>
      <c r="M56" s="49"/>
      <c r="N56" s="46"/>
      <c r="O56" s="46"/>
      <c r="P56" s="46"/>
      <c r="Q56" s="46" t="s">
        <v>250</v>
      </c>
      <c r="R56" s="50"/>
      <c r="S56" s="46"/>
      <c r="T56" s="46"/>
      <c r="U56" s="50"/>
      <c r="V56" s="45"/>
      <c r="W56" s="46"/>
      <c r="X56" s="46"/>
      <c r="Y56" s="39" t="str">
        <f>VLOOKUP(X56,Intern!$B$44:$D$51,2)</f>
        <v>zu wenig km</v>
      </c>
      <c r="Z56" s="46"/>
      <c r="AA56" s="32" t="str">
        <f t="shared" si="19"/>
        <v>Ja</v>
      </c>
      <c r="AB56" s="51"/>
      <c r="AC56" s="51"/>
      <c r="AD56" s="51"/>
      <c r="AE56" s="51"/>
      <c r="AF56" s="33">
        <f t="shared" si="18"/>
        <v>1</v>
      </c>
      <c r="AG56" s="52"/>
      <c r="AH56" s="33">
        <f t="shared" si="7"/>
        <v>0</v>
      </c>
      <c r="AI56" s="33">
        <f t="shared" si="20"/>
        <v>1</v>
      </c>
      <c r="AJ56" s="53"/>
      <c r="AK56" s="53"/>
      <c r="AL56" s="53"/>
      <c r="AM56" s="53"/>
      <c r="AN56" s="53"/>
      <c r="AO56" s="53"/>
      <c r="AP56" s="53"/>
      <c r="AQ56" s="53"/>
      <c r="AR56" s="37" t="str">
        <f t="shared" si="21"/>
        <v/>
      </c>
      <c r="AS56" s="152" t="e">
        <f>IF(($AI56)&gt;Intern!$C$5,VLOOKUP($T56,Intern!$A$10:$E$41,5,0))*($AI56-Intern!$C$5)+VLOOKUP($T56,Intern!$A$10:$E$41,4,0)*MIN($AI56,Intern!$C$5)</f>
        <v>#N/A</v>
      </c>
      <c r="AT56" s="151" t="e">
        <f>IF($B56="Lehrkräfte: vorbereitender Besuch",Intern!$B$3,AS56)</f>
        <v>#N/A</v>
      </c>
      <c r="AU56" s="153" t="e">
        <f>IF(($AI56)&gt;Intern!$C$5,VLOOKUP($T56,Intern!$A$10:$E$41,3,0))*($AI56-Intern!$C$5)+VLOOKUP($T56,Intern!$A$10:$E$41,2,0)*MIN($AI56,Intern!$C$5)</f>
        <v>#N/A</v>
      </c>
      <c r="AV56" s="22" t="e">
        <f>IF(($AI56)&gt;Intern!$C$5,VLOOKUP($T56,Intern!$K$10:$O$41,5,0))*($AI56-Intern!$C$5)+VLOOKUP($T56,Intern!$K$10:$O$41,4,0)*MIN($AI56,Intern!$C$5)</f>
        <v>#N/A</v>
      </c>
      <c r="AW56" s="151" t="e">
        <f>IF($B56="Lehrkräfte: vorbereitender Besuch",Intern!$B$3,AV56)</f>
        <v>#N/A</v>
      </c>
      <c r="AX56" s="22" t="e">
        <f>IF(($AI56)&gt;Intern!$C$5,VLOOKUP($T56,Intern!$K$10:$O$41,3,0))*($AI56-Intern!$C$5)+VLOOKUP($T56,Intern!$K$10:$O$41,2,0)*MIN($AI56,Intern!$C$5)</f>
        <v>#N/A</v>
      </c>
      <c r="AY56" s="152" t="e">
        <f t="shared" si="16"/>
        <v>#N/A</v>
      </c>
      <c r="AZ56" s="153" t="e">
        <f t="shared" si="8"/>
        <v>#N/A</v>
      </c>
      <c r="BA56" s="22" t="e">
        <f>IF(($AI56)&gt;Intern!$C$5,VLOOKUP($T56,Intern!$A$61:$E$92,5,0))*($AI56-Intern!$C$5)+VLOOKUP($T56,Intern!$A$61:$E$92,4,0)*MIN($AI56,Intern!$C$5)</f>
        <v>#N/A</v>
      </c>
      <c r="BB56" s="151" t="e">
        <f>IF($B56="Lehrkräfte: vorbereitender Besuch",Intern!$B$54,BA56)</f>
        <v>#N/A</v>
      </c>
      <c r="BC56" s="22" t="e">
        <f>IF(($AI56)&gt;Intern!$C$5,VLOOKUP($T56,Intern!$A$61:$E$92,3,0))*($AI56-Intern!$C$5)+VLOOKUP($T56,Intern!$A$61:$E$92,2,0)*MIN($AI56,Intern!$C$5)</f>
        <v>#N/A</v>
      </c>
      <c r="BD56" s="152" t="e">
        <f>IF(($AI56)&gt;Intern!$C$5,VLOOKUP($T56,Intern!$K$61:$O$92,5,0))*($AI56-Intern!$C$5)+VLOOKUP($T56,Intern!$K$61:$O$92,4,0)*MIN($AI56,Intern!$C$5)</f>
        <v>#N/A</v>
      </c>
      <c r="BE56" s="151" t="e">
        <f>IF($B56="Lehrkräfte: vorbereitender Besuch",Intern!$B$54,BD56)</f>
        <v>#N/A</v>
      </c>
      <c r="BF56" s="153" t="e">
        <f>IF(($AI56)&gt;Intern!$C$5,VLOOKUP($T56,Intern!$K$61:$O$92,3,0))*($AI56-Intern!$C$5)+VLOOKUP($T56,Intern!$K$61:$O$92,2,0)*MIN($AI56,Intern!$C$5)</f>
        <v>#N/A</v>
      </c>
      <c r="BG56" s="22" t="e">
        <f t="shared" si="17"/>
        <v>#N/A</v>
      </c>
      <c r="BH56" s="22" t="e">
        <f t="shared" si="9"/>
        <v>#N/A</v>
      </c>
      <c r="BI56" s="152" t="e">
        <f t="shared" si="10"/>
        <v>#N/A</v>
      </c>
      <c r="BJ56" s="153" t="e">
        <f t="shared" si="11"/>
        <v>#N/A</v>
      </c>
      <c r="BK56" s="189" t="e">
        <f t="shared" si="12"/>
        <v>#N/A</v>
      </c>
      <c r="BL56" s="190" t="e">
        <f>($AI56-2)*VLOOKUP($T56,Intern!$A$10:$H$41,6,0)+2*VLOOKUP($T56,Intern!$A$10:$H$41,7,0)+($AI56-1)*VLOOKUP($T56,Intern!$A$10:$H$41,8,0)</f>
        <v>#N/A</v>
      </c>
      <c r="BM56" s="183" t="e">
        <f t="shared" si="22"/>
        <v>#N/A</v>
      </c>
      <c r="BN56" s="186" t="e">
        <f t="shared" si="23"/>
        <v>#N/A</v>
      </c>
      <c r="BO56" s="179" t="str">
        <f>VLOOKUP($X56,Intern!$B$44:$E$51,3)</f>
        <v>zu wenig km</v>
      </c>
      <c r="BP56" s="180" t="str">
        <f>VLOOKUP($X56,Intern!$B$44:$E$51,4)</f>
        <v>zu wenig km</v>
      </c>
      <c r="BQ56" s="177" t="str">
        <f>VLOOKUP($X56,Intern!$B$95:$E$102,3)</f>
        <v>zu wenig km</v>
      </c>
      <c r="BR56" s="178" t="str">
        <f>VLOOKUP($X56,Intern!$B$95:$E$102,4)</f>
        <v>zu wenig km</v>
      </c>
      <c r="BS56" s="178" t="str">
        <f t="shared" si="13"/>
        <v>zu wenig km</v>
      </c>
      <c r="BT56" s="178" t="str">
        <f t="shared" si="14"/>
        <v>zu wenig km</v>
      </c>
      <c r="BU56" s="183" t="str">
        <f t="shared" si="15"/>
        <v>zu wenig km</v>
      </c>
      <c r="BV56" s="187">
        <f t="shared" si="24"/>
        <v>0</v>
      </c>
      <c r="BW56" s="188" t="e">
        <f t="shared" si="25"/>
        <v>#N/A</v>
      </c>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row>
    <row r="57" spans="1:878" s="36" customFormat="1" ht="30" customHeight="1">
      <c r="A57" s="35">
        <v>44</v>
      </c>
      <c r="B57" s="42"/>
      <c r="C57" s="47"/>
      <c r="D57" s="47"/>
      <c r="E57" s="230"/>
      <c r="F57" s="48"/>
      <c r="G57" s="47"/>
      <c r="H57" s="44"/>
      <c r="I57" s="45"/>
      <c r="J57" s="49"/>
      <c r="K57" s="170"/>
      <c r="L57" s="49"/>
      <c r="M57" s="49"/>
      <c r="N57" s="46"/>
      <c r="O57" s="46"/>
      <c r="P57" s="46"/>
      <c r="Q57" s="46" t="s">
        <v>250</v>
      </c>
      <c r="R57" s="50"/>
      <c r="S57" s="46"/>
      <c r="T57" s="46"/>
      <c r="U57" s="50"/>
      <c r="V57" s="45"/>
      <c r="W57" s="46"/>
      <c r="X57" s="46"/>
      <c r="Y57" s="39" t="str">
        <f>VLOOKUP(X57,Intern!$B$44:$D$51,2)</f>
        <v>zu wenig km</v>
      </c>
      <c r="Z57" s="46"/>
      <c r="AA57" s="32" t="str">
        <f t="shared" si="19"/>
        <v>Ja</v>
      </c>
      <c r="AB57" s="51"/>
      <c r="AC57" s="51"/>
      <c r="AD57" s="51"/>
      <c r="AE57" s="51"/>
      <c r="AF57" s="33">
        <f t="shared" si="18"/>
        <v>1</v>
      </c>
      <c r="AG57" s="52"/>
      <c r="AH57" s="33">
        <f t="shared" si="7"/>
        <v>0</v>
      </c>
      <c r="AI57" s="33">
        <f t="shared" si="20"/>
        <v>1</v>
      </c>
      <c r="AJ57" s="53"/>
      <c r="AK57" s="53"/>
      <c r="AL57" s="53"/>
      <c r="AM57" s="53"/>
      <c r="AN57" s="53"/>
      <c r="AO57" s="53"/>
      <c r="AP57" s="53"/>
      <c r="AQ57" s="53"/>
      <c r="AR57" s="37" t="str">
        <f t="shared" si="21"/>
        <v/>
      </c>
      <c r="AS57" s="152" t="e">
        <f>IF(($AI57)&gt;Intern!$C$5,VLOOKUP($T57,Intern!$A$10:$E$41,5,0))*($AI57-Intern!$C$5)+VLOOKUP($T57,Intern!$A$10:$E$41,4,0)*MIN($AI57,Intern!$C$5)</f>
        <v>#N/A</v>
      </c>
      <c r="AT57" s="151" t="e">
        <f>IF($B57="Lehrkräfte: vorbereitender Besuch",Intern!$B$3,AS57)</f>
        <v>#N/A</v>
      </c>
      <c r="AU57" s="153" t="e">
        <f>IF(($AI57)&gt;Intern!$C$5,VLOOKUP($T57,Intern!$A$10:$E$41,3,0))*($AI57-Intern!$C$5)+VLOOKUP($T57,Intern!$A$10:$E$41,2,0)*MIN($AI57,Intern!$C$5)</f>
        <v>#N/A</v>
      </c>
      <c r="AV57" s="22" t="e">
        <f>IF(($AI57)&gt;Intern!$C$5,VLOOKUP($T57,Intern!$K$10:$O$41,5,0))*($AI57-Intern!$C$5)+VLOOKUP($T57,Intern!$K$10:$O$41,4,0)*MIN($AI57,Intern!$C$5)</f>
        <v>#N/A</v>
      </c>
      <c r="AW57" s="151" t="e">
        <f>IF($B57="Lehrkräfte: vorbereitender Besuch",Intern!$B$3,AV57)</f>
        <v>#N/A</v>
      </c>
      <c r="AX57" s="22" t="e">
        <f>IF(($AI57)&gt;Intern!$C$5,VLOOKUP($T57,Intern!$K$10:$O$41,3,0))*($AI57-Intern!$C$5)+VLOOKUP($T57,Intern!$K$10:$O$41,2,0)*MIN($AI57,Intern!$C$5)</f>
        <v>#N/A</v>
      </c>
      <c r="AY57" s="152" t="e">
        <f t="shared" si="16"/>
        <v>#N/A</v>
      </c>
      <c r="AZ57" s="153" t="e">
        <f t="shared" si="8"/>
        <v>#N/A</v>
      </c>
      <c r="BA57" s="22" t="e">
        <f>IF(($AI57)&gt;Intern!$C$5,VLOOKUP($T57,Intern!$A$61:$E$92,5,0))*($AI57-Intern!$C$5)+VLOOKUP($T57,Intern!$A$61:$E$92,4,0)*MIN($AI57,Intern!$C$5)</f>
        <v>#N/A</v>
      </c>
      <c r="BB57" s="151" t="e">
        <f>IF($B57="Lehrkräfte: vorbereitender Besuch",Intern!$B$54,BA57)</f>
        <v>#N/A</v>
      </c>
      <c r="BC57" s="22" t="e">
        <f>IF(($AI57)&gt;Intern!$C$5,VLOOKUP($T57,Intern!$A$61:$E$92,3,0))*($AI57-Intern!$C$5)+VLOOKUP($T57,Intern!$A$61:$E$92,2,0)*MIN($AI57,Intern!$C$5)</f>
        <v>#N/A</v>
      </c>
      <c r="BD57" s="152" t="e">
        <f>IF(($AI57)&gt;Intern!$C$5,VLOOKUP($T57,Intern!$K$61:$O$92,5,0))*($AI57-Intern!$C$5)+VLOOKUP($T57,Intern!$K$61:$O$92,4,0)*MIN($AI57,Intern!$C$5)</f>
        <v>#N/A</v>
      </c>
      <c r="BE57" s="151" t="e">
        <f>IF($B57="Lehrkräfte: vorbereitender Besuch",Intern!$B$54,BD57)</f>
        <v>#N/A</v>
      </c>
      <c r="BF57" s="153" t="e">
        <f>IF(($AI57)&gt;Intern!$C$5,VLOOKUP($T57,Intern!$K$61:$O$92,3,0))*($AI57-Intern!$C$5)+VLOOKUP($T57,Intern!$K$61:$O$92,2,0)*MIN($AI57,Intern!$C$5)</f>
        <v>#N/A</v>
      </c>
      <c r="BG57" s="22" t="e">
        <f t="shared" si="17"/>
        <v>#N/A</v>
      </c>
      <c r="BH57" s="22" t="e">
        <f t="shared" si="9"/>
        <v>#N/A</v>
      </c>
      <c r="BI57" s="152" t="e">
        <f t="shared" si="10"/>
        <v>#N/A</v>
      </c>
      <c r="BJ57" s="153" t="e">
        <f t="shared" si="11"/>
        <v>#N/A</v>
      </c>
      <c r="BK57" s="189" t="e">
        <f t="shared" si="12"/>
        <v>#N/A</v>
      </c>
      <c r="BL57" s="190" t="e">
        <f>($AI57-2)*VLOOKUP($T57,Intern!$A$10:$H$41,6,0)+2*VLOOKUP($T57,Intern!$A$10:$H$41,7,0)+($AI57-1)*VLOOKUP($T57,Intern!$A$10:$H$41,8,0)</f>
        <v>#N/A</v>
      </c>
      <c r="BM57" s="183" t="e">
        <f t="shared" si="22"/>
        <v>#N/A</v>
      </c>
      <c r="BN57" s="186" t="e">
        <f t="shared" si="23"/>
        <v>#N/A</v>
      </c>
      <c r="BO57" s="179" t="str">
        <f>VLOOKUP($X57,Intern!$B$44:$E$51,3)</f>
        <v>zu wenig km</v>
      </c>
      <c r="BP57" s="180" t="str">
        <f>VLOOKUP($X57,Intern!$B$44:$E$51,4)</f>
        <v>zu wenig km</v>
      </c>
      <c r="BQ57" s="177" t="str">
        <f>VLOOKUP($X57,Intern!$B$95:$E$102,3)</f>
        <v>zu wenig km</v>
      </c>
      <c r="BR57" s="178" t="str">
        <f>VLOOKUP($X57,Intern!$B$95:$E$102,4)</f>
        <v>zu wenig km</v>
      </c>
      <c r="BS57" s="178" t="str">
        <f t="shared" si="13"/>
        <v>zu wenig km</v>
      </c>
      <c r="BT57" s="178" t="str">
        <f t="shared" si="14"/>
        <v>zu wenig km</v>
      </c>
      <c r="BU57" s="183" t="str">
        <f t="shared" si="15"/>
        <v>zu wenig km</v>
      </c>
      <c r="BV57" s="187">
        <f t="shared" si="24"/>
        <v>0</v>
      </c>
      <c r="BW57" s="188" t="e">
        <f t="shared" si="25"/>
        <v>#N/A</v>
      </c>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row>
    <row r="58" spans="1:878" s="36" customFormat="1" ht="30" customHeight="1">
      <c r="A58" s="31">
        <v>45</v>
      </c>
      <c r="B58" s="42"/>
      <c r="C58" s="47"/>
      <c r="D58" s="47"/>
      <c r="E58" s="230"/>
      <c r="F58" s="48"/>
      <c r="G58" s="47"/>
      <c r="H58" s="44"/>
      <c r="I58" s="45"/>
      <c r="J58" s="49"/>
      <c r="K58" s="170"/>
      <c r="L58" s="49"/>
      <c r="M58" s="49"/>
      <c r="N58" s="46"/>
      <c r="O58" s="46"/>
      <c r="P58" s="46"/>
      <c r="Q58" s="46" t="s">
        <v>250</v>
      </c>
      <c r="R58" s="50"/>
      <c r="S58" s="46"/>
      <c r="T58" s="46"/>
      <c r="U58" s="50"/>
      <c r="V58" s="45"/>
      <c r="W58" s="46"/>
      <c r="X58" s="46"/>
      <c r="Y58" s="39" t="str">
        <f>VLOOKUP(X58,Intern!$B$44:$D$51,2)</f>
        <v>zu wenig km</v>
      </c>
      <c r="Z58" s="46"/>
      <c r="AA58" s="32" t="str">
        <f t="shared" si="19"/>
        <v>Ja</v>
      </c>
      <c r="AB58" s="51"/>
      <c r="AC58" s="51"/>
      <c r="AD58" s="51"/>
      <c r="AE58" s="51"/>
      <c r="AF58" s="33">
        <f t="shared" si="18"/>
        <v>1</v>
      </c>
      <c r="AG58" s="52"/>
      <c r="AH58" s="33">
        <f t="shared" si="7"/>
        <v>0</v>
      </c>
      <c r="AI58" s="33">
        <f t="shared" si="20"/>
        <v>1</v>
      </c>
      <c r="AJ58" s="53"/>
      <c r="AK58" s="53"/>
      <c r="AL58" s="53"/>
      <c r="AM58" s="53"/>
      <c r="AN58" s="53"/>
      <c r="AO58" s="53"/>
      <c r="AP58" s="53"/>
      <c r="AQ58" s="53"/>
      <c r="AR58" s="37" t="str">
        <f t="shared" si="21"/>
        <v/>
      </c>
      <c r="AS58" s="152" t="e">
        <f>IF(($AI58)&gt;Intern!$C$5,VLOOKUP($T58,Intern!$A$10:$E$41,5,0))*($AI58-Intern!$C$5)+VLOOKUP($T58,Intern!$A$10:$E$41,4,0)*MIN($AI58,Intern!$C$5)</f>
        <v>#N/A</v>
      </c>
      <c r="AT58" s="151" t="e">
        <f>IF($B58="Lehrkräfte: vorbereitender Besuch",Intern!$B$3,AS58)</f>
        <v>#N/A</v>
      </c>
      <c r="AU58" s="153" t="e">
        <f>IF(($AI58)&gt;Intern!$C$5,VLOOKUP($T58,Intern!$A$10:$E$41,3,0))*($AI58-Intern!$C$5)+VLOOKUP($T58,Intern!$A$10:$E$41,2,0)*MIN($AI58,Intern!$C$5)</f>
        <v>#N/A</v>
      </c>
      <c r="AV58" s="22" t="e">
        <f>IF(($AI58)&gt;Intern!$C$5,VLOOKUP($T58,Intern!$K$10:$O$41,5,0))*($AI58-Intern!$C$5)+VLOOKUP($T58,Intern!$K$10:$O$41,4,0)*MIN($AI58,Intern!$C$5)</f>
        <v>#N/A</v>
      </c>
      <c r="AW58" s="151" t="e">
        <f>IF($B58="Lehrkräfte: vorbereitender Besuch",Intern!$B$3,AV58)</f>
        <v>#N/A</v>
      </c>
      <c r="AX58" s="22" t="e">
        <f>IF(($AI58)&gt;Intern!$C$5,VLOOKUP($T58,Intern!$K$10:$O$41,3,0))*($AI58-Intern!$C$5)+VLOOKUP($T58,Intern!$K$10:$O$41,2,0)*MIN($AI58,Intern!$C$5)</f>
        <v>#N/A</v>
      </c>
      <c r="AY58" s="152" t="e">
        <f t="shared" si="16"/>
        <v>#N/A</v>
      </c>
      <c r="AZ58" s="153" t="e">
        <f t="shared" si="8"/>
        <v>#N/A</v>
      </c>
      <c r="BA58" s="22" t="e">
        <f>IF(($AI58)&gt;Intern!$C$5,VLOOKUP($T58,Intern!$A$61:$E$92,5,0))*($AI58-Intern!$C$5)+VLOOKUP($T58,Intern!$A$61:$E$92,4,0)*MIN($AI58,Intern!$C$5)</f>
        <v>#N/A</v>
      </c>
      <c r="BB58" s="151" t="e">
        <f>IF($B58="Lehrkräfte: vorbereitender Besuch",Intern!$B$54,BA58)</f>
        <v>#N/A</v>
      </c>
      <c r="BC58" s="22" t="e">
        <f>IF(($AI58)&gt;Intern!$C$5,VLOOKUP($T58,Intern!$A$61:$E$92,3,0))*($AI58-Intern!$C$5)+VLOOKUP($T58,Intern!$A$61:$E$92,2,0)*MIN($AI58,Intern!$C$5)</f>
        <v>#N/A</v>
      </c>
      <c r="BD58" s="152" t="e">
        <f>IF(($AI58)&gt;Intern!$C$5,VLOOKUP($T58,Intern!$K$61:$O$92,5,0))*($AI58-Intern!$C$5)+VLOOKUP($T58,Intern!$K$61:$O$92,4,0)*MIN($AI58,Intern!$C$5)</f>
        <v>#N/A</v>
      </c>
      <c r="BE58" s="151" t="e">
        <f>IF($B58="Lehrkräfte: vorbereitender Besuch",Intern!$B$54,BD58)</f>
        <v>#N/A</v>
      </c>
      <c r="BF58" s="153" t="e">
        <f>IF(($AI58)&gt;Intern!$C$5,VLOOKUP($T58,Intern!$K$61:$O$92,3,0))*($AI58-Intern!$C$5)+VLOOKUP($T58,Intern!$K$61:$O$92,2,0)*MIN($AI58,Intern!$C$5)</f>
        <v>#N/A</v>
      </c>
      <c r="BG58" s="22" t="e">
        <f t="shared" si="17"/>
        <v>#N/A</v>
      </c>
      <c r="BH58" s="22" t="e">
        <f t="shared" si="9"/>
        <v>#N/A</v>
      </c>
      <c r="BI58" s="152" t="e">
        <f t="shared" si="10"/>
        <v>#N/A</v>
      </c>
      <c r="BJ58" s="153" t="e">
        <f t="shared" si="11"/>
        <v>#N/A</v>
      </c>
      <c r="BK58" s="189" t="e">
        <f t="shared" si="12"/>
        <v>#N/A</v>
      </c>
      <c r="BL58" s="190" t="e">
        <f>($AI58-2)*VLOOKUP($T58,Intern!$A$10:$H$41,6,0)+2*VLOOKUP($T58,Intern!$A$10:$H$41,7,0)+($AI58-1)*VLOOKUP($T58,Intern!$A$10:$H$41,8,0)</f>
        <v>#N/A</v>
      </c>
      <c r="BM58" s="183" t="e">
        <f t="shared" si="22"/>
        <v>#N/A</v>
      </c>
      <c r="BN58" s="186" t="e">
        <f t="shared" si="23"/>
        <v>#N/A</v>
      </c>
      <c r="BO58" s="179" t="str">
        <f>VLOOKUP($X58,Intern!$B$44:$E$51,3)</f>
        <v>zu wenig km</v>
      </c>
      <c r="BP58" s="180" t="str">
        <f>VLOOKUP($X58,Intern!$B$44:$E$51,4)</f>
        <v>zu wenig km</v>
      </c>
      <c r="BQ58" s="177" t="str">
        <f>VLOOKUP($X58,Intern!$B$95:$E$102,3)</f>
        <v>zu wenig km</v>
      </c>
      <c r="BR58" s="178" t="str">
        <f>VLOOKUP($X58,Intern!$B$95:$E$102,4)</f>
        <v>zu wenig km</v>
      </c>
      <c r="BS58" s="178" t="str">
        <f t="shared" si="13"/>
        <v>zu wenig km</v>
      </c>
      <c r="BT58" s="178" t="str">
        <f t="shared" si="14"/>
        <v>zu wenig km</v>
      </c>
      <c r="BU58" s="183" t="str">
        <f t="shared" si="15"/>
        <v>zu wenig km</v>
      </c>
      <c r="BV58" s="187">
        <f t="shared" si="24"/>
        <v>0</v>
      </c>
      <c r="BW58" s="188" t="e">
        <f t="shared" si="25"/>
        <v>#N/A</v>
      </c>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row>
    <row r="59" spans="1:878" s="36" customFormat="1" ht="30" customHeight="1">
      <c r="A59" s="35">
        <v>46</v>
      </c>
      <c r="B59" s="42"/>
      <c r="C59" s="47"/>
      <c r="D59" s="47"/>
      <c r="E59" s="230"/>
      <c r="F59" s="48"/>
      <c r="G59" s="47"/>
      <c r="H59" s="44"/>
      <c r="I59" s="45"/>
      <c r="J59" s="49"/>
      <c r="K59" s="170"/>
      <c r="L59" s="49"/>
      <c r="M59" s="49"/>
      <c r="N59" s="46"/>
      <c r="O59" s="46"/>
      <c r="P59" s="46"/>
      <c r="Q59" s="46" t="s">
        <v>250</v>
      </c>
      <c r="R59" s="50"/>
      <c r="S59" s="46"/>
      <c r="T59" s="46"/>
      <c r="U59" s="50"/>
      <c r="V59" s="45"/>
      <c r="W59" s="46"/>
      <c r="X59" s="46"/>
      <c r="Y59" s="39" t="str">
        <f>VLOOKUP(X59,Intern!$B$44:$D$51,2)</f>
        <v>zu wenig km</v>
      </c>
      <c r="Z59" s="46"/>
      <c r="AA59" s="32" t="str">
        <f t="shared" si="19"/>
        <v>Ja</v>
      </c>
      <c r="AB59" s="51"/>
      <c r="AC59" s="51"/>
      <c r="AD59" s="51"/>
      <c r="AE59" s="51"/>
      <c r="AF59" s="33">
        <f t="shared" si="18"/>
        <v>1</v>
      </c>
      <c r="AG59" s="52"/>
      <c r="AH59" s="33">
        <f t="shared" si="7"/>
        <v>0</v>
      </c>
      <c r="AI59" s="33">
        <f t="shared" si="20"/>
        <v>1</v>
      </c>
      <c r="AJ59" s="53"/>
      <c r="AK59" s="53"/>
      <c r="AL59" s="53"/>
      <c r="AM59" s="53"/>
      <c r="AN59" s="53"/>
      <c r="AO59" s="53"/>
      <c r="AP59" s="53"/>
      <c r="AQ59" s="53"/>
      <c r="AR59" s="37" t="str">
        <f t="shared" si="21"/>
        <v/>
      </c>
      <c r="AS59" s="152" t="e">
        <f>IF(($AI59)&gt;Intern!$C$5,VLOOKUP($T59,Intern!$A$10:$E$41,5,0))*($AI59-Intern!$C$5)+VLOOKUP($T59,Intern!$A$10:$E$41,4,0)*MIN($AI59,Intern!$C$5)</f>
        <v>#N/A</v>
      </c>
      <c r="AT59" s="151" t="e">
        <f>IF($B59="Lehrkräfte: vorbereitender Besuch",Intern!$B$3,AS59)</f>
        <v>#N/A</v>
      </c>
      <c r="AU59" s="153" t="e">
        <f>IF(($AI59)&gt;Intern!$C$5,VLOOKUP($T59,Intern!$A$10:$E$41,3,0))*($AI59-Intern!$C$5)+VLOOKUP($T59,Intern!$A$10:$E$41,2,0)*MIN($AI59,Intern!$C$5)</f>
        <v>#N/A</v>
      </c>
      <c r="AV59" s="22" t="e">
        <f>IF(($AI59)&gt;Intern!$C$5,VLOOKUP($T59,Intern!$K$10:$O$41,5,0))*($AI59-Intern!$C$5)+VLOOKUP($T59,Intern!$K$10:$O$41,4,0)*MIN($AI59,Intern!$C$5)</f>
        <v>#N/A</v>
      </c>
      <c r="AW59" s="151" t="e">
        <f>IF($B59="Lehrkräfte: vorbereitender Besuch",Intern!$B$3,AV59)</f>
        <v>#N/A</v>
      </c>
      <c r="AX59" s="22" t="e">
        <f>IF(($AI59)&gt;Intern!$C$5,VLOOKUP($T59,Intern!$K$10:$O$41,3,0))*($AI59-Intern!$C$5)+VLOOKUP($T59,Intern!$K$10:$O$41,2,0)*MIN($AI59,Intern!$C$5)</f>
        <v>#N/A</v>
      </c>
      <c r="AY59" s="152" t="e">
        <f t="shared" si="16"/>
        <v>#N/A</v>
      </c>
      <c r="AZ59" s="153" t="e">
        <f t="shared" si="8"/>
        <v>#N/A</v>
      </c>
      <c r="BA59" s="22" t="e">
        <f>IF(($AI59)&gt;Intern!$C$5,VLOOKUP($T59,Intern!$A$61:$E$92,5,0))*($AI59-Intern!$C$5)+VLOOKUP($T59,Intern!$A$61:$E$92,4,0)*MIN($AI59,Intern!$C$5)</f>
        <v>#N/A</v>
      </c>
      <c r="BB59" s="151" t="e">
        <f>IF($B59="Lehrkräfte: vorbereitender Besuch",Intern!$B$54,BA59)</f>
        <v>#N/A</v>
      </c>
      <c r="BC59" s="22" t="e">
        <f>IF(($AI59)&gt;Intern!$C$5,VLOOKUP($T59,Intern!$A$61:$E$92,3,0))*($AI59-Intern!$C$5)+VLOOKUP($T59,Intern!$A$61:$E$92,2,0)*MIN($AI59,Intern!$C$5)</f>
        <v>#N/A</v>
      </c>
      <c r="BD59" s="152" t="e">
        <f>IF(($AI59)&gt;Intern!$C$5,VLOOKUP($T59,Intern!$K$61:$O$92,5,0))*($AI59-Intern!$C$5)+VLOOKUP($T59,Intern!$K$61:$O$92,4,0)*MIN($AI59,Intern!$C$5)</f>
        <v>#N/A</v>
      </c>
      <c r="BE59" s="151" t="e">
        <f>IF($B59="Lehrkräfte: vorbereitender Besuch",Intern!$B$54,BD59)</f>
        <v>#N/A</v>
      </c>
      <c r="BF59" s="153" t="e">
        <f>IF(($AI59)&gt;Intern!$C$5,VLOOKUP($T59,Intern!$K$61:$O$92,3,0))*($AI59-Intern!$C$5)+VLOOKUP($T59,Intern!$K$61:$O$92,2,0)*MIN($AI59,Intern!$C$5)</f>
        <v>#N/A</v>
      </c>
      <c r="BG59" s="22" t="e">
        <f t="shared" si="17"/>
        <v>#N/A</v>
      </c>
      <c r="BH59" s="22" t="e">
        <f t="shared" si="9"/>
        <v>#N/A</v>
      </c>
      <c r="BI59" s="152" t="e">
        <f t="shared" si="10"/>
        <v>#N/A</v>
      </c>
      <c r="BJ59" s="153" t="e">
        <f t="shared" si="11"/>
        <v>#N/A</v>
      </c>
      <c r="BK59" s="189" t="e">
        <f t="shared" si="12"/>
        <v>#N/A</v>
      </c>
      <c r="BL59" s="190" t="e">
        <f>($AI59-2)*VLOOKUP($T59,Intern!$A$10:$H$41,6,0)+2*VLOOKUP($T59,Intern!$A$10:$H$41,7,0)+($AI59-1)*VLOOKUP($T59,Intern!$A$10:$H$41,8,0)</f>
        <v>#N/A</v>
      </c>
      <c r="BM59" s="183" t="e">
        <f t="shared" si="22"/>
        <v>#N/A</v>
      </c>
      <c r="BN59" s="186" t="e">
        <f t="shared" si="23"/>
        <v>#N/A</v>
      </c>
      <c r="BO59" s="179" t="str">
        <f>VLOOKUP($X59,Intern!$B$44:$E$51,3)</f>
        <v>zu wenig km</v>
      </c>
      <c r="BP59" s="180" t="str">
        <f>VLOOKUP($X59,Intern!$B$44:$E$51,4)</f>
        <v>zu wenig km</v>
      </c>
      <c r="BQ59" s="177" t="str">
        <f>VLOOKUP($X59,Intern!$B$95:$E$102,3)</f>
        <v>zu wenig km</v>
      </c>
      <c r="BR59" s="178" t="str">
        <f>VLOOKUP($X59,Intern!$B$95:$E$102,4)</f>
        <v>zu wenig km</v>
      </c>
      <c r="BS59" s="178" t="str">
        <f t="shared" si="13"/>
        <v>zu wenig km</v>
      </c>
      <c r="BT59" s="178" t="str">
        <f t="shared" si="14"/>
        <v>zu wenig km</v>
      </c>
      <c r="BU59" s="183" t="str">
        <f t="shared" si="15"/>
        <v>zu wenig km</v>
      </c>
      <c r="BV59" s="187">
        <f t="shared" si="24"/>
        <v>0</v>
      </c>
      <c r="BW59" s="188" t="e">
        <f t="shared" si="25"/>
        <v>#N/A</v>
      </c>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row>
    <row r="60" spans="1:878" s="36" customFormat="1" ht="30" customHeight="1">
      <c r="A60" s="35">
        <v>47</v>
      </c>
      <c r="B60" s="42"/>
      <c r="C60" s="47"/>
      <c r="D60" s="47"/>
      <c r="E60" s="230"/>
      <c r="F60" s="48"/>
      <c r="G60" s="47"/>
      <c r="H60" s="44"/>
      <c r="I60" s="45"/>
      <c r="J60" s="49"/>
      <c r="K60" s="170"/>
      <c r="L60" s="49"/>
      <c r="M60" s="49"/>
      <c r="N60" s="46"/>
      <c r="O60" s="46"/>
      <c r="P60" s="46"/>
      <c r="Q60" s="46" t="s">
        <v>250</v>
      </c>
      <c r="R60" s="50"/>
      <c r="S60" s="46"/>
      <c r="T60" s="46"/>
      <c r="U60" s="50"/>
      <c r="V60" s="45"/>
      <c r="W60" s="46"/>
      <c r="X60" s="46"/>
      <c r="Y60" s="39" t="str">
        <f>VLOOKUP(X60,Intern!$B$44:$D$51,2)</f>
        <v>zu wenig km</v>
      </c>
      <c r="Z60" s="46"/>
      <c r="AA60" s="32" t="str">
        <f t="shared" si="19"/>
        <v>Ja</v>
      </c>
      <c r="AB60" s="51"/>
      <c r="AC60" s="51"/>
      <c r="AD60" s="51"/>
      <c r="AE60" s="51"/>
      <c r="AF60" s="33">
        <f t="shared" si="18"/>
        <v>1</v>
      </c>
      <c r="AG60" s="52"/>
      <c r="AH60" s="33">
        <f t="shared" si="7"/>
        <v>0</v>
      </c>
      <c r="AI60" s="33">
        <f t="shared" si="20"/>
        <v>1</v>
      </c>
      <c r="AJ60" s="53"/>
      <c r="AK60" s="53"/>
      <c r="AL60" s="53"/>
      <c r="AM60" s="53"/>
      <c r="AN60" s="53"/>
      <c r="AO60" s="53"/>
      <c r="AP60" s="53"/>
      <c r="AQ60" s="53"/>
      <c r="AR60" s="37" t="str">
        <f t="shared" si="21"/>
        <v/>
      </c>
      <c r="AS60" s="152" t="e">
        <f>IF(($AI60)&gt;Intern!$C$5,VLOOKUP($T60,Intern!$A$10:$E$41,5,0))*($AI60-Intern!$C$5)+VLOOKUP($T60,Intern!$A$10:$E$41,4,0)*MIN($AI60,Intern!$C$5)</f>
        <v>#N/A</v>
      </c>
      <c r="AT60" s="151" t="e">
        <f>IF($B60="Lehrkräfte: vorbereitender Besuch",Intern!$B$3,AS60)</f>
        <v>#N/A</v>
      </c>
      <c r="AU60" s="153" t="e">
        <f>IF(($AI60)&gt;Intern!$C$5,VLOOKUP($T60,Intern!$A$10:$E$41,3,0))*($AI60-Intern!$C$5)+VLOOKUP($T60,Intern!$A$10:$E$41,2,0)*MIN($AI60,Intern!$C$5)</f>
        <v>#N/A</v>
      </c>
      <c r="AV60" s="22" t="e">
        <f>IF(($AI60)&gt;Intern!$C$5,VLOOKUP($T60,Intern!$K$10:$O$41,5,0))*($AI60-Intern!$C$5)+VLOOKUP($T60,Intern!$K$10:$O$41,4,0)*MIN($AI60,Intern!$C$5)</f>
        <v>#N/A</v>
      </c>
      <c r="AW60" s="151" t="e">
        <f>IF($B60="Lehrkräfte: vorbereitender Besuch",Intern!$B$3,AV60)</f>
        <v>#N/A</v>
      </c>
      <c r="AX60" s="22" t="e">
        <f>IF(($AI60)&gt;Intern!$C$5,VLOOKUP($T60,Intern!$K$10:$O$41,3,0))*($AI60-Intern!$C$5)+VLOOKUP($T60,Intern!$K$10:$O$41,2,0)*MIN($AI60,Intern!$C$5)</f>
        <v>#N/A</v>
      </c>
      <c r="AY60" s="152" t="e">
        <f t="shared" si="16"/>
        <v>#N/A</v>
      </c>
      <c r="AZ60" s="153" t="e">
        <f t="shared" si="8"/>
        <v>#N/A</v>
      </c>
      <c r="BA60" s="22" t="e">
        <f>IF(($AI60)&gt;Intern!$C$5,VLOOKUP($T60,Intern!$A$61:$E$92,5,0))*($AI60-Intern!$C$5)+VLOOKUP($T60,Intern!$A$61:$E$92,4,0)*MIN($AI60,Intern!$C$5)</f>
        <v>#N/A</v>
      </c>
      <c r="BB60" s="151" t="e">
        <f>IF($B60="Lehrkräfte: vorbereitender Besuch",Intern!$B$54,BA60)</f>
        <v>#N/A</v>
      </c>
      <c r="BC60" s="22" t="e">
        <f>IF(($AI60)&gt;Intern!$C$5,VLOOKUP($T60,Intern!$A$61:$E$92,3,0))*($AI60-Intern!$C$5)+VLOOKUP($T60,Intern!$A$61:$E$92,2,0)*MIN($AI60,Intern!$C$5)</f>
        <v>#N/A</v>
      </c>
      <c r="BD60" s="152" t="e">
        <f>IF(($AI60)&gt;Intern!$C$5,VLOOKUP($T60,Intern!$K$61:$O$92,5,0))*($AI60-Intern!$C$5)+VLOOKUP($T60,Intern!$K$61:$O$92,4,0)*MIN($AI60,Intern!$C$5)</f>
        <v>#N/A</v>
      </c>
      <c r="BE60" s="151" t="e">
        <f>IF($B60="Lehrkräfte: vorbereitender Besuch",Intern!$B$54,BD60)</f>
        <v>#N/A</v>
      </c>
      <c r="BF60" s="153" t="e">
        <f>IF(($AI60)&gt;Intern!$C$5,VLOOKUP($T60,Intern!$K$61:$O$92,3,0))*($AI60-Intern!$C$5)+VLOOKUP($T60,Intern!$K$61:$O$92,2,0)*MIN($AI60,Intern!$C$5)</f>
        <v>#N/A</v>
      </c>
      <c r="BG60" s="22" t="e">
        <f t="shared" si="17"/>
        <v>#N/A</v>
      </c>
      <c r="BH60" s="22" t="e">
        <f t="shared" si="9"/>
        <v>#N/A</v>
      </c>
      <c r="BI60" s="152" t="e">
        <f t="shared" si="10"/>
        <v>#N/A</v>
      </c>
      <c r="BJ60" s="153" t="e">
        <f t="shared" si="11"/>
        <v>#N/A</v>
      </c>
      <c r="BK60" s="189" t="e">
        <f t="shared" si="12"/>
        <v>#N/A</v>
      </c>
      <c r="BL60" s="190" t="e">
        <f>($AI60-2)*VLOOKUP($T60,Intern!$A$10:$H$41,6,0)+2*VLOOKUP($T60,Intern!$A$10:$H$41,7,0)+($AI60-1)*VLOOKUP($T60,Intern!$A$10:$H$41,8,0)</f>
        <v>#N/A</v>
      </c>
      <c r="BM60" s="183" t="e">
        <f t="shared" si="22"/>
        <v>#N/A</v>
      </c>
      <c r="BN60" s="186" t="e">
        <f t="shared" si="23"/>
        <v>#N/A</v>
      </c>
      <c r="BO60" s="179" t="str">
        <f>VLOOKUP($X60,Intern!$B$44:$E$51,3)</f>
        <v>zu wenig km</v>
      </c>
      <c r="BP60" s="180" t="str">
        <f>VLOOKUP($X60,Intern!$B$44:$E$51,4)</f>
        <v>zu wenig km</v>
      </c>
      <c r="BQ60" s="177" t="str">
        <f>VLOOKUP($X60,Intern!$B$95:$E$102,3)</f>
        <v>zu wenig km</v>
      </c>
      <c r="BR60" s="178" t="str">
        <f>VLOOKUP($X60,Intern!$B$95:$E$102,4)</f>
        <v>zu wenig km</v>
      </c>
      <c r="BS60" s="178" t="str">
        <f t="shared" si="13"/>
        <v>zu wenig km</v>
      </c>
      <c r="BT60" s="178" t="str">
        <f t="shared" si="14"/>
        <v>zu wenig km</v>
      </c>
      <c r="BU60" s="183" t="str">
        <f t="shared" si="15"/>
        <v>zu wenig km</v>
      </c>
      <c r="BV60" s="187">
        <f t="shared" si="24"/>
        <v>0</v>
      </c>
      <c r="BW60" s="188" t="e">
        <f t="shared" si="25"/>
        <v>#N/A</v>
      </c>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row>
    <row r="61" spans="1:878" s="36" customFormat="1" ht="30" customHeight="1">
      <c r="A61" s="35">
        <v>48</v>
      </c>
      <c r="B61" s="42"/>
      <c r="C61" s="47"/>
      <c r="D61" s="47"/>
      <c r="E61" s="230"/>
      <c r="F61" s="48"/>
      <c r="G61" s="47"/>
      <c r="H61" s="44"/>
      <c r="I61" s="45"/>
      <c r="J61" s="49"/>
      <c r="K61" s="170"/>
      <c r="L61" s="49"/>
      <c r="M61" s="49"/>
      <c r="N61" s="46"/>
      <c r="O61" s="46"/>
      <c r="P61" s="46"/>
      <c r="Q61" s="46" t="s">
        <v>250</v>
      </c>
      <c r="R61" s="50"/>
      <c r="S61" s="46"/>
      <c r="T61" s="46"/>
      <c r="U61" s="50"/>
      <c r="V61" s="45"/>
      <c r="W61" s="46"/>
      <c r="X61" s="46"/>
      <c r="Y61" s="39" t="str">
        <f>VLOOKUP(X61,Intern!$B$44:$D$51,2)</f>
        <v>zu wenig km</v>
      </c>
      <c r="Z61" s="46"/>
      <c r="AA61" s="32" t="str">
        <f t="shared" si="19"/>
        <v>Ja</v>
      </c>
      <c r="AB61" s="51"/>
      <c r="AC61" s="51"/>
      <c r="AD61" s="51"/>
      <c r="AE61" s="51"/>
      <c r="AF61" s="33">
        <f t="shared" si="18"/>
        <v>1</v>
      </c>
      <c r="AG61" s="52"/>
      <c r="AH61" s="33">
        <f t="shared" si="7"/>
        <v>0</v>
      </c>
      <c r="AI61" s="33">
        <f t="shared" si="20"/>
        <v>1</v>
      </c>
      <c r="AJ61" s="53"/>
      <c r="AK61" s="53"/>
      <c r="AL61" s="53"/>
      <c r="AM61" s="53"/>
      <c r="AN61" s="53"/>
      <c r="AO61" s="53"/>
      <c r="AP61" s="53"/>
      <c r="AQ61" s="53"/>
      <c r="AR61" s="37" t="str">
        <f t="shared" si="21"/>
        <v/>
      </c>
      <c r="AS61" s="152" t="e">
        <f>IF(($AI61)&gt;Intern!$C$5,VLOOKUP($T61,Intern!$A$10:$E$41,5,0))*($AI61-Intern!$C$5)+VLOOKUP($T61,Intern!$A$10:$E$41,4,0)*MIN($AI61,Intern!$C$5)</f>
        <v>#N/A</v>
      </c>
      <c r="AT61" s="151" t="e">
        <f>IF($B61="Lehrkräfte: vorbereitender Besuch",Intern!$B$3,AS61)</f>
        <v>#N/A</v>
      </c>
      <c r="AU61" s="153" t="e">
        <f>IF(($AI61)&gt;Intern!$C$5,VLOOKUP($T61,Intern!$A$10:$E$41,3,0))*($AI61-Intern!$C$5)+VLOOKUP($T61,Intern!$A$10:$E$41,2,0)*MIN($AI61,Intern!$C$5)</f>
        <v>#N/A</v>
      </c>
      <c r="AV61" s="22" t="e">
        <f>IF(($AI61)&gt;Intern!$C$5,VLOOKUP($T61,Intern!$K$10:$O$41,5,0))*($AI61-Intern!$C$5)+VLOOKUP($T61,Intern!$K$10:$O$41,4,0)*MIN($AI61,Intern!$C$5)</f>
        <v>#N/A</v>
      </c>
      <c r="AW61" s="151" t="e">
        <f>IF($B61="Lehrkräfte: vorbereitender Besuch",Intern!$B$3,AV61)</f>
        <v>#N/A</v>
      </c>
      <c r="AX61" s="22" t="e">
        <f>IF(($AI61)&gt;Intern!$C$5,VLOOKUP($T61,Intern!$K$10:$O$41,3,0))*($AI61-Intern!$C$5)+VLOOKUP($T61,Intern!$K$10:$O$41,2,0)*MIN($AI61,Intern!$C$5)</f>
        <v>#N/A</v>
      </c>
      <c r="AY61" s="152" t="e">
        <f t="shared" si="16"/>
        <v>#N/A</v>
      </c>
      <c r="AZ61" s="153" t="e">
        <f t="shared" si="8"/>
        <v>#N/A</v>
      </c>
      <c r="BA61" s="22" t="e">
        <f>IF(($AI61)&gt;Intern!$C$5,VLOOKUP($T61,Intern!$A$61:$E$92,5,0))*($AI61-Intern!$C$5)+VLOOKUP($T61,Intern!$A$61:$E$92,4,0)*MIN($AI61,Intern!$C$5)</f>
        <v>#N/A</v>
      </c>
      <c r="BB61" s="151" t="e">
        <f>IF($B61="Lehrkräfte: vorbereitender Besuch",Intern!$B$54,BA61)</f>
        <v>#N/A</v>
      </c>
      <c r="BC61" s="22" t="e">
        <f>IF(($AI61)&gt;Intern!$C$5,VLOOKUP($T61,Intern!$A$61:$E$92,3,0))*($AI61-Intern!$C$5)+VLOOKUP($T61,Intern!$A$61:$E$92,2,0)*MIN($AI61,Intern!$C$5)</f>
        <v>#N/A</v>
      </c>
      <c r="BD61" s="152" t="e">
        <f>IF(($AI61)&gt;Intern!$C$5,VLOOKUP($T61,Intern!$K$61:$O$92,5,0))*($AI61-Intern!$C$5)+VLOOKUP($T61,Intern!$K$61:$O$92,4,0)*MIN($AI61,Intern!$C$5)</f>
        <v>#N/A</v>
      </c>
      <c r="BE61" s="151" t="e">
        <f>IF($B61="Lehrkräfte: vorbereitender Besuch",Intern!$B$54,BD61)</f>
        <v>#N/A</v>
      </c>
      <c r="BF61" s="153" t="e">
        <f>IF(($AI61)&gt;Intern!$C$5,VLOOKUP($T61,Intern!$K$61:$O$92,3,0))*($AI61-Intern!$C$5)+VLOOKUP($T61,Intern!$K$61:$O$92,2,0)*MIN($AI61,Intern!$C$5)</f>
        <v>#N/A</v>
      </c>
      <c r="BG61" s="22" t="e">
        <f t="shared" si="17"/>
        <v>#N/A</v>
      </c>
      <c r="BH61" s="22" t="e">
        <f t="shared" si="9"/>
        <v>#N/A</v>
      </c>
      <c r="BI61" s="152" t="e">
        <f t="shared" si="10"/>
        <v>#N/A</v>
      </c>
      <c r="BJ61" s="153" t="e">
        <f t="shared" si="11"/>
        <v>#N/A</v>
      </c>
      <c r="BK61" s="189" t="e">
        <f t="shared" si="12"/>
        <v>#N/A</v>
      </c>
      <c r="BL61" s="190" t="e">
        <f>($AI61-2)*VLOOKUP($T61,Intern!$A$10:$H$41,6,0)+2*VLOOKUP($T61,Intern!$A$10:$H$41,7,0)+($AI61-1)*VLOOKUP($T61,Intern!$A$10:$H$41,8,0)</f>
        <v>#N/A</v>
      </c>
      <c r="BM61" s="183" t="e">
        <f t="shared" si="22"/>
        <v>#N/A</v>
      </c>
      <c r="BN61" s="186" t="e">
        <f t="shared" si="23"/>
        <v>#N/A</v>
      </c>
      <c r="BO61" s="179" t="str">
        <f>VLOOKUP($X61,Intern!$B$44:$E$51,3)</f>
        <v>zu wenig km</v>
      </c>
      <c r="BP61" s="180" t="str">
        <f>VLOOKUP($X61,Intern!$B$44:$E$51,4)</f>
        <v>zu wenig km</v>
      </c>
      <c r="BQ61" s="177" t="str">
        <f>VLOOKUP($X61,Intern!$B$95:$E$102,3)</f>
        <v>zu wenig km</v>
      </c>
      <c r="BR61" s="178" t="str">
        <f>VLOOKUP($X61,Intern!$B$95:$E$102,4)</f>
        <v>zu wenig km</v>
      </c>
      <c r="BS61" s="178" t="str">
        <f t="shared" si="13"/>
        <v>zu wenig km</v>
      </c>
      <c r="BT61" s="178" t="str">
        <f t="shared" si="14"/>
        <v>zu wenig km</v>
      </c>
      <c r="BU61" s="183" t="str">
        <f t="shared" si="15"/>
        <v>zu wenig km</v>
      </c>
      <c r="BV61" s="187">
        <f t="shared" si="24"/>
        <v>0</v>
      </c>
      <c r="BW61" s="188" t="e">
        <f t="shared" si="25"/>
        <v>#N/A</v>
      </c>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row>
    <row r="62" spans="1:878" s="36" customFormat="1" ht="30" customHeight="1">
      <c r="A62" s="31">
        <v>49</v>
      </c>
      <c r="B62" s="42"/>
      <c r="C62" s="47"/>
      <c r="D62" s="47"/>
      <c r="E62" s="230"/>
      <c r="F62" s="48"/>
      <c r="G62" s="47"/>
      <c r="H62" s="44"/>
      <c r="I62" s="45"/>
      <c r="J62" s="49"/>
      <c r="K62" s="170"/>
      <c r="L62" s="49"/>
      <c r="M62" s="49"/>
      <c r="N62" s="46"/>
      <c r="O62" s="46"/>
      <c r="P62" s="46"/>
      <c r="Q62" s="46" t="s">
        <v>250</v>
      </c>
      <c r="R62" s="50"/>
      <c r="S62" s="46"/>
      <c r="T62" s="46"/>
      <c r="U62" s="50"/>
      <c r="V62" s="45"/>
      <c r="W62" s="46"/>
      <c r="X62" s="46"/>
      <c r="Y62" s="39" t="str">
        <f>VLOOKUP(X62,Intern!$B$44:$D$51,2)</f>
        <v>zu wenig km</v>
      </c>
      <c r="Z62" s="46"/>
      <c r="AA62" s="32" t="str">
        <f t="shared" si="19"/>
        <v>Ja</v>
      </c>
      <c r="AB62" s="51"/>
      <c r="AC62" s="51"/>
      <c r="AD62" s="51"/>
      <c r="AE62" s="51"/>
      <c r="AF62" s="33">
        <f t="shared" si="18"/>
        <v>1</v>
      </c>
      <c r="AG62" s="52"/>
      <c r="AH62" s="33">
        <f t="shared" si="7"/>
        <v>0</v>
      </c>
      <c r="AI62" s="33">
        <f t="shared" si="20"/>
        <v>1</v>
      </c>
      <c r="AJ62" s="53"/>
      <c r="AK62" s="53"/>
      <c r="AL62" s="53"/>
      <c r="AM62" s="53"/>
      <c r="AN62" s="53"/>
      <c r="AO62" s="53"/>
      <c r="AP62" s="53"/>
      <c r="AQ62" s="53"/>
      <c r="AR62" s="37" t="str">
        <f t="shared" si="21"/>
        <v/>
      </c>
      <c r="AS62" s="152" t="e">
        <f>IF(($AI62)&gt;Intern!$C$5,VLOOKUP($T62,Intern!$A$10:$E$41,5,0))*($AI62-Intern!$C$5)+VLOOKUP($T62,Intern!$A$10:$E$41,4,0)*MIN($AI62,Intern!$C$5)</f>
        <v>#N/A</v>
      </c>
      <c r="AT62" s="151" t="e">
        <f>IF($B62="Lehrkräfte: vorbereitender Besuch",Intern!$B$3,AS62)</f>
        <v>#N/A</v>
      </c>
      <c r="AU62" s="153" t="e">
        <f>IF(($AI62)&gt;Intern!$C$5,VLOOKUP($T62,Intern!$A$10:$E$41,3,0))*($AI62-Intern!$C$5)+VLOOKUP($T62,Intern!$A$10:$E$41,2,0)*MIN($AI62,Intern!$C$5)</f>
        <v>#N/A</v>
      </c>
      <c r="AV62" s="22" t="e">
        <f>IF(($AI62)&gt;Intern!$C$5,VLOOKUP($T62,Intern!$K$10:$O$41,5,0))*($AI62-Intern!$C$5)+VLOOKUP($T62,Intern!$K$10:$O$41,4,0)*MIN($AI62,Intern!$C$5)</f>
        <v>#N/A</v>
      </c>
      <c r="AW62" s="151" t="e">
        <f>IF($B62="Lehrkräfte: vorbereitender Besuch",Intern!$B$3,AV62)</f>
        <v>#N/A</v>
      </c>
      <c r="AX62" s="22" t="e">
        <f>IF(($AI62)&gt;Intern!$C$5,VLOOKUP($T62,Intern!$K$10:$O$41,3,0))*($AI62-Intern!$C$5)+VLOOKUP($T62,Intern!$K$10:$O$41,2,0)*MIN($AI62,Intern!$C$5)</f>
        <v>#N/A</v>
      </c>
      <c r="AY62" s="152" t="e">
        <f t="shared" si="16"/>
        <v>#N/A</v>
      </c>
      <c r="AZ62" s="153" t="e">
        <f t="shared" si="8"/>
        <v>#N/A</v>
      </c>
      <c r="BA62" s="22" t="e">
        <f>IF(($AI62)&gt;Intern!$C$5,VLOOKUP($T62,Intern!$A$61:$E$92,5,0))*($AI62-Intern!$C$5)+VLOOKUP($T62,Intern!$A$61:$E$92,4,0)*MIN($AI62,Intern!$C$5)</f>
        <v>#N/A</v>
      </c>
      <c r="BB62" s="151" t="e">
        <f>IF($B62="Lehrkräfte: vorbereitender Besuch",Intern!$B$54,BA62)</f>
        <v>#N/A</v>
      </c>
      <c r="BC62" s="22" t="e">
        <f>IF(($AI62)&gt;Intern!$C$5,VLOOKUP($T62,Intern!$A$61:$E$92,3,0))*($AI62-Intern!$C$5)+VLOOKUP($T62,Intern!$A$61:$E$92,2,0)*MIN($AI62,Intern!$C$5)</f>
        <v>#N/A</v>
      </c>
      <c r="BD62" s="152" t="e">
        <f>IF(($AI62)&gt;Intern!$C$5,VLOOKUP($T62,Intern!$K$61:$O$92,5,0))*($AI62-Intern!$C$5)+VLOOKUP($T62,Intern!$K$61:$O$92,4,0)*MIN($AI62,Intern!$C$5)</f>
        <v>#N/A</v>
      </c>
      <c r="BE62" s="151" t="e">
        <f>IF($B62="Lehrkräfte: vorbereitender Besuch",Intern!$B$54,BD62)</f>
        <v>#N/A</v>
      </c>
      <c r="BF62" s="153" t="e">
        <f>IF(($AI62)&gt;Intern!$C$5,VLOOKUP($T62,Intern!$K$61:$O$92,3,0))*($AI62-Intern!$C$5)+VLOOKUP($T62,Intern!$K$61:$O$92,2,0)*MIN($AI62,Intern!$C$5)</f>
        <v>#N/A</v>
      </c>
      <c r="BG62" s="22" t="e">
        <f t="shared" si="17"/>
        <v>#N/A</v>
      </c>
      <c r="BH62" s="22" t="e">
        <f t="shared" si="9"/>
        <v>#N/A</v>
      </c>
      <c r="BI62" s="152" t="e">
        <f t="shared" si="10"/>
        <v>#N/A</v>
      </c>
      <c r="BJ62" s="153" t="e">
        <f t="shared" si="11"/>
        <v>#N/A</v>
      </c>
      <c r="BK62" s="189" t="e">
        <f t="shared" si="12"/>
        <v>#N/A</v>
      </c>
      <c r="BL62" s="190" t="e">
        <f>($AI62-2)*VLOOKUP($T62,Intern!$A$10:$H$41,6,0)+2*VLOOKUP($T62,Intern!$A$10:$H$41,7,0)+($AI62-1)*VLOOKUP($T62,Intern!$A$10:$H$41,8,0)</f>
        <v>#N/A</v>
      </c>
      <c r="BM62" s="183" t="e">
        <f t="shared" si="22"/>
        <v>#N/A</v>
      </c>
      <c r="BN62" s="186" t="e">
        <f t="shared" si="23"/>
        <v>#N/A</v>
      </c>
      <c r="BO62" s="179" t="str">
        <f>VLOOKUP($X62,Intern!$B$44:$E$51,3)</f>
        <v>zu wenig km</v>
      </c>
      <c r="BP62" s="180" t="str">
        <f>VLOOKUP($X62,Intern!$B$44:$E$51,4)</f>
        <v>zu wenig km</v>
      </c>
      <c r="BQ62" s="177" t="str">
        <f>VLOOKUP($X62,Intern!$B$95:$E$102,3)</f>
        <v>zu wenig km</v>
      </c>
      <c r="BR62" s="178" t="str">
        <f>VLOOKUP($X62,Intern!$B$95:$E$102,4)</f>
        <v>zu wenig km</v>
      </c>
      <c r="BS62" s="178" t="str">
        <f t="shared" si="13"/>
        <v>zu wenig km</v>
      </c>
      <c r="BT62" s="178" t="str">
        <f t="shared" si="14"/>
        <v>zu wenig km</v>
      </c>
      <c r="BU62" s="183" t="str">
        <f t="shared" si="15"/>
        <v>zu wenig km</v>
      </c>
      <c r="BV62" s="187">
        <f t="shared" si="24"/>
        <v>0</v>
      </c>
      <c r="BW62" s="188" t="e">
        <f t="shared" si="25"/>
        <v>#N/A</v>
      </c>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row>
    <row r="63" spans="1:878" s="36" customFormat="1" ht="30" customHeight="1">
      <c r="A63" s="35">
        <v>50</v>
      </c>
      <c r="B63" s="42"/>
      <c r="C63" s="47"/>
      <c r="D63" s="47"/>
      <c r="E63" s="230"/>
      <c r="F63" s="48"/>
      <c r="G63" s="47"/>
      <c r="H63" s="44"/>
      <c r="I63" s="45"/>
      <c r="J63" s="49"/>
      <c r="K63" s="170"/>
      <c r="L63" s="49"/>
      <c r="M63" s="49"/>
      <c r="N63" s="46"/>
      <c r="O63" s="46"/>
      <c r="P63" s="46"/>
      <c r="Q63" s="46" t="s">
        <v>250</v>
      </c>
      <c r="R63" s="50"/>
      <c r="S63" s="46"/>
      <c r="T63" s="46"/>
      <c r="U63" s="50"/>
      <c r="V63" s="45"/>
      <c r="W63" s="46"/>
      <c r="X63" s="46"/>
      <c r="Y63" s="39" t="str">
        <f>VLOOKUP(X63,Intern!$B$44:$D$51,2)</f>
        <v>zu wenig km</v>
      </c>
      <c r="Z63" s="46"/>
      <c r="AA63" s="32" t="str">
        <f t="shared" si="19"/>
        <v>Ja</v>
      </c>
      <c r="AB63" s="51"/>
      <c r="AC63" s="51"/>
      <c r="AD63" s="51"/>
      <c r="AE63" s="51"/>
      <c r="AF63" s="33">
        <f t="shared" si="18"/>
        <v>1</v>
      </c>
      <c r="AG63" s="52"/>
      <c r="AH63" s="33">
        <f t="shared" si="7"/>
        <v>0</v>
      </c>
      <c r="AI63" s="33">
        <f t="shared" si="20"/>
        <v>1</v>
      </c>
      <c r="AJ63" s="53"/>
      <c r="AK63" s="53"/>
      <c r="AL63" s="53"/>
      <c r="AM63" s="53"/>
      <c r="AN63" s="53"/>
      <c r="AO63" s="53"/>
      <c r="AP63" s="53"/>
      <c r="AQ63" s="53"/>
      <c r="AR63" s="37" t="str">
        <f t="shared" si="21"/>
        <v/>
      </c>
      <c r="AS63" s="152" t="e">
        <f>IF(($AI63)&gt;Intern!$C$5,VLOOKUP($T63,Intern!$A$10:$E$41,5,0))*($AI63-Intern!$C$5)+VLOOKUP($T63,Intern!$A$10:$E$41,4,0)*MIN($AI63,Intern!$C$5)</f>
        <v>#N/A</v>
      </c>
      <c r="AT63" s="151" t="e">
        <f>IF($B63="Lehrkräfte: vorbereitender Besuch",Intern!$B$3,AS63)</f>
        <v>#N/A</v>
      </c>
      <c r="AU63" s="153" t="e">
        <f>IF(($AI63)&gt;Intern!$C$5,VLOOKUP($T63,Intern!$A$10:$E$41,3,0))*($AI63-Intern!$C$5)+VLOOKUP($T63,Intern!$A$10:$E$41,2,0)*MIN($AI63,Intern!$C$5)</f>
        <v>#N/A</v>
      </c>
      <c r="AV63" s="22" t="e">
        <f>IF(($AI63)&gt;Intern!$C$5,VLOOKUP($T63,Intern!$K$10:$O$41,5,0))*($AI63-Intern!$C$5)+VLOOKUP($T63,Intern!$K$10:$O$41,4,0)*MIN($AI63,Intern!$C$5)</f>
        <v>#N/A</v>
      </c>
      <c r="AW63" s="151" t="e">
        <f>IF($B63="Lehrkräfte: vorbereitender Besuch",Intern!$B$3,AV63)</f>
        <v>#N/A</v>
      </c>
      <c r="AX63" s="22" t="e">
        <f>IF(($AI63)&gt;Intern!$C$5,VLOOKUP($T63,Intern!$K$10:$O$41,3,0))*($AI63-Intern!$C$5)+VLOOKUP($T63,Intern!$K$10:$O$41,2,0)*MIN($AI63,Intern!$C$5)</f>
        <v>#N/A</v>
      </c>
      <c r="AY63" s="152" t="e">
        <f t="shared" si="16"/>
        <v>#N/A</v>
      </c>
      <c r="AZ63" s="153" t="e">
        <f t="shared" si="8"/>
        <v>#N/A</v>
      </c>
      <c r="BA63" s="22" t="e">
        <f>IF(($AI63)&gt;Intern!$C$5,VLOOKUP($T63,Intern!$A$61:$E$92,5,0))*($AI63-Intern!$C$5)+VLOOKUP($T63,Intern!$A$61:$E$92,4,0)*MIN($AI63,Intern!$C$5)</f>
        <v>#N/A</v>
      </c>
      <c r="BB63" s="151" t="e">
        <f>IF($B63="Lehrkräfte: vorbereitender Besuch",Intern!$B$54,BA63)</f>
        <v>#N/A</v>
      </c>
      <c r="BC63" s="22" t="e">
        <f>IF(($AI63)&gt;Intern!$C$5,VLOOKUP($T63,Intern!$A$61:$E$92,3,0))*($AI63-Intern!$C$5)+VLOOKUP($T63,Intern!$A$61:$E$92,2,0)*MIN($AI63,Intern!$C$5)</f>
        <v>#N/A</v>
      </c>
      <c r="BD63" s="152" t="e">
        <f>IF(($AI63)&gt;Intern!$C$5,VLOOKUP($T63,Intern!$K$61:$O$92,5,0))*($AI63-Intern!$C$5)+VLOOKUP($T63,Intern!$K$61:$O$92,4,0)*MIN($AI63,Intern!$C$5)</f>
        <v>#N/A</v>
      </c>
      <c r="BE63" s="151" t="e">
        <f>IF($B63="Lehrkräfte: vorbereitender Besuch",Intern!$B$54,BD63)</f>
        <v>#N/A</v>
      </c>
      <c r="BF63" s="153" t="e">
        <f>IF(($AI63)&gt;Intern!$C$5,VLOOKUP($T63,Intern!$K$61:$O$92,3,0))*($AI63-Intern!$C$5)+VLOOKUP($T63,Intern!$K$61:$O$92,2,0)*MIN($AI63,Intern!$C$5)</f>
        <v>#N/A</v>
      </c>
      <c r="BG63" s="22" t="e">
        <f t="shared" si="17"/>
        <v>#N/A</v>
      </c>
      <c r="BH63" s="22" t="e">
        <f t="shared" si="9"/>
        <v>#N/A</v>
      </c>
      <c r="BI63" s="152" t="e">
        <f t="shared" si="10"/>
        <v>#N/A</v>
      </c>
      <c r="BJ63" s="153" t="e">
        <f t="shared" si="11"/>
        <v>#N/A</v>
      </c>
      <c r="BK63" s="189" t="e">
        <f t="shared" si="12"/>
        <v>#N/A</v>
      </c>
      <c r="BL63" s="190" t="e">
        <f>($AI63-2)*VLOOKUP($T63,Intern!$A$10:$H$41,6,0)+2*VLOOKUP($T63,Intern!$A$10:$H$41,7,0)+($AI63-1)*VLOOKUP($T63,Intern!$A$10:$H$41,8,0)</f>
        <v>#N/A</v>
      </c>
      <c r="BM63" s="183" t="e">
        <f t="shared" si="22"/>
        <v>#N/A</v>
      </c>
      <c r="BN63" s="186" t="e">
        <f t="shared" si="23"/>
        <v>#N/A</v>
      </c>
      <c r="BO63" s="179" t="str">
        <f>VLOOKUP($X63,Intern!$B$44:$E$51,3)</f>
        <v>zu wenig km</v>
      </c>
      <c r="BP63" s="180" t="str">
        <f>VLOOKUP($X63,Intern!$B$44:$E$51,4)</f>
        <v>zu wenig km</v>
      </c>
      <c r="BQ63" s="177" t="str">
        <f>VLOOKUP($X63,Intern!$B$95:$E$102,3)</f>
        <v>zu wenig km</v>
      </c>
      <c r="BR63" s="178" t="str">
        <f>VLOOKUP($X63,Intern!$B$95:$E$102,4)</f>
        <v>zu wenig km</v>
      </c>
      <c r="BS63" s="178" t="str">
        <f t="shared" si="13"/>
        <v>zu wenig km</v>
      </c>
      <c r="BT63" s="178" t="str">
        <f t="shared" si="14"/>
        <v>zu wenig km</v>
      </c>
      <c r="BU63" s="183" t="str">
        <f t="shared" si="15"/>
        <v>zu wenig km</v>
      </c>
      <c r="BV63" s="187">
        <f t="shared" si="24"/>
        <v>0</v>
      </c>
      <c r="BW63" s="188" t="e">
        <f t="shared" si="25"/>
        <v>#N/A</v>
      </c>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row>
    <row r="64" spans="1:878" s="36" customFormat="1" ht="30" customHeight="1">
      <c r="A64" s="35">
        <v>51</v>
      </c>
      <c r="B64" s="42"/>
      <c r="C64" s="47"/>
      <c r="D64" s="47"/>
      <c r="E64" s="230"/>
      <c r="F64" s="48"/>
      <c r="G64" s="47"/>
      <c r="H64" s="44"/>
      <c r="I64" s="45"/>
      <c r="J64" s="49"/>
      <c r="K64" s="170"/>
      <c r="L64" s="49"/>
      <c r="M64" s="49"/>
      <c r="N64" s="46"/>
      <c r="O64" s="46"/>
      <c r="P64" s="46"/>
      <c r="Q64" s="46" t="s">
        <v>250</v>
      </c>
      <c r="R64" s="50"/>
      <c r="S64" s="46"/>
      <c r="T64" s="46"/>
      <c r="U64" s="50"/>
      <c r="V64" s="45"/>
      <c r="W64" s="46"/>
      <c r="X64" s="46"/>
      <c r="Y64" s="39" t="str">
        <f>VLOOKUP(X64,Intern!$B$44:$D$51,2)</f>
        <v>zu wenig km</v>
      </c>
      <c r="Z64" s="46"/>
      <c r="AA64" s="32" t="str">
        <f t="shared" si="19"/>
        <v>Ja</v>
      </c>
      <c r="AB64" s="51"/>
      <c r="AC64" s="51"/>
      <c r="AD64" s="51"/>
      <c r="AE64" s="51"/>
      <c r="AF64" s="33">
        <f t="shared" si="18"/>
        <v>1</v>
      </c>
      <c r="AG64" s="52"/>
      <c r="AH64" s="33">
        <f t="shared" si="7"/>
        <v>0</v>
      </c>
      <c r="AI64" s="33">
        <f t="shared" si="20"/>
        <v>1</v>
      </c>
      <c r="AJ64" s="53"/>
      <c r="AK64" s="53"/>
      <c r="AL64" s="53"/>
      <c r="AM64" s="53"/>
      <c r="AN64" s="53"/>
      <c r="AO64" s="53"/>
      <c r="AP64" s="53"/>
      <c r="AQ64" s="53"/>
      <c r="AR64" s="37" t="str">
        <f t="shared" si="21"/>
        <v/>
      </c>
      <c r="AS64" s="152" t="e">
        <f>IF(($AI64)&gt;Intern!$C$5,VLOOKUP($T64,Intern!$A$10:$E$41,5,0))*($AI64-Intern!$C$5)+VLOOKUP($T64,Intern!$A$10:$E$41,4,0)*MIN($AI64,Intern!$C$5)</f>
        <v>#N/A</v>
      </c>
      <c r="AT64" s="151" t="e">
        <f>IF($B64="Lehrkräfte: vorbereitender Besuch",Intern!$B$3,AS64)</f>
        <v>#N/A</v>
      </c>
      <c r="AU64" s="153" t="e">
        <f>IF(($AI64)&gt;Intern!$C$5,VLOOKUP($T64,Intern!$A$10:$E$41,3,0))*($AI64-Intern!$C$5)+VLOOKUP($T64,Intern!$A$10:$E$41,2,0)*MIN($AI64,Intern!$C$5)</f>
        <v>#N/A</v>
      </c>
      <c r="AV64" s="22" t="e">
        <f>IF(($AI64)&gt;Intern!$C$5,VLOOKUP($T64,Intern!$K$10:$O$41,5,0))*($AI64-Intern!$C$5)+VLOOKUP($T64,Intern!$K$10:$O$41,4,0)*MIN($AI64,Intern!$C$5)</f>
        <v>#N/A</v>
      </c>
      <c r="AW64" s="151" t="e">
        <f>IF($B64="Lehrkräfte: vorbereitender Besuch",Intern!$B$3,AV64)</f>
        <v>#N/A</v>
      </c>
      <c r="AX64" s="22" t="e">
        <f>IF(($AI64)&gt;Intern!$C$5,VLOOKUP($T64,Intern!$K$10:$O$41,3,0))*($AI64-Intern!$C$5)+VLOOKUP($T64,Intern!$K$10:$O$41,2,0)*MIN($AI64,Intern!$C$5)</f>
        <v>#N/A</v>
      </c>
      <c r="AY64" s="152" t="e">
        <f t="shared" si="16"/>
        <v>#N/A</v>
      </c>
      <c r="AZ64" s="153" t="e">
        <f t="shared" si="8"/>
        <v>#N/A</v>
      </c>
      <c r="BA64" s="22" t="e">
        <f>IF(($AI64)&gt;Intern!$C$5,VLOOKUP($T64,Intern!$A$61:$E$92,5,0))*($AI64-Intern!$C$5)+VLOOKUP($T64,Intern!$A$61:$E$92,4,0)*MIN($AI64,Intern!$C$5)</f>
        <v>#N/A</v>
      </c>
      <c r="BB64" s="151" t="e">
        <f>IF($B64="Lehrkräfte: vorbereitender Besuch",Intern!$B$54,BA64)</f>
        <v>#N/A</v>
      </c>
      <c r="BC64" s="22" t="e">
        <f>IF(($AI64)&gt;Intern!$C$5,VLOOKUP($T64,Intern!$A$61:$E$92,3,0))*($AI64-Intern!$C$5)+VLOOKUP($T64,Intern!$A$61:$E$92,2,0)*MIN($AI64,Intern!$C$5)</f>
        <v>#N/A</v>
      </c>
      <c r="BD64" s="152" t="e">
        <f>IF(($AI64)&gt;Intern!$C$5,VLOOKUP($T64,Intern!$K$61:$O$92,5,0))*($AI64-Intern!$C$5)+VLOOKUP($T64,Intern!$K$61:$O$92,4,0)*MIN($AI64,Intern!$C$5)</f>
        <v>#N/A</v>
      </c>
      <c r="BE64" s="151" t="e">
        <f>IF($B64="Lehrkräfte: vorbereitender Besuch",Intern!$B$54,BD64)</f>
        <v>#N/A</v>
      </c>
      <c r="BF64" s="153" t="e">
        <f>IF(($AI64)&gt;Intern!$C$5,VLOOKUP($T64,Intern!$K$61:$O$92,3,0))*($AI64-Intern!$C$5)+VLOOKUP($T64,Intern!$K$61:$O$92,2,0)*MIN($AI64,Intern!$C$5)</f>
        <v>#N/A</v>
      </c>
      <c r="BG64" s="22" t="e">
        <f t="shared" si="17"/>
        <v>#N/A</v>
      </c>
      <c r="BH64" s="22" t="e">
        <f t="shared" si="9"/>
        <v>#N/A</v>
      </c>
      <c r="BI64" s="152" t="e">
        <f t="shared" si="10"/>
        <v>#N/A</v>
      </c>
      <c r="BJ64" s="153" t="e">
        <f t="shared" si="11"/>
        <v>#N/A</v>
      </c>
      <c r="BK64" s="189" t="e">
        <f t="shared" si="12"/>
        <v>#N/A</v>
      </c>
      <c r="BL64" s="190" t="e">
        <f>($AI64-2)*VLOOKUP($T64,Intern!$A$10:$H$41,6,0)+2*VLOOKUP($T64,Intern!$A$10:$H$41,7,0)+($AI64-1)*VLOOKUP($T64,Intern!$A$10:$H$41,8,0)</f>
        <v>#N/A</v>
      </c>
      <c r="BM64" s="183" t="e">
        <f t="shared" si="22"/>
        <v>#N/A</v>
      </c>
      <c r="BN64" s="186" t="e">
        <f t="shared" si="23"/>
        <v>#N/A</v>
      </c>
      <c r="BO64" s="179" t="str">
        <f>VLOOKUP($X64,Intern!$B$44:$E$51,3)</f>
        <v>zu wenig km</v>
      </c>
      <c r="BP64" s="180" t="str">
        <f>VLOOKUP($X64,Intern!$B$44:$E$51,4)</f>
        <v>zu wenig km</v>
      </c>
      <c r="BQ64" s="177" t="str">
        <f>VLOOKUP($X64,Intern!$B$95:$E$102,3)</f>
        <v>zu wenig km</v>
      </c>
      <c r="BR64" s="178" t="str">
        <f>VLOOKUP($X64,Intern!$B$95:$E$102,4)</f>
        <v>zu wenig km</v>
      </c>
      <c r="BS64" s="178" t="str">
        <f t="shared" si="13"/>
        <v>zu wenig km</v>
      </c>
      <c r="BT64" s="178" t="str">
        <f t="shared" si="14"/>
        <v>zu wenig km</v>
      </c>
      <c r="BU64" s="183" t="str">
        <f t="shared" si="15"/>
        <v>zu wenig km</v>
      </c>
      <c r="BV64" s="187">
        <f t="shared" si="24"/>
        <v>0</v>
      </c>
      <c r="BW64" s="188" t="e">
        <f t="shared" si="25"/>
        <v>#N/A</v>
      </c>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row>
    <row r="65" spans="1:878" s="36" customFormat="1" ht="30" customHeight="1">
      <c r="A65" s="35">
        <v>52</v>
      </c>
      <c r="B65" s="42"/>
      <c r="C65" s="47"/>
      <c r="D65" s="47"/>
      <c r="E65" s="230"/>
      <c r="F65" s="48"/>
      <c r="G65" s="47"/>
      <c r="H65" s="44"/>
      <c r="I65" s="45"/>
      <c r="J65" s="49"/>
      <c r="K65" s="170"/>
      <c r="L65" s="49"/>
      <c r="M65" s="49"/>
      <c r="N65" s="46"/>
      <c r="O65" s="46"/>
      <c r="P65" s="46"/>
      <c r="Q65" s="46" t="s">
        <v>250</v>
      </c>
      <c r="R65" s="50"/>
      <c r="S65" s="46"/>
      <c r="T65" s="46"/>
      <c r="U65" s="50"/>
      <c r="V65" s="45"/>
      <c r="W65" s="46"/>
      <c r="X65" s="46"/>
      <c r="Y65" s="39" t="str">
        <f>VLOOKUP(X65,Intern!$B$44:$D$51,2)</f>
        <v>zu wenig km</v>
      </c>
      <c r="Z65" s="46"/>
      <c r="AA65" s="32" t="str">
        <f t="shared" si="19"/>
        <v>Ja</v>
      </c>
      <c r="AB65" s="51"/>
      <c r="AC65" s="51"/>
      <c r="AD65" s="51"/>
      <c r="AE65" s="51"/>
      <c r="AF65" s="33">
        <f t="shared" si="18"/>
        <v>1</v>
      </c>
      <c r="AG65" s="52"/>
      <c r="AH65" s="33">
        <f t="shared" si="7"/>
        <v>0</v>
      </c>
      <c r="AI65" s="33">
        <f t="shared" si="20"/>
        <v>1</v>
      </c>
      <c r="AJ65" s="53"/>
      <c r="AK65" s="53"/>
      <c r="AL65" s="53"/>
      <c r="AM65" s="53"/>
      <c r="AN65" s="53"/>
      <c r="AO65" s="53"/>
      <c r="AP65" s="53"/>
      <c r="AQ65" s="53"/>
      <c r="AR65" s="37" t="str">
        <f t="shared" si="21"/>
        <v/>
      </c>
      <c r="AS65" s="152" t="e">
        <f>IF(($AI65)&gt;Intern!$C$5,VLOOKUP($T65,Intern!$A$10:$E$41,5,0))*($AI65-Intern!$C$5)+VLOOKUP($T65,Intern!$A$10:$E$41,4,0)*MIN($AI65,Intern!$C$5)</f>
        <v>#N/A</v>
      </c>
      <c r="AT65" s="151" t="e">
        <f>IF($B65="Lehrkräfte: vorbereitender Besuch",Intern!$B$3,AS65)</f>
        <v>#N/A</v>
      </c>
      <c r="AU65" s="153" t="e">
        <f>IF(($AI65)&gt;Intern!$C$5,VLOOKUP($T65,Intern!$A$10:$E$41,3,0))*($AI65-Intern!$C$5)+VLOOKUP($T65,Intern!$A$10:$E$41,2,0)*MIN($AI65,Intern!$C$5)</f>
        <v>#N/A</v>
      </c>
      <c r="AV65" s="22" t="e">
        <f>IF(($AI65)&gt;Intern!$C$5,VLOOKUP($T65,Intern!$K$10:$O$41,5,0))*($AI65-Intern!$C$5)+VLOOKUP($T65,Intern!$K$10:$O$41,4,0)*MIN($AI65,Intern!$C$5)</f>
        <v>#N/A</v>
      </c>
      <c r="AW65" s="151" t="e">
        <f>IF($B65="Lehrkräfte: vorbereitender Besuch",Intern!$B$3,AV65)</f>
        <v>#N/A</v>
      </c>
      <c r="AX65" s="22" t="e">
        <f>IF(($AI65)&gt;Intern!$C$5,VLOOKUP($T65,Intern!$K$10:$O$41,3,0))*($AI65-Intern!$C$5)+VLOOKUP($T65,Intern!$K$10:$O$41,2,0)*MIN($AI65,Intern!$C$5)</f>
        <v>#N/A</v>
      </c>
      <c r="AY65" s="152" t="e">
        <f t="shared" si="16"/>
        <v>#N/A</v>
      </c>
      <c r="AZ65" s="153" t="e">
        <f t="shared" si="8"/>
        <v>#N/A</v>
      </c>
      <c r="BA65" s="22" t="e">
        <f>IF(($AI65)&gt;Intern!$C$5,VLOOKUP($T65,Intern!$A$61:$E$92,5,0))*($AI65-Intern!$C$5)+VLOOKUP($T65,Intern!$A$61:$E$92,4,0)*MIN($AI65,Intern!$C$5)</f>
        <v>#N/A</v>
      </c>
      <c r="BB65" s="151" t="e">
        <f>IF($B65="Lehrkräfte: vorbereitender Besuch",Intern!$B$54,BA65)</f>
        <v>#N/A</v>
      </c>
      <c r="BC65" s="22" t="e">
        <f>IF(($AI65)&gt;Intern!$C$5,VLOOKUP($T65,Intern!$A$61:$E$92,3,0))*($AI65-Intern!$C$5)+VLOOKUP($T65,Intern!$A$61:$E$92,2,0)*MIN($AI65,Intern!$C$5)</f>
        <v>#N/A</v>
      </c>
      <c r="BD65" s="152" t="e">
        <f>IF(($AI65)&gt;Intern!$C$5,VLOOKUP($T65,Intern!$K$61:$O$92,5,0))*($AI65-Intern!$C$5)+VLOOKUP($T65,Intern!$K$61:$O$92,4,0)*MIN($AI65,Intern!$C$5)</f>
        <v>#N/A</v>
      </c>
      <c r="BE65" s="151" t="e">
        <f>IF($B65="Lehrkräfte: vorbereitender Besuch",Intern!$B$54,BD65)</f>
        <v>#N/A</v>
      </c>
      <c r="BF65" s="153" t="e">
        <f>IF(($AI65)&gt;Intern!$C$5,VLOOKUP($T65,Intern!$K$61:$O$92,3,0))*($AI65-Intern!$C$5)+VLOOKUP($T65,Intern!$K$61:$O$92,2,0)*MIN($AI65,Intern!$C$5)</f>
        <v>#N/A</v>
      </c>
      <c r="BG65" s="22" t="e">
        <f t="shared" si="17"/>
        <v>#N/A</v>
      </c>
      <c r="BH65" s="22" t="e">
        <f t="shared" si="9"/>
        <v>#N/A</v>
      </c>
      <c r="BI65" s="152" t="e">
        <f t="shared" si="10"/>
        <v>#N/A</v>
      </c>
      <c r="BJ65" s="153" t="e">
        <f t="shared" si="11"/>
        <v>#N/A</v>
      </c>
      <c r="BK65" s="189" t="e">
        <f t="shared" si="12"/>
        <v>#N/A</v>
      </c>
      <c r="BL65" s="190" t="e">
        <f>($AI65-2)*VLOOKUP($T65,Intern!$A$10:$H$41,6,0)+2*VLOOKUP($T65,Intern!$A$10:$H$41,7,0)+($AI65-1)*VLOOKUP($T65,Intern!$A$10:$H$41,8,0)</f>
        <v>#N/A</v>
      </c>
      <c r="BM65" s="183" t="e">
        <f t="shared" si="22"/>
        <v>#N/A</v>
      </c>
      <c r="BN65" s="186" t="e">
        <f t="shared" si="23"/>
        <v>#N/A</v>
      </c>
      <c r="BO65" s="179" t="str">
        <f>VLOOKUP($X65,Intern!$B$44:$E$51,3)</f>
        <v>zu wenig km</v>
      </c>
      <c r="BP65" s="180" t="str">
        <f>VLOOKUP($X65,Intern!$B$44:$E$51,4)</f>
        <v>zu wenig km</v>
      </c>
      <c r="BQ65" s="177" t="str">
        <f>VLOOKUP($X65,Intern!$B$95:$E$102,3)</f>
        <v>zu wenig km</v>
      </c>
      <c r="BR65" s="178" t="str">
        <f>VLOOKUP($X65,Intern!$B$95:$E$102,4)</f>
        <v>zu wenig km</v>
      </c>
      <c r="BS65" s="178" t="str">
        <f t="shared" si="13"/>
        <v>zu wenig km</v>
      </c>
      <c r="BT65" s="178" t="str">
        <f t="shared" si="14"/>
        <v>zu wenig km</v>
      </c>
      <c r="BU65" s="183" t="str">
        <f t="shared" si="15"/>
        <v>zu wenig km</v>
      </c>
      <c r="BV65" s="187">
        <f t="shared" si="24"/>
        <v>0</v>
      </c>
      <c r="BW65" s="188" t="e">
        <f t="shared" si="25"/>
        <v>#N/A</v>
      </c>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row>
    <row r="66" spans="1:878" s="36" customFormat="1" ht="30" customHeight="1">
      <c r="A66" s="31">
        <v>53</v>
      </c>
      <c r="B66" s="42"/>
      <c r="C66" s="47"/>
      <c r="D66" s="47"/>
      <c r="E66" s="230"/>
      <c r="F66" s="48"/>
      <c r="G66" s="47"/>
      <c r="H66" s="44"/>
      <c r="I66" s="45"/>
      <c r="J66" s="49"/>
      <c r="K66" s="170"/>
      <c r="L66" s="49"/>
      <c r="M66" s="49"/>
      <c r="N66" s="46"/>
      <c r="O66" s="46"/>
      <c r="P66" s="46"/>
      <c r="Q66" s="46" t="s">
        <v>250</v>
      </c>
      <c r="R66" s="50"/>
      <c r="S66" s="46"/>
      <c r="T66" s="46"/>
      <c r="U66" s="50"/>
      <c r="V66" s="45"/>
      <c r="W66" s="46"/>
      <c r="X66" s="46"/>
      <c r="Y66" s="39" t="str">
        <f>VLOOKUP(X66,Intern!$B$44:$D$51,2)</f>
        <v>zu wenig km</v>
      </c>
      <c r="Z66" s="46"/>
      <c r="AA66" s="32" t="str">
        <f t="shared" si="19"/>
        <v>Ja</v>
      </c>
      <c r="AB66" s="51"/>
      <c r="AC66" s="51"/>
      <c r="AD66" s="51"/>
      <c r="AE66" s="51"/>
      <c r="AF66" s="33">
        <f t="shared" si="18"/>
        <v>1</v>
      </c>
      <c r="AG66" s="52"/>
      <c r="AH66" s="33">
        <f t="shared" si="7"/>
        <v>0</v>
      </c>
      <c r="AI66" s="33">
        <f t="shared" si="20"/>
        <v>1</v>
      </c>
      <c r="AJ66" s="53"/>
      <c r="AK66" s="53"/>
      <c r="AL66" s="53"/>
      <c r="AM66" s="53"/>
      <c r="AN66" s="53"/>
      <c r="AO66" s="53"/>
      <c r="AP66" s="53"/>
      <c r="AQ66" s="53"/>
      <c r="AR66" s="37" t="str">
        <f t="shared" si="21"/>
        <v/>
      </c>
      <c r="AS66" s="152" t="e">
        <f>IF(($AI66)&gt;Intern!$C$5,VLOOKUP($T66,Intern!$A$10:$E$41,5,0))*($AI66-Intern!$C$5)+VLOOKUP($T66,Intern!$A$10:$E$41,4,0)*MIN($AI66,Intern!$C$5)</f>
        <v>#N/A</v>
      </c>
      <c r="AT66" s="151" t="e">
        <f>IF($B66="Lehrkräfte: vorbereitender Besuch",Intern!$B$3,AS66)</f>
        <v>#N/A</v>
      </c>
      <c r="AU66" s="153" t="e">
        <f>IF(($AI66)&gt;Intern!$C$5,VLOOKUP($T66,Intern!$A$10:$E$41,3,0))*($AI66-Intern!$C$5)+VLOOKUP($T66,Intern!$A$10:$E$41,2,0)*MIN($AI66,Intern!$C$5)</f>
        <v>#N/A</v>
      </c>
      <c r="AV66" s="22" t="e">
        <f>IF(($AI66)&gt;Intern!$C$5,VLOOKUP($T66,Intern!$K$10:$O$41,5,0))*($AI66-Intern!$C$5)+VLOOKUP($T66,Intern!$K$10:$O$41,4,0)*MIN($AI66,Intern!$C$5)</f>
        <v>#N/A</v>
      </c>
      <c r="AW66" s="151" t="e">
        <f>IF($B66="Lehrkräfte: vorbereitender Besuch",Intern!$B$3,AV66)</f>
        <v>#N/A</v>
      </c>
      <c r="AX66" s="22" t="e">
        <f>IF(($AI66)&gt;Intern!$C$5,VLOOKUP($T66,Intern!$K$10:$O$41,3,0))*($AI66-Intern!$C$5)+VLOOKUP($T66,Intern!$K$10:$O$41,2,0)*MIN($AI66,Intern!$C$5)</f>
        <v>#N/A</v>
      </c>
      <c r="AY66" s="152" t="e">
        <f t="shared" si="16"/>
        <v>#N/A</v>
      </c>
      <c r="AZ66" s="153" t="e">
        <f t="shared" si="8"/>
        <v>#N/A</v>
      </c>
      <c r="BA66" s="22" t="e">
        <f>IF(($AI66)&gt;Intern!$C$5,VLOOKUP($T66,Intern!$A$61:$E$92,5,0))*($AI66-Intern!$C$5)+VLOOKUP($T66,Intern!$A$61:$E$92,4,0)*MIN($AI66,Intern!$C$5)</f>
        <v>#N/A</v>
      </c>
      <c r="BB66" s="151" t="e">
        <f>IF($B66="Lehrkräfte: vorbereitender Besuch",Intern!$B$54,BA66)</f>
        <v>#N/A</v>
      </c>
      <c r="BC66" s="22" t="e">
        <f>IF(($AI66)&gt;Intern!$C$5,VLOOKUP($T66,Intern!$A$61:$E$92,3,0))*($AI66-Intern!$C$5)+VLOOKUP($T66,Intern!$A$61:$E$92,2,0)*MIN($AI66,Intern!$C$5)</f>
        <v>#N/A</v>
      </c>
      <c r="BD66" s="152" t="e">
        <f>IF(($AI66)&gt;Intern!$C$5,VLOOKUP($T66,Intern!$K$61:$O$92,5,0))*($AI66-Intern!$C$5)+VLOOKUP($T66,Intern!$K$61:$O$92,4,0)*MIN($AI66,Intern!$C$5)</f>
        <v>#N/A</v>
      </c>
      <c r="BE66" s="151" t="e">
        <f>IF($B66="Lehrkräfte: vorbereitender Besuch",Intern!$B$54,BD66)</f>
        <v>#N/A</v>
      </c>
      <c r="BF66" s="153" t="e">
        <f>IF(($AI66)&gt;Intern!$C$5,VLOOKUP($T66,Intern!$K$61:$O$92,3,0))*($AI66-Intern!$C$5)+VLOOKUP($T66,Intern!$K$61:$O$92,2,0)*MIN($AI66,Intern!$C$5)</f>
        <v>#N/A</v>
      </c>
      <c r="BG66" s="22" t="e">
        <f t="shared" si="17"/>
        <v>#N/A</v>
      </c>
      <c r="BH66" s="22" t="e">
        <f t="shared" si="9"/>
        <v>#N/A</v>
      </c>
      <c r="BI66" s="152" t="e">
        <f t="shared" si="10"/>
        <v>#N/A</v>
      </c>
      <c r="BJ66" s="153" t="e">
        <f t="shared" si="11"/>
        <v>#N/A</v>
      </c>
      <c r="BK66" s="189" t="e">
        <f t="shared" si="12"/>
        <v>#N/A</v>
      </c>
      <c r="BL66" s="190" t="e">
        <f>($AI66-2)*VLOOKUP($T66,Intern!$A$10:$H$41,6,0)+2*VLOOKUP($T66,Intern!$A$10:$H$41,7,0)+($AI66-1)*VLOOKUP($T66,Intern!$A$10:$H$41,8,0)</f>
        <v>#N/A</v>
      </c>
      <c r="BM66" s="183" t="e">
        <f t="shared" si="22"/>
        <v>#N/A</v>
      </c>
      <c r="BN66" s="186" t="e">
        <f t="shared" si="23"/>
        <v>#N/A</v>
      </c>
      <c r="BO66" s="179" t="str">
        <f>VLOOKUP($X66,Intern!$B$44:$E$51,3)</f>
        <v>zu wenig km</v>
      </c>
      <c r="BP66" s="180" t="str">
        <f>VLOOKUP($X66,Intern!$B$44:$E$51,4)</f>
        <v>zu wenig km</v>
      </c>
      <c r="BQ66" s="177" t="str">
        <f>VLOOKUP($X66,Intern!$B$95:$E$102,3)</f>
        <v>zu wenig km</v>
      </c>
      <c r="BR66" s="178" t="str">
        <f>VLOOKUP($X66,Intern!$B$95:$E$102,4)</f>
        <v>zu wenig km</v>
      </c>
      <c r="BS66" s="178" t="str">
        <f t="shared" si="13"/>
        <v>zu wenig km</v>
      </c>
      <c r="BT66" s="178" t="str">
        <f t="shared" si="14"/>
        <v>zu wenig km</v>
      </c>
      <c r="BU66" s="183" t="str">
        <f t="shared" si="15"/>
        <v>zu wenig km</v>
      </c>
      <c r="BV66" s="187">
        <f t="shared" si="24"/>
        <v>0</v>
      </c>
      <c r="BW66" s="188" t="e">
        <f t="shared" si="25"/>
        <v>#N/A</v>
      </c>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row>
    <row r="67" spans="1:878" s="36" customFormat="1" ht="30" customHeight="1">
      <c r="A67" s="35">
        <v>54</v>
      </c>
      <c r="B67" s="42"/>
      <c r="C67" s="47"/>
      <c r="D67" s="47"/>
      <c r="E67" s="230"/>
      <c r="F67" s="48"/>
      <c r="G67" s="47"/>
      <c r="H67" s="44"/>
      <c r="I67" s="45"/>
      <c r="J67" s="49"/>
      <c r="K67" s="170"/>
      <c r="L67" s="49"/>
      <c r="M67" s="49"/>
      <c r="N67" s="46"/>
      <c r="O67" s="46"/>
      <c r="P67" s="46"/>
      <c r="Q67" s="46" t="s">
        <v>250</v>
      </c>
      <c r="R67" s="50"/>
      <c r="S67" s="46"/>
      <c r="T67" s="46"/>
      <c r="U67" s="50"/>
      <c r="V67" s="45"/>
      <c r="W67" s="46"/>
      <c r="X67" s="46"/>
      <c r="Y67" s="39" t="str">
        <f>VLOOKUP(X67,Intern!$B$44:$D$51,2)</f>
        <v>zu wenig km</v>
      </c>
      <c r="Z67" s="46"/>
      <c r="AA67" s="32" t="str">
        <f t="shared" si="19"/>
        <v>Ja</v>
      </c>
      <c r="AB67" s="51"/>
      <c r="AC67" s="51"/>
      <c r="AD67" s="51"/>
      <c r="AE67" s="51"/>
      <c r="AF67" s="33">
        <f t="shared" si="18"/>
        <v>1</v>
      </c>
      <c r="AG67" s="52"/>
      <c r="AH67" s="33">
        <f t="shared" si="7"/>
        <v>0</v>
      </c>
      <c r="AI67" s="33">
        <f t="shared" si="20"/>
        <v>1</v>
      </c>
      <c r="AJ67" s="53"/>
      <c r="AK67" s="53"/>
      <c r="AL67" s="53"/>
      <c r="AM67" s="53"/>
      <c r="AN67" s="53"/>
      <c r="AO67" s="53"/>
      <c r="AP67" s="53"/>
      <c r="AQ67" s="53"/>
      <c r="AR67" s="37" t="str">
        <f t="shared" si="21"/>
        <v/>
      </c>
      <c r="AS67" s="152" t="e">
        <f>IF(($AI67)&gt;Intern!$C$5,VLOOKUP($T67,Intern!$A$10:$E$41,5,0))*($AI67-Intern!$C$5)+VLOOKUP($T67,Intern!$A$10:$E$41,4,0)*MIN($AI67,Intern!$C$5)</f>
        <v>#N/A</v>
      </c>
      <c r="AT67" s="151" t="e">
        <f>IF($B67="Lehrkräfte: vorbereitender Besuch",Intern!$B$3,AS67)</f>
        <v>#N/A</v>
      </c>
      <c r="AU67" s="153" t="e">
        <f>IF(($AI67)&gt;Intern!$C$5,VLOOKUP($T67,Intern!$A$10:$E$41,3,0))*($AI67-Intern!$C$5)+VLOOKUP($T67,Intern!$A$10:$E$41,2,0)*MIN($AI67,Intern!$C$5)</f>
        <v>#N/A</v>
      </c>
      <c r="AV67" s="22" t="e">
        <f>IF(($AI67)&gt;Intern!$C$5,VLOOKUP($T67,Intern!$K$10:$O$41,5,0))*($AI67-Intern!$C$5)+VLOOKUP($T67,Intern!$K$10:$O$41,4,0)*MIN($AI67,Intern!$C$5)</f>
        <v>#N/A</v>
      </c>
      <c r="AW67" s="151" t="e">
        <f>IF($B67="Lehrkräfte: vorbereitender Besuch",Intern!$B$3,AV67)</f>
        <v>#N/A</v>
      </c>
      <c r="AX67" s="22" t="e">
        <f>IF(($AI67)&gt;Intern!$C$5,VLOOKUP($T67,Intern!$K$10:$O$41,3,0))*($AI67-Intern!$C$5)+VLOOKUP($T67,Intern!$K$10:$O$41,2,0)*MIN($AI67,Intern!$C$5)</f>
        <v>#N/A</v>
      </c>
      <c r="AY67" s="152" t="e">
        <f t="shared" si="16"/>
        <v>#N/A</v>
      </c>
      <c r="AZ67" s="153" t="e">
        <f t="shared" si="8"/>
        <v>#N/A</v>
      </c>
      <c r="BA67" s="22" t="e">
        <f>IF(($AI67)&gt;Intern!$C$5,VLOOKUP($T67,Intern!$A$61:$E$92,5,0))*($AI67-Intern!$C$5)+VLOOKUP($T67,Intern!$A$61:$E$92,4,0)*MIN($AI67,Intern!$C$5)</f>
        <v>#N/A</v>
      </c>
      <c r="BB67" s="151" t="e">
        <f>IF($B67="Lehrkräfte: vorbereitender Besuch",Intern!$B$54,BA67)</f>
        <v>#N/A</v>
      </c>
      <c r="BC67" s="22" t="e">
        <f>IF(($AI67)&gt;Intern!$C$5,VLOOKUP($T67,Intern!$A$61:$E$92,3,0))*($AI67-Intern!$C$5)+VLOOKUP($T67,Intern!$A$61:$E$92,2,0)*MIN($AI67,Intern!$C$5)</f>
        <v>#N/A</v>
      </c>
      <c r="BD67" s="152" t="e">
        <f>IF(($AI67)&gt;Intern!$C$5,VLOOKUP($T67,Intern!$K$61:$O$92,5,0))*($AI67-Intern!$C$5)+VLOOKUP($T67,Intern!$K$61:$O$92,4,0)*MIN($AI67,Intern!$C$5)</f>
        <v>#N/A</v>
      </c>
      <c r="BE67" s="151" t="e">
        <f>IF($B67="Lehrkräfte: vorbereitender Besuch",Intern!$B$54,BD67)</f>
        <v>#N/A</v>
      </c>
      <c r="BF67" s="153" t="e">
        <f>IF(($AI67)&gt;Intern!$C$5,VLOOKUP($T67,Intern!$K$61:$O$92,3,0))*($AI67-Intern!$C$5)+VLOOKUP($T67,Intern!$K$61:$O$92,2,0)*MIN($AI67,Intern!$C$5)</f>
        <v>#N/A</v>
      </c>
      <c r="BG67" s="22" t="e">
        <f t="shared" si="17"/>
        <v>#N/A</v>
      </c>
      <c r="BH67" s="22" t="e">
        <f t="shared" si="9"/>
        <v>#N/A</v>
      </c>
      <c r="BI67" s="152" t="e">
        <f t="shared" si="10"/>
        <v>#N/A</v>
      </c>
      <c r="BJ67" s="153" t="e">
        <f t="shared" si="11"/>
        <v>#N/A</v>
      </c>
      <c r="BK67" s="189" t="e">
        <f t="shared" si="12"/>
        <v>#N/A</v>
      </c>
      <c r="BL67" s="190" t="e">
        <f>($AI67-2)*VLOOKUP($T67,Intern!$A$10:$H$41,6,0)+2*VLOOKUP($T67,Intern!$A$10:$H$41,7,0)+($AI67-1)*VLOOKUP($T67,Intern!$A$10:$H$41,8,0)</f>
        <v>#N/A</v>
      </c>
      <c r="BM67" s="183" t="e">
        <f t="shared" si="22"/>
        <v>#N/A</v>
      </c>
      <c r="BN67" s="186" t="e">
        <f t="shared" si="23"/>
        <v>#N/A</v>
      </c>
      <c r="BO67" s="179" t="str">
        <f>VLOOKUP($X67,Intern!$B$44:$E$51,3)</f>
        <v>zu wenig km</v>
      </c>
      <c r="BP67" s="180" t="str">
        <f>VLOOKUP($X67,Intern!$B$44:$E$51,4)</f>
        <v>zu wenig km</v>
      </c>
      <c r="BQ67" s="177" t="str">
        <f>VLOOKUP($X67,Intern!$B$95:$E$102,3)</f>
        <v>zu wenig km</v>
      </c>
      <c r="BR67" s="178" t="str">
        <f>VLOOKUP($X67,Intern!$B$95:$E$102,4)</f>
        <v>zu wenig km</v>
      </c>
      <c r="BS67" s="178" t="str">
        <f t="shared" si="13"/>
        <v>zu wenig km</v>
      </c>
      <c r="BT67" s="178" t="str">
        <f t="shared" si="14"/>
        <v>zu wenig km</v>
      </c>
      <c r="BU67" s="183" t="str">
        <f t="shared" si="15"/>
        <v>zu wenig km</v>
      </c>
      <c r="BV67" s="187">
        <f t="shared" si="24"/>
        <v>0</v>
      </c>
      <c r="BW67" s="188" t="e">
        <f t="shared" si="25"/>
        <v>#N/A</v>
      </c>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row>
    <row r="68" spans="1:878" s="36" customFormat="1" ht="30" customHeight="1">
      <c r="A68" s="35">
        <v>55</v>
      </c>
      <c r="B68" s="42"/>
      <c r="C68" s="47"/>
      <c r="D68" s="47"/>
      <c r="E68" s="230"/>
      <c r="F68" s="48"/>
      <c r="G68" s="47"/>
      <c r="H68" s="44"/>
      <c r="I68" s="45"/>
      <c r="J68" s="49"/>
      <c r="K68" s="170"/>
      <c r="L68" s="49"/>
      <c r="M68" s="49"/>
      <c r="N68" s="46"/>
      <c r="O68" s="46"/>
      <c r="P68" s="46"/>
      <c r="Q68" s="46" t="s">
        <v>250</v>
      </c>
      <c r="R68" s="50"/>
      <c r="S68" s="46"/>
      <c r="T68" s="46"/>
      <c r="U68" s="50"/>
      <c r="V68" s="45"/>
      <c r="W68" s="46"/>
      <c r="X68" s="46"/>
      <c r="Y68" s="39" t="str">
        <f>VLOOKUP(X68,Intern!$B$44:$D$51,2)</f>
        <v>zu wenig km</v>
      </c>
      <c r="Z68" s="46"/>
      <c r="AA68" s="32" t="str">
        <f t="shared" si="19"/>
        <v>Ja</v>
      </c>
      <c r="AB68" s="51"/>
      <c r="AC68" s="51"/>
      <c r="AD68" s="51"/>
      <c r="AE68" s="51"/>
      <c r="AF68" s="33">
        <f t="shared" si="18"/>
        <v>1</v>
      </c>
      <c r="AG68" s="52"/>
      <c r="AH68" s="33">
        <f t="shared" si="7"/>
        <v>0</v>
      </c>
      <c r="AI68" s="33">
        <f t="shared" si="20"/>
        <v>1</v>
      </c>
      <c r="AJ68" s="53"/>
      <c r="AK68" s="53"/>
      <c r="AL68" s="53"/>
      <c r="AM68" s="53"/>
      <c r="AN68" s="53"/>
      <c r="AO68" s="53"/>
      <c r="AP68" s="53"/>
      <c r="AQ68" s="53"/>
      <c r="AR68" s="37" t="str">
        <f t="shared" si="21"/>
        <v/>
      </c>
      <c r="AS68" s="152" t="e">
        <f>IF(($AI68)&gt;Intern!$C$5,VLOOKUP($T68,Intern!$A$10:$E$41,5,0))*($AI68-Intern!$C$5)+VLOOKUP($T68,Intern!$A$10:$E$41,4,0)*MIN($AI68,Intern!$C$5)</f>
        <v>#N/A</v>
      </c>
      <c r="AT68" s="151" t="e">
        <f>IF($B68="Lehrkräfte: vorbereitender Besuch",Intern!$B$3,AS68)</f>
        <v>#N/A</v>
      </c>
      <c r="AU68" s="153" t="e">
        <f>IF(($AI68)&gt;Intern!$C$5,VLOOKUP($T68,Intern!$A$10:$E$41,3,0))*($AI68-Intern!$C$5)+VLOOKUP($T68,Intern!$A$10:$E$41,2,0)*MIN($AI68,Intern!$C$5)</f>
        <v>#N/A</v>
      </c>
      <c r="AV68" s="22" t="e">
        <f>IF(($AI68)&gt;Intern!$C$5,VLOOKUP($T68,Intern!$K$10:$O$41,5,0))*($AI68-Intern!$C$5)+VLOOKUP($T68,Intern!$K$10:$O$41,4,0)*MIN($AI68,Intern!$C$5)</f>
        <v>#N/A</v>
      </c>
      <c r="AW68" s="151" t="e">
        <f>IF($B68="Lehrkräfte: vorbereitender Besuch",Intern!$B$3,AV68)</f>
        <v>#N/A</v>
      </c>
      <c r="AX68" s="22" t="e">
        <f>IF(($AI68)&gt;Intern!$C$5,VLOOKUP($T68,Intern!$K$10:$O$41,3,0))*($AI68-Intern!$C$5)+VLOOKUP($T68,Intern!$K$10:$O$41,2,0)*MIN($AI68,Intern!$C$5)</f>
        <v>#N/A</v>
      </c>
      <c r="AY68" s="152" t="e">
        <f t="shared" si="16"/>
        <v>#N/A</v>
      </c>
      <c r="AZ68" s="153" t="e">
        <f t="shared" si="8"/>
        <v>#N/A</v>
      </c>
      <c r="BA68" s="22" t="e">
        <f>IF(($AI68)&gt;Intern!$C$5,VLOOKUP($T68,Intern!$A$61:$E$92,5,0))*($AI68-Intern!$C$5)+VLOOKUP($T68,Intern!$A$61:$E$92,4,0)*MIN($AI68,Intern!$C$5)</f>
        <v>#N/A</v>
      </c>
      <c r="BB68" s="151" t="e">
        <f>IF($B68="Lehrkräfte: vorbereitender Besuch",Intern!$B$54,BA68)</f>
        <v>#N/A</v>
      </c>
      <c r="BC68" s="22" t="e">
        <f>IF(($AI68)&gt;Intern!$C$5,VLOOKUP($T68,Intern!$A$61:$E$92,3,0))*($AI68-Intern!$C$5)+VLOOKUP($T68,Intern!$A$61:$E$92,2,0)*MIN($AI68,Intern!$C$5)</f>
        <v>#N/A</v>
      </c>
      <c r="BD68" s="152" t="e">
        <f>IF(($AI68)&gt;Intern!$C$5,VLOOKUP($T68,Intern!$K$61:$O$92,5,0))*($AI68-Intern!$C$5)+VLOOKUP($T68,Intern!$K$61:$O$92,4,0)*MIN($AI68,Intern!$C$5)</f>
        <v>#N/A</v>
      </c>
      <c r="BE68" s="151" t="e">
        <f>IF($B68="Lehrkräfte: vorbereitender Besuch",Intern!$B$54,BD68)</f>
        <v>#N/A</v>
      </c>
      <c r="BF68" s="153" t="e">
        <f>IF(($AI68)&gt;Intern!$C$5,VLOOKUP($T68,Intern!$K$61:$O$92,3,0))*($AI68-Intern!$C$5)+VLOOKUP($T68,Intern!$K$61:$O$92,2,0)*MIN($AI68,Intern!$C$5)</f>
        <v>#N/A</v>
      </c>
      <c r="BG68" s="22" t="e">
        <f t="shared" si="17"/>
        <v>#N/A</v>
      </c>
      <c r="BH68" s="22" t="e">
        <f t="shared" si="9"/>
        <v>#N/A</v>
      </c>
      <c r="BI68" s="152" t="e">
        <f t="shared" si="10"/>
        <v>#N/A</v>
      </c>
      <c r="BJ68" s="153" t="e">
        <f t="shared" si="11"/>
        <v>#N/A</v>
      </c>
      <c r="BK68" s="189" t="e">
        <f t="shared" si="12"/>
        <v>#N/A</v>
      </c>
      <c r="BL68" s="190" t="e">
        <f>($AI68-2)*VLOOKUP($T68,Intern!$A$10:$H$41,6,0)+2*VLOOKUP($T68,Intern!$A$10:$H$41,7,0)+($AI68-1)*VLOOKUP($T68,Intern!$A$10:$H$41,8,0)</f>
        <v>#N/A</v>
      </c>
      <c r="BM68" s="183" t="e">
        <f t="shared" si="22"/>
        <v>#N/A</v>
      </c>
      <c r="BN68" s="186" t="e">
        <f t="shared" si="23"/>
        <v>#N/A</v>
      </c>
      <c r="BO68" s="179" t="str">
        <f>VLOOKUP($X68,Intern!$B$44:$E$51,3)</f>
        <v>zu wenig km</v>
      </c>
      <c r="BP68" s="180" t="str">
        <f>VLOOKUP($X68,Intern!$B$44:$E$51,4)</f>
        <v>zu wenig km</v>
      </c>
      <c r="BQ68" s="177" t="str">
        <f>VLOOKUP($X68,Intern!$B$95:$E$102,3)</f>
        <v>zu wenig km</v>
      </c>
      <c r="BR68" s="178" t="str">
        <f>VLOOKUP($X68,Intern!$B$95:$E$102,4)</f>
        <v>zu wenig km</v>
      </c>
      <c r="BS68" s="178" t="str">
        <f t="shared" si="13"/>
        <v>zu wenig km</v>
      </c>
      <c r="BT68" s="178" t="str">
        <f t="shared" si="14"/>
        <v>zu wenig km</v>
      </c>
      <c r="BU68" s="183" t="str">
        <f t="shared" si="15"/>
        <v>zu wenig km</v>
      </c>
      <c r="BV68" s="187">
        <f t="shared" si="24"/>
        <v>0</v>
      </c>
      <c r="BW68" s="188" t="e">
        <f t="shared" si="25"/>
        <v>#N/A</v>
      </c>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row>
    <row r="69" spans="1:878" s="36" customFormat="1" ht="30" customHeight="1">
      <c r="A69" s="35">
        <v>56</v>
      </c>
      <c r="B69" s="42"/>
      <c r="C69" s="47"/>
      <c r="D69" s="47"/>
      <c r="E69" s="230"/>
      <c r="F69" s="48"/>
      <c r="G69" s="47"/>
      <c r="H69" s="44"/>
      <c r="I69" s="45"/>
      <c r="J69" s="49"/>
      <c r="K69" s="170"/>
      <c r="L69" s="49"/>
      <c r="M69" s="49"/>
      <c r="N69" s="46"/>
      <c r="O69" s="46"/>
      <c r="P69" s="46"/>
      <c r="Q69" s="46" t="s">
        <v>250</v>
      </c>
      <c r="R69" s="50"/>
      <c r="S69" s="46"/>
      <c r="T69" s="46"/>
      <c r="U69" s="50"/>
      <c r="V69" s="45"/>
      <c r="W69" s="46"/>
      <c r="X69" s="46"/>
      <c r="Y69" s="39" t="str">
        <f>VLOOKUP(X69,Intern!$B$44:$D$51,2)</f>
        <v>zu wenig km</v>
      </c>
      <c r="Z69" s="46"/>
      <c r="AA69" s="32" t="str">
        <f t="shared" si="19"/>
        <v>Ja</v>
      </c>
      <c r="AB69" s="51"/>
      <c r="AC69" s="51"/>
      <c r="AD69" s="51"/>
      <c r="AE69" s="51"/>
      <c r="AF69" s="33">
        <f t="shared" si="18"/>
        <v>1</v>
      </c>
      <c r="AG69" s="52"/>
      <c r="AH69" s="33">
        <f t="shared" si="7"/>
        <v>0</v>
      </c>
      <c r="AI69" s="33">
        <f t="shared" si="20"/>
        <v>1</v>
      </c>
      <c r="AJ69" s="53"/>
      <c r="AK69" s="53"/>
      <c r="AL69" s="53"/>
      <c r="AM69" s="53"/>
      <c r="AN69" s="53"/>
      <c r="AO69" s="53"/>
      <c r="AP69" s="53"/>
      <c r="AQ69" s="53"/>
      <c r="AR69" s="37" t="str">
        <f t="shared" si="21"/>
        <v/>
      </c>
      <c r="AS69" s="152" t="e">
        <f>IF(($AI69)&gt;Intern!$C$5,VLOOKUP($T69,Intern!$A$10:$E$41,5,0))*($AI69-Intern!$C$5)+VLOOKUP($T69,Intern!$A$10:$E$41,4,0)*MIN($AI69,Intern!$C$5)</f>
        <v>#N/A</v>
      </c>
      <c r="AT69" s="151" t="e">
        <f>IF($B69="Lehrkräfte: vorbereitender Besuch",Intern!$B$3,AS69)</f>
        <v>#N/A</v>
      </c>
      <c r="AU69" s="153" t="e">
        <f>IF(($AI69)&gt;Intern!$C$5,VLOOKUP($T69,Intern!$A$10:$E$41,3,0))*($AI69-Intern!$C$5)+VLOOKUP($T69,Intern!$A$10:$E$41,2,0)*MIN($AI69,Intern!$C$5)</f>
        <v>#N/A</v>
      </c>
      <c r="AV69" s="22" t="e">
        <f>IF(($AI69)&gt;Intern!$C$5,VLOOKUP($T69,Intern!$K$10:$O$41,5,0))*($AI69-Intern!$C$5)+VLOOKUP($T69,Intern!$K$10:$O$41,4,0)*MIN($AI69,Intern!$C$5)</f>
        <v>#N/A</v>
      </c>
      <c r="AW69" s="151" t="e">
        <f>IF($B69="Lehrkräfte: vorbereitender Besuch",Intern!$B$3,AV69)</f>
        <v>#N/A</v>
      </c>
      <c r="AX69" s="22" t="e">
        <f>IF(($AI69)&gt;Intern!$C$5,VLOOKUP($T69,Intern!$K$10:$O$41,3,0))*($AI69-Intern!$C$5)+VLOOKUP($T69,Intern!$K$10:$O$41,2,0)*MIN($AI69,Intern!$C$5)</f>
        <v>#N/A</v>
      </c>
      <c r="AY69" s="152" t="e">
        <f t="shared" si="16"/>
        <v>#N/A</v>
      </c>
      <c r="AZ69" s="153" t="e">
        <f t="shared" si="8"/>
        <v>#N/A</v>
      </c>
      <c r="BA69" s="22" t="e">
        <f>IF(($AI69)&gt;Intern!$C$5,VLOOKUP($T69,Intern!$A$61:$E$92,5,0))*($AI69-Intern!$C$5)+VLOOKUP($T69,Intern!$A$61:$E$92,4,0)*MIN($AI69,Intern!$C$5)</f>
        <v>#N/A</v>
      </c>
      <c r="BB69" s="151" t="e">
        <f>IF($B69="Lehrkräfte: vorbereitender Besuch",Intern!$B$54,BA69)</f>
        <v>#N/A</v>
      </c>
      <c r="BC69" s="22" t="e">
        <f>IF(($AI69)&gt;Intern!$C$5,VLOOKUP($T69,Intern!$A$61:$E$92,3,0))*($AI69-Intern!$C$5)+VLOOKUP($T69,Intern!$A$61:$E$92,2,0)*MIN($AI69,Intern!$C$5)</f>
        <v>#N/A</v>
      </c>
      <c r="BD69" s="152" t="e">
        <f>IF(($AI69)&gt;Intern!$C$5,VLOOKUP($T69,Intern!$K$61:$O$92,5,0))*($AI69-Intern!$C$5)+VLOOKUP($T69,Intern!$K$61:$O$92,4,0)*MIN($AI69,Intern!$C$5)</f>
        <v>#N/A</v>
      </c>
      <c r="BE69" s="151" t="e">
        <f>IF($B69="Lehrkräfte: vorbereitender Besuch",Intern!$B$54,BD69)</f>
        <v>#N/A</v>
      </c>
      <c r="BF69" s="153" t="e">
        <f>IF(($AI69)&gt;Intern!$C$5,VLOOKUP($T69,Intern!$K$61:$O$92,3,0))*($AI69-Intern!$C$5)+VLOOKUP($T69,Intern!$K$61:$O$92,2,0)*MIN($AI69,Intern!$C$5)</f>
        <v>#N/A</v>
      </c>
      <c r="BG69" s="22" t="e">
        <f t="shared" si="17"/>
        <v>#N/A</v>
      </c>
      <c r="BH69" s="22" t="e">
        <f t="shared" si="9"/>
        <v>#N/A</v>
      </c>
      <c r="BI69" s="152" t="e">
        <f t="shared" si="10"/>
        <v>#N/A</v>
      </c>
      <c r="BJ69" s="153" t="e">
        <f t="shared" si="11"/>
        <v>#N/A</v>
      </c>
      <c r="BK69" s="189" t="e">
        <f t="shared" si="12"/>
        <v>#N/A</v>
      </c>
      <c r="BL69" s="190" t="e">
        <f>($AI69-2)*VLOOKUP($T69,Intern!$A$10:$H$41,6,0)+2*VLOOKUP($T69,Intern!$A$10:$H$41,7,0)+($AI69-1)*VLOOKUP($T69,Intern!$A$10:$H$41,8,0)</f>
        <v>#N/A</v>
      </c>
      <c r="BM69" s="183" t="e">
        <f t="shared" si="22"/>
        <v>#N/A</v>
      </c>
      <c r="BN69" s="186" t="e">
        <f t="shared" si="23"/>
        <v>#N/A</v>
      </c>
      <c r="BO69" s="179" t="str">
        <f>VLOOKUP($X69,Intern!$B$44:$E$51,3)</f>
        <v>zu wenig km</v>
      </c>
      <c r="BP69" s="180" t="str">
        <f>VLOOKUP($X69,Intern!$B$44:$E$51,4)</f>
        <v>zu wenig km</v>
      </c>
      <c r="BQ69" s="177" t="str">
        <f>VLOOKUP($X69,Intern!$B$95:$E$102,3)</f>
        <v>zu wenig km</v>
      </c>
      <c r="BR69" s="178" t="str">
        <f>VLOOKUP($X69,Intern!$B$95:$E$102,4)</f>
        <v>zu wenig km</v>
      </c>
      <c r="BS69" s="178" t="str">
        <f t="shared" si="13"/>
        <v>zu wenig km</v>
      </c>
      <c r="BT69" s="178" t="str">
        <f t="shared" si="14"/>
        <v>zu wenig km</v>
      </c>
      <c r="BU69" s="183" t="str">
        <f t="shared" si="15"/>
        <v>zu wenig km</v>
      </c>
      <c r="BV69" s="187">
        <f t="shared" si="24"/>
        <v>0</v>
      </c>
      <c r="BW69" s="188" t="e">
        <f t="shared" si="25"/>
        <v>#N/A</v>
      </c>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row>
    <row r="70" spans="1:878" s="36" customFormat="1" ht="30" customHeight="1">
      <c r="A70" s="31">
        <v>57</v>
      </c>
      <c r="B70" s="42"/>
      <c r="C70" s="47"/>
      <c r="D70" s="47"/>
      <c r="E70" s="230"/>
      <c r="F70" s="48"/>
      <c r="G70" s="47"/>
      <c r="H70" s="44"/>
      <c r="I70" s="45"/>
      <c r="J70" s="49"/>
      <c r="K70" s="170"/>
      <c r="L70" s="49"/>
      <c r="M70" s="49"/>
      <c r="N70" s="46"/>
      <c r="O70" s="46"/>
      <c r="P70" s="46"/>
      <c r="Q70" s="46" t="s">
        <v>250</v>
      </c>
      <c r="R70" s="50"/>
      <c r="S70" s="46"/>
      <c r="T70" s="46"/>
      <c r="U70" s="50"/>
      <c r="V70" s="45"/>
      <c r="W70" s="46"/>
      <c r="X70" s="46"/>
      <c r="Y70" s="39" t="str">
        <f>VLOOKUP(X70,Intern!$B$44:$D$51,2)</f>
        <v>zu wenig km</v>
      </c>
      <c r="Z70" s="46"/>
      <c r="AA70" s="32" t="str">
        <f t="shared" si="19"/>
        <v>Ja</v>
      </c>
      <c r="AB70" s="51"/>
      <c r="AC70" s="51"/>
      <c r="AD70" s="51"/>
      <c r="AE70" s="51"/>
      <c r="AF70" s="33">
        <f t="shared" si="18"/>
        <v>1</v>
      </c>
      <c r="AG70" s="52"/>
      <c r="AH70" s="33">
        <f t="shared" si="7"/>
        <v>0</v>
      </c>
      <c r="AI70" s="33">
        <f t="shared" si="20"/>
        <v>1</v>
      </c>
      <c r="AJ70" s="53"/>
      <c r="AK70" s="53"/>
      <c r="AL70" s="53"/>
      <c r="AM70" s="53"/>
      <c r="AN70" s="53"/>
      <c r="AO70" s="53"/>
      <c r="AP70" s="53"/>
      <c r="AQ70" s="53"/>
      <c r="AR70" s="37" t="str">
        <f t="shared" si="21"/>
        <v/>
      </c>
      <c r="AS70" s="152" t="e">
        <f>IF(($AI70)&gt;Intern!$C$5,VLOOKUP($T70,Intern!$A$10:$E$41,5,0))*($AI70-Intern!$C$5)+VLOOKUP($T70,Intern!$A$10:$E$41,4,0)*MIN($AI70,Intern!$C$5)</f>
        <v>#N/A</v>
      </c>
      <c r="AT70" s="151" t="e">
        <f>IF($B70="Lehrkräfte: vorbereitender Besuch",Intern!$B$3,AS70)</f>
        <v>#N/A</v>
      </c>
      <c r="AU70" s="153" t="e">
        <f>IF(($AI70)&gt;Intern!$C$5,VLOOKUP($T70,Intern!$A$10:$E$41,3,0))*($AI70-Intern!$C$5)+VLOOKUP($T70,Intern!$A$10:$E$41,2,0)*MIN($AI70,Intern!$C$5)</f>
        <v>#N/A</v>
      </c>
      <c r="AV70" s="22" t="e">
        <f>IF(($AI70)&gt;Intern!$C$5,VLOOKUP($T70,Intern!$K$10:$O$41,5,0))*($AI70-Intern!$C$5)+VLOOKUP($T70,Intern!$K$10:$O$41,4,0)*MIN($AI70,Intern!$C$5)</f>
        <v>#N/A</v>
      </c>
      <c r="AW70" s="151" t="e">
        <f>IF($B70="Lehrkräfte: vorbereitender Besuch",Intern!$B$3,AV70)</f>
        <v>#N/A</v>
      </c>
      <c r="AX70" s="22" t="e">
        <f>IF(($AI70)&gt;Intern!$C$5,VLOOKUP($T70,Intern!$K$10:$O$41,3,0))*($AI70-Intern!$C$5)+VLOOKUP($T70,Intern!$K$10:$O$41,2,0)*MIN($AI70,Intern!$C$5)</f>
        <v>#N/A</v>
      </c>
      <c r="AY70" s="152" t="e">
        <f t="shared" si="16"/>
        <v>#N/A</v>
      </c>
      <c r="AZ70" s="153" t="e">
        <f t="shared" si="8"/>
        <v>#N/A</v>
      </c>
      <c r="BA70" s="22" t="e">
        <f>IF(($AI70)&gt;Intern!$C$5,VLOOKUP($T70,Intern!$A$61:$E$92,5,0))*($AI70-Intern!$C$5)+VLOOKUP($T70,Intern!$A$61:$E$92,4,0)*MIN($AI70,Intern!$C$5)</f>
        <v>#N/A</v>
      </c>
      <c r="BB70" s="151" t="e">
        <f>IF($B70="Lehrkräfte: vorbereitender Besuch",Intern!$B$54,BA70)</f>
        <v>#N/A</v>
      </c>
      <c r="BC70" s="22" t="e">
        <f>IF(($AI70)&gt;Intern!$C$5,VLOOKUP($T70,Intern!$A$61:$E$92,3,0))*($AI70-Intern!$C$5)+VLOOKUP($T70,Intern!$A$61:$E$92,2,0)*MIN($AI70,Intern!$C$5)</f>
        <v>#N/A</v>
      </c>
      <c r="BD70" s="152" t="e">
        <f>IF(($AI70)&gt;Intern!$C$5,VLOOKUP($T70,Intern!$K$61:$O$92,5,0))*($AI70-Intern!$C$5)+VLOOKUP($T70,Intern!$K$61:$O$92,4,0)*MIN($AI70,Intern!$C$5)</f>
        <v>#N/A</v>
      </c>
      <c r="BE70" s="151" t="e">
        <f>IF($B70="Lehrkräfte: vorbereitender Besuch",Intern!$B$54,BD70)</f>
        <v>#N/A</v>
      </c>
      <c r="BF70" s="153" t="e">
        <f>IF(($AI70)&gt;Intern!$C$5,VLOOKUP($T70,Intern!$K$61:$O$92,3,0))*($AI70-Intern!$C$5)+VLOOKUP($T70,Intern!$K$61:$O$92,2,0)*MIN($AI70,Intern!$C$5)</f>
        <v>#N/A</v>
      </c>
      <c r="BG70" s="22" t="e">
        <f t="shared" si="17"/>
        <v>#N/A</v>
      </c>
      <c r="BH70" s="22" t="e">
        <f t="shared" si="9"/>
        <v>#N/A</v>
      </c>
      <c r="BI70" s="152" t="e">
        <f t="shared" si="10"/>
        <v>#N/A</v>
      </c>
      <c r="BJ70" s="153" t="e">
        <f t="shared" si="11"/>
        <v>#N/A</v>
      </c>
      <c r="BK70" s="189" t="e">
        <f t="shared" si="12"/>
        <v>#N/A</v>
      </c>
      <c r="BL70" s="190" t="e">
        <f>($AI70-2)*VLOOKUP($T70,Intern!$A$10:$H$41,6,0)+2*VLOOKUP($T70,Intern!$A$10:$H$41,7,0)+($AI70-1)*VLOOKUP($T70,Intern!$A$10:$H$41,8,0)</f>
        <v>#N/A</v>
      </c>
      <c r="BM70" s="183" t="e">
        <f t="shared" si="22"/>
        <v>#N/A</v>
      </c>
      <c r="BN70" s="186" t="e">
        <f t="shared" si="23"/>
        <v>#N/A</v>
      </c>
      <c r="BO70" s="179" t="str">
        <f>VLOOKUP($X70,Intern!$B$44:$E$51,3)</f>
        <v>zu wenig km</v>
      </c>
      <c r="BP70" s="180" t="str">
        <f>VLOOKUP($X70,Intern!$B$44:$E$51,4)</f>
        <v>zu wenig km</v>
      </c>
      <c r="BQ70" s="177" t="str">
        <f>VLOOKUP($X70,Intern!$B$95:$E$102,3)</f>
        <v>zu wenig km</v>
      </c>
      <c r="BR70" s="178" t="str">
        <f>VLOOKUP($X70,Intern!$B$95:$E$102,4)</f>
        <v>zu wenig km</v>
      </c>
      <c r="BS70" s="178" t="str">
        <f t="shared" si="13"/>
        <v>zu wenig km</v>
      </c>
      <c r="BT70" s="178" t="str">
        <f t="shared" si="14"/>
        <v>zu wenig km</v>
      </c>
      <c r="BU70" s="183" t="str">
        <f t="shared" si="15"/>
        <v>zu wenig km</v>
      </c>
      <c r="BV70" s="187">
        <f t="shared" si="24"/>
        <v>0</v>
      </c>
      <c r="BW70" s="188" t="e">
        <f t="shared" si="25"/>
        <v>#N/A</v>
      </c>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row>
    <row r="71" spans="1:878" s="36" customFormat="1" ht="30" customHeight="1">
      <c r="A71" s="35">
        <v>58</v>
      </c>
      <c r="B71" s="42"/>
      <c r="C71" s="47"/>
      <c r="D71" s="47"/>
      <c r="E71" s="230"/>
      <c r="F71" s="48"/>
      <c r="G71" s="47"/>
      <c r="H71" s="44"/>
      <c r="I71" s="45"/>
      <c r="J71" s="49"/>
      <c r="K71" s="170"/>
      <c r="L71" s="49"/>
      <c r="M71" s="49"/>
      <c r="N71" s="46"/>
      <c r="O71" s="46"/>
      <c r="P71" s="46"/>
      <c r="Q71" s="46" t="s">
        <v>250</v>
      </c>
      <c r="R71" s="50"/>
      <c r="S71" s="46"/>
      <c r="T71" s="46"/>
      <c r="U71" s="50"/>
      <c r="V71" s="45"/>
      <c r="W71" s="46"/>
      <c r="X71" s="46"/>
      <c r="Y71" s="39" t="str">
        <f>VLOOKUP(X71,Intern!$B$44:$D$51,2)</f>
        <v>zu wenig km</v>
      </c>
      <c r="Z71" s="46"/>
      <c r="AA71" s="32" t="str">
        <f t="shared" si="19"/>
        <v>Ja</v>
      </c>
      <c r="AB71" s="51"/>
      <c r="AC71" s="51"/>
      <c r="AD71" s="51"/>
      <c r="AE71" s="51"/>
      <c r="AF71" s="33">
        <f t="shared" si="18"/>
        <v>1</v>
      </c>
      <c r="AG71" s="52"/>
      <c r="AH71" s="33">
        <f t="shared" si="7"/>
        <v>0</v>
      </c>
      <c r="AI71" s="33">
        <f t="shared" si="20"/>
        <v>1</v>
      </c>
      <c r="AJ71" s="53"/>
      <c r="AK71" s="53"/>
      <c r="AL71" s="53"/>
      <c r="AM71" s="53"/>
      <c r="AN71" s="53"/>
      <c r="AO71" s="53"/>
      <c r="AP71" s="53"/>
      <c r="AQ71" s="53"/>
      <c r="AR71" s="37" t="str">
        <f t="shared" si="21"/>
        <v/>
      </c>
      <c r="AS71" s="152" t="e">
        <f>IF(($AI71)&gt;Intern!$C$5,VLOOKUP($T71,Intern!$A$10:$E$41,5,0))*($AI71-Intern!$C$5)+VLOOKUP($T71,Intern!$A$10:$E$41,4,0)*MIN($AI71,Intern!$C$5)</f>
        <v>#N/A</v>
      </c>
      <c r="AT71" s="151" t="e">
        <f>IF($B71="Lehrkräfte: vorbereitender Besuch",Intern!$B$3,AS71)</f>
        <v>#N/A</v>
      </c>
      <c r="AU71" s="153" t="e">
        <f>IF(($AI71)&gt;Intern!$C$5,VLOOKUP($T71,Intern!$A$10:$E$41,3,0))*($AI71-Intern!$C$5)+VLOOKUP($T71,Intern!$A$10:$E$41,2,0)*MIN($AI71,Intern!$C$5)</f>
        <v>#N/A</v>
      </c>
      <c r="AV71" s="22" t="e">
        <f>IF(($AI71)&gt;Intern!$C$5,VLOOKUP($T71,Intern!$K$10:$O$41,5,0))*($AI71-Intern!$C$5)+VLOOKUP($T71,Intern!$K$10:$O$41,4,0)*MIN($AI71,Intern!$C$5)</f>
        <v>#N/A</v>
      </c>
      <c r="AW71" s="151" t="e">
        <f>IF($B71="Lehrkräfte: vorbereitender Besuch",Intern!$B$3,AV71)</f>
        <v>#N/A</v>
      </c>
      <c r="AX71" s="22" t="e">
        <f>IF(($AI71)&gt;Intern!$C$5,VLOOKUP($T71,Intern!$K$10:$O$41,3,0))*($AI71-Intern!$C$5)+VLOOKUP($T71,Intern!$K$10:$O$41,2,0)*MIN($AI71,Intern!$C$5)</f>
        <v>#N/A</v>
      </c>
      <c r="AY71" s="152" t="e">
        <f t="shared" si="16"/>
        <v>#N/A</v>
      </c>
      <c r="AZ71" s="153" t="e">
        <f t="shared" si="8"/>
        <v>#N/A</v>
      </c>
      <c r="BA71" s="22" t="e">
        <f>IF(($AI71)&gt;Intern!$C$5,VLOOKUP($T71,Intern!$A$61:$E$92,5,0))*($AI71-Intern!$C$5)+VLOOKUP($T71,Intern!$A$61:$E$92,4,0)*MIN($AI71,Intern!$C$5)</f>
        <v>#N/A</v>
      </c>
      <c r="BB71" s="151" t="e">
        <f>IF($B71="Lehrkräfte: vorbereitender Besuch",Intern!$B$54,BA71)</f>
        <v>#N/A</v>
      </c>
      <c r="BC71" s="22" t="e">
        <f>IF(($AI71)&gt;Intern!$C$5,VLOOKUP($T71,Intern!$A$61:$E$92,3,0))*($AI71-Intern!$C$5)+VLOOKUP($T71,Intern!$A$61:$E$92,2,0)*MIN($AI71,Intern!$C$5)</f>
        <v>#N/A</v>
      </c>
      <c r="BD71" s="152" t="e">
        <f>IF(($AI71)&gt;Intern!$C$5,VLOOKUP($T71,Intern!$K$61:$O$92,5,0))*($AI71-Intern!$C$5)+VLOOKUP($T71,Intern!$K$61:$O$92,4,0)*MIN($AI71,Intern!$C$5)</f>
        <v>#N/A</v>
      </c>
      <c r="BE71" s="151" t="e">
        <f>IF($B71="Lehrkräfte: vorbereitender Besuch",Intern!$B$54,BD71)</f>
        <v>#N/A</v>
      </c>
      <c r="BF71" s="153" t="e">
        <f>IF(($AI71)&gt;Intern!$C$5,VLOOKUP($T71,Intern!$K$61:$O$92,3,0))*($AI71-Intern!$C$5)+VLOOKUP($T71,Intern!$K$61:$O$92,2,0)*MIN($AI71,Intern!$C$5)</f>
        <v>#N/A</v>
      </c>
      <c r="BG71" s="22" t="e">
        <f t="shared" si="17"/>
        <v>#N/A</v>
      </c>
      <c r="BH71" s="22" t="e">
        <f t="shared" si="9"/>
        <v>#N/A</v>
      </c>
      <c r="BI71" s="152" t="e">
        <f t="shared" si="10"/>
        <v>#N/A</v>
      </c>
      <c r="BJ71" s="153" t="e">
        <f t="shared" si="11"/>
        <v>#N/A</v>
      </c>
      <c r="BK71" s="189" t="e">
        <f t="shared" si="12"/>
        <v>#N/A</v>
      </c>
      <c r="BL71" s="190" t="e">
        <f>($AI71-2)*VLOOKUP($T71,Intern!$A$10:$H$41,6,0)+2*VLOOKUP($T71,Intern!$A$10:$H$41,7,0)+($AI71-1)*VLOOKUP($T71,Intern!$A$10:$H$41,8,0)</f>
        <v>#N/A</v>
      </c>
      <c r="BM71" s="183" t="e">
        <f t="shared" si="22"/>
        <v>#N/A</v>
      </c>
      <c r="BN71" s="186" t="e">
        <f t="shared" si="23"/>
        <v>#N/A</v>
      </c>
      <c r="BO71" s="179" t="str">
        <f>VLOOKUP($X71,Intern!$B$44:$E$51,3)</f>
        <v>zu wenig km</v>
      </c>
      <c r="BP71" s="180" t="str">
        <f>VLOOKUP($X71,Intern!$B$44:$E$51,4)</f>
        <v>zu wenig km</v>
      </c>
      <c r="BQ71" s="177" t="str">
        <f>VLOOKUP($X71,Intern!$B$95:$E$102,3)</f>
        <v>zu wenig km</v>
      </c>
      <c r="BR71" s="178" t="str">
        <f>VLOOKUP($X71,Intern!$B$95:$E$102,4)</f>
        <v>zu wenig km</v>
      </c>
      <c r="BS71" s="178" t="str">
        <f t="shared" si="13"/>
        <v>zu wenig km</v>
      </c>
      <c r="BT71" s="178" t="str">
        <f t="shared" si="14"/>
        <v>zu wenig km</v>
      </c>
      <c r="BU71" s="183" t="str">
        <f t="shared" si="15"/>
        <v>zu wenig km</v>
      </c>
      <c r="BV71" s="187">
        <f t="shared" si="24"/>
        <v>0</v>
      </c>
      <c r="BW71" s="188" t="e">
        <f t="shared" si="25"/>
        <v>#N/A</v>
      </c>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row>
    <row r="72" spans="1:878" s="36" customFormat="1" ht="30" customHeight="1">
      <c r="A72" s="35">
        <v>59</v>
      </c>
      <c r="B72" s="42"/>
      <c r="C72" s="47"/>
      <c r="D72" s="47"/>
      <c r="E72" s="230"/>
      <c r="F72" s="48"/>
      <c r="G72" s="47"/>
      <c r="H72" s="44"/>
      <c r="I72" s="45"/>
      <c r="J72" s="49"/>
      <c r="K72" s="170"/>
      <c r="L72" s="49"/>
      <c r="M72" s="49"/>
      <c r="N72" s="46"/>
      <c r="O72" s="46"/>
      <c r="P72" s="46"/>
      <c r="Q72" s="46" t="s">
        <v>250</v>
      </c>
      <c r="R72" s="50"/>
      <c r="S72" s="46"/>
      <c r="T72" s="46"/>
      <c r="U72" s="50"/>
      <c r="V72" s="45"/>
      <c r="W72" s="46"/>
      <c r="X72" s="46"/>
      <c r="Y72" s="39" t="str">
        <f>VLOOKUP(X72,Intern!$B$44:$D$51,2)</f>
        <v>zu wenig km</v>
      </c>
      <c r="Z72" s="46"/>
      <c r="AA72" s="32" t="str">
        <f t="shared" si="19"/>
        <v>Ja</v>
      </c>
      <c r="AB72" s="51"/>
      <c r="AC72" s="51"/>
      <c r="AD72" s="51"/>
      <c r="AE72" s="51"/>
      <c r="AF72" s="33">
        <f t="shared" si="18"/>
        <v>1</v>
      </c>
      <c r="AG72" s="52"/>
      <c r="AH72" s="33">
        <f t="shared" si="7"/>
        <v>0</v>
      </c>
      <c r="AI72" s="33">
        <f t="shared" si="20"/>
        <v>1</v>
      </c>
      <c r="AJ72" s="53"/>
      <c r="AK72" s="53"/>
      <c r="AL72" s="53"/>
      <c r="AM72" s="53"/>
      <c r="AN72" s="53"/>
      <c r="AO72" s="53"/>
      <c r="AP72" s="53"/>
      <c r="AQ72" s="53"/>
      <c r="AR72" s="37" t="str">
        <f t="shared" si="21"/>
        <v/>
      </c>
      <c r="AS72" s="152" t="e">
        <f>IF(($AI72)&gt;Intern!$C$5,VLOOKUP($T72,Intern!$A$10:$E$41,5,0))*($AI72-Intern!$C$5)+VLOOKUP($T72,Intern!$A$10:$E$41,4,0)*MIN($AI72,Intern!$C$5)</f>
        <v>#N/A</v>
      </c>
      <c r="AT72" s="151" t="e">
        <f>IF($B72="Lehrkräfte: vorbereitender Besuch",Intern!$B$3,AS72)</f>
        <v>#N/A</v>
      </c>
      <c r="AU72" s="153" t="e">
        <f>IF(($AI72)&gt;Intern!$C$5,VLOOKUP($T72,Intern!$A$10:$E$41,3,0))*($AI72-Intern!$C$5)+VLOOKUP($T72,Intern!$A$10:$E$41,2,0)*MIN($AI72,Intern!$C$5)</f>
        <v>#N/A</v>
      </c>
      <c r="AV72" s="22" t="e">
        <f>IF(($AI72)&gt;Intern!$C$5,VLOOKUP($T72,Intern!$K$10:$O$41,5,0))*($AI72-Intern!$C$5)+VLOOKUP($T72,Intern!$K$10:$O$41,4,0)*MIN($AI72,Intern!$C$5)</f>
        <v>#N/A</v>
      </c>
      <c r="AW72" s="151" t="e">
        <f>IF($B72="Lehrkräfte: vorbereitender Besuch",Intern!$B$3,AV72)</f>
        <v>#N/A</v>
      </c>
      <c r="AX72" s="22" t="e">
        <f>IF(($AI72)&gt;Intern!$C$5,VLOOKUP($T72,Intern!$K$10:$O$41,3,0))*($AI72-Intern!$C$5)+VLOOKUP($T72,Intern!$K$10:$O$41,2,0)*MIN($AI72,Intern!$C$5)</f>
        <v>#N/A</v>
      </c>
      <c r="AY72" s="152" t="e">
        <f t="shared" si="16"/>
        <v>#N/A</v>
      </c>
      <c r="AZ72" s="153" t="e">
        <f t="shared" si="8"/>
        <v>#N/A</v>
      </c>
      <c r="BA72" s="22" t="e">
        <f>IF(($AI72)&gt;Intern!$C$5,VLOOKUP($T72,Intern!$A$61:$E$92,5,0))*($AI72-Intern!$C$5)+VLOOKUP($T72,Intern!$A$61:$E$92,4,0)*MIN($AI72,Intern!$C$5)</f>
        <v>#N/A</v>
      </c>
      <c r="BB72" s="151" t="e">
        <f>IF($B72="Lehrkräfte: vorbereitender Besuch",Intern!$B$54,BA72)</f>
        <v>#N/A</v>
      </c>
      <c r="BC72" s="22" t="e">
        <f>IF(($AI72)&gt;Intern!$C$5,VLOOKUP($T72,Intern!$A$61:$E$92,3,0))*($AI72-Intern!$C$5)+VLOOKUP($T72,Intern!$A$61:$E$92,2,0)*MIN($AI72,Intern!$C$5)</f>
        <v>#N/A</v>
      </c>
      <c r="BD72" s="152" t="e">
        <f>IF(($AI72)&gt;Intern!$C$5,VLOOKUP($T72,Intern!$K$61:$O$92,5,0))*($AI72-Intern!$C$5)+VLOOKUP($T72,Intern!$K$61:$O$92,4,0)*MIN($AI72,Intern!$C$5)</f>
        <v>#N/A</v>
      </c>
      <c r="BE72" s="151" t="e">
        <f>IF($B72="Lehrkräfte: vorbereitender Besuch",Intern!$B$54,BD72)</f>
        <v>#N/A</v>
      </c>
      <c r="BF72" s="153" t="e">
        <f>IF(($AI72)&gt;Intern!$C$5,VLOOKUP($T72,Intern!$K$61:$O$92,3,0))*($AI72-Intern!$C$5)+VLOOKUP($T72,Intern!$K$61:$O$92,2,0)*MIN($AI72,Intern!$C$5)</f>
        <v>#N/A</v>
      </c>
      <c r="BG72" s="22" t="e">
        <f t="shared" si="17"/>
        <v>#N/A</v>
      </c>
      <c r="BH72" s="22" t="e">
        <f t="shared" si="9"/>
        <v>#N/A</v>
      </c>
      <c r="BI72" s="152" t="e">
        <f t="shared" si="10"/>
        <v>#N/A</v>
      </c>
      <c r="BJ72" s="153" t="e">
        <f t="shared" si="11"/>
        <v>#N/A</v>
      </c>
      <c r="BK72" s="189" t="e">
        <f t="shared" si="12"/>
        <v>#N/A</v>
      </c>
      <c r="BL72" s="190" t="e">
        <f>($AI72-2)*VLOOKUP($T72,Intern!$A$10:$H$41,6,0)+2*VLOOKUP($T72,Intern!$A$10:$H$41,7,0)+($AI72-1)*VLOOKUP($T72,Intern!$A$10:$H$41,8,0)</f>
        <v>#N/A</v>
      </c>
      <c r="BM72" s="183" t="e">
        <f t="shared" si="22"/>
        <v>#N/A</v>
      </c>
      <c r="BN72" s="186" t="e">
        <f t="shared" si="23"/>
        <v>#N/A</v>
      </c>
      <c r="BO72" s="179" t="str">
        <f>VLOOKUP($X72,Intern!$B$44:$E$51,3)</f>
        <v>zu wenig km</v>
      </c>
      <c r="BP72" s="180" t="str">
        <f>VLOOKUP($X72,Intern!$B$44:$E$51,4)</f>
        <v>zu wenig km</v>
      </c>
      <c r="BQ72" s="177" t="str">
        <f>VLOOKUP($X72,Intern!$B$95:$E$102,3)</f>
        <v>zu wenig km</v>
      </c>
      <c r="BR72" s="178" t="str">
        <f>VLOOKUP($X72,Intern!$B$95:$E$102,4)</f>
        <v>zu wenig km</v>
      </c>
      <c r="BS72" s="178" t="str">
        <f t="shared" si="13"/>
        <v>zu wenig km</v>
      </c>
      <c r="BT72" s="178" t="str">
        <f t="shared" si="14"/>
        <v>zu wenig km</v>
      </c>
      <c r="BU72" s="183" t="str">
        <f t="shared" si="15"/>
        <v>zu wenig km</v>
      </c>
      <c r="BV72" s="187">
        <f t="shared" si="24"/>
        <v>0</v>
      </c>
      <c r="BW72" s="188" t="e">
        <f t="shared" si="25"/>
        <v>#N/A</v>
      </c>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row>
    <row r="73" spans="1:878" s="36" customFormat="1" ht="30" customHeight="1">
      <c r="A73" s="35">
        <v>60</v>
      </c>
      <c r="B73" s="42"/>
      <c r="C73" s="47"/>
      <c r="D73" s="47"/>
      <c r="E73" s="230"/>
      <c r="F73" s="48"/>
      <c r="G73" s="47"/>
      <c r="H73" s="44"/>
      <c r="I73" s="45"/>
      <c r="J73" s="49"/>
      <c r="K73" s="170"/>
      <c r="L73" s="49"/>
      <c r="M73" s="49"/>
      <c r="N73" s="46"/>
      <c r="O73" s="46"/>
      <c r="P73" s="46"/>
      <c r="Q73" s="46" t="s">
        <v>250</v>
      </c>
      <c r="R73" s="50"/>
      <c r="S73" s="46"/>
      <c r="T73" s="46"/>
      <c r="U73" s="50"/>
      <c r="V73" s="45"/>
      <c r="W73" s="46"/>
      <c r="X73" s="46"/>
      <c r="Y73" s="39" t="str">
        <f>VLOOKUP(X73,Intern!$B$44:$D$51,2)</f>
        <v>zu wenig km</v>
      </c>
      <c r="Z73" s="46"/>
      <c r="AA73" s="32" t="str">
        <f t="shared" si="19"/>
        <v>Ja</v>
      </c>
      <c r="AB73" s="51"/>
      <c r="AC73" s="51"/>
      <c r="AD73" s="51"/>
      <c r="AE73" s="51"/>
      <c r="AF73" s="33">
        <f t="shared" si="18"/>
        <v>1</v>
      </c>
      <c r="AG73" s="52"/>
      <c r="AH73" s="33">
        <f t="shared" si="7"/>
        <v>0</v>
      </c>
      <c r="AI73" s="33">
        <f t="shared" si="20"/>
        <v>1</v>
      </c>
      <c r="AJ73" s="53"/>
      <c r="AK73" s="53"/>
      <c r="AL73" s="53"/>
      <c r="AM73" s="53"/>
      <c r="AN73" s="53"/>
      <c r="AO73" s="53"/>
      <c r="AP73" s="53"/>
      <c r="AQ73" s="53"/>
      <c r="AR73" s="37" t="str">
        <f t="shared" si="21"/>
        <v/>
      </c>
      <c r="AS73" s="152" t="e">
        <f>IF(($AI73)&gt;Intern!$C$5,VLOOKUP($T73,Intern!$A$10:$E$41,5,0))*($AI73-Intern!$C$5)+VLOOKUP($T73,Intern!$A$10:$E$41,4,0)*MIN($AI73,Intern!$C$5)</f>
        <v>#N/A</v>
      </c>
      <c r="AT73" s="151" t="e">
        <f>IF($B73="Lehrkräfte: vorbereitender Besuch",Intern!$B$3,AS73)</f>
        <v>#N/A</v>
      </c>
      <c r="AU73" s="153" t="e">
        <f>IF(($AI73)&gt;Intern!$C$5,VLOOKUP($T73,Intern!$A$10:$E$41,3,0))*($AI73-Intern!$C$5)+VLOOKUP($T73,Intern!$A$10:$E$41,2,0)*MIN($AI73,Intern!$C$5)</f>
        <v>#N/A</v>
      </c>
      <c r="AV73" s="22" t="e">
        <f>IF(($AI73)&gt;Intern!$C$5,VLOOKUP($T73,Intern!$K$10:$O$41,5,0))*($AI73-Intern!$C$5)+VLOOKUP($T73,Intern!$K$10:$O$41,4,0)*MIN($AI73,Intern!$C$5)</f>
        <v>#N/A</v>
      </c>
      <c r="AW73" s="151" t="e">
        <f>IF($B73="Lehrkräfte: vorbereitender Besuch",Intern!$B$3,AV73)</f>
        <v>#N/A</v>
      </c>
      <c r="AX73" s="22" t="e">
        <f>IF(($AI73)&gt;Intern!$C$5,VLOOKUP($T73,Intern!$K$10:$O$41,3,0))*($AI73-Intern!$C$5)+VLOOKUP($T73,Intern!$K$10:$O$41,2,0)*MIN($AI73,Intern!$C$5)</f>
        <v>#N/A</v>
      </c>
      <c r="AY73" s="152" t="e">
        <f t="shared" si="16"/>
        <v>#N/A</v>
      </c>
      <c r="AZ73" s="153" t="e">
        <f t="shared" si="8"/>
        <v>#N/A</v>
      </c>
      <c r="BA73" s="22" t="e">
        <f>IF(($AI73)&gt;Intern!$C$5,VLOOKUP($T73,Intern!$A$61:$E$92,5,0))*($AI73-Intern!$C$5)+VLOOKUP($T73,Intern!$A$61:$E$92,4,0)*MIN($AI73,Intern!$C$5)</f>
        <v>#N/A</v>
      </c>
      <c r="BB73" s="151" t="e">
        <f>IF($B73="Lehrkräfte: vorbereitender Besuch",Intern!$B$54,BA73)</f>
        <v>#N/A</v>
      </c>
      <c r="BC73" s="22" t="e">
        <f>IF(($AI73)&gt;Intern!$C$5,VLOOKUP($T73,Intern!$A$61:$E$92,3,0))*($AI73-Intern!$C$5)+VLOOKUP($T73,Intern!$A$61:$E$92,2,0)*MIN($AI73,Intern!$C$5)</f>
        <v>#N/A</v>
      </c>
      <c r="BD73" s="152" t="e">
        <f>IF(($AI73)&gt;Intern!$C$5,VLOOKUP($T73,Intern!$K$61:$O$92,5,0))*($AI73-Intern!$C$5)+VLOOKUP($T73,Intern!$K$61:$O$92,4,0)*MIN($AI73,Intern!$C$5)</f>
        <v>#N/A</v>
      </c>
      <c r="BE73" s="151" t="e">
        <f>IF($B73="Lehrkräfte: vorbereitender Besuch",Intern!$B$54,BD73)</f>
        <v>#N/A</v>
      </c>
      <c r="BF73" s="153" t="e">
        <f>IF(($AI73)&gt;Intern!$C$5,VLOOKUP($T73,Intern!$K$61:$O$92,3,0))*($AI73-Intern!$C$5)+VLOOKUP($T73,Intern!$K$61:$O$92,2,0)*MIN($AI73,Intern!$C$5)</f>
        <v>#N/A</v>
      </c>
      <c r="BG73" s="22" t="e">
        <f t="shared" si="17"/>
        <v>#N/A</v>
      </c>
      <c r="BH73" s="22" t="e">
        <f t="shared" si="9"/>
        <v>#N/A</v>
      </c>
      <c r="BI73" s="152" t="e">
        <f t="shared" si="10"/>
        <v>#N/A</v>
      </c>
      <c r="BJ73" s="153" t="e">
        <f t="shared" si="11"/>
        <v>#N/A</v>
      </c>
      <c r="BK73" s="189" t="e">
        <f t="shared" si="12"/>
        <v>#N/A</v>
      </c>
      <c r="BL73" s="190" t="e">
        <f>($AI73-2)*VLOOKUP($T73,Intern!$A$10:$H$41,6,0)+2*VLOOKUP($T73,Intern!$A$10:$H$41,7,0)+($AI73-1)*VLOOKUP($T73,Intern!$A$10:$H$41,8,0)</f>
        <v>#N/A</v>
      </c>
      <c r="BM73" s="183" t="e">
        <f t="shared" si="22"/>
        <v>#N/A</v>
      </c>
      <c r="BN73" s="186" t="e">
        <f t="shared" si="23"/>
        <v>#N/A</v>
      </c>
      <c r="BO73" s="179" t="str">
        <f>VLOOKUP($X73,Intern!$B$44:$E$51,3)</f>
        <v>zu wenig km</v>
      </c>
      <c r="BP73" s="180" t="str">
        <f>VLOOKUP($X73,Intern!$B$44:$E$51,4)</f>
        <v>zu wenig km</v>
      </c>
      <c r="BQ73" s="177" t="str">
        <f>VLOOKUP($X73,Intern!$B$95:$E$102,3)</f>
        <v>zu wenig km</v>
      </c>
      <c r="BR73" s="178" t="str">
        <f>VLOOKUP($X73,Intern!$B$95:$E$102,4)</f>
        <v>zu wenig km</v>
      </c>
      <c r="BS73" s="178" t="str">
        <f t="shared" si="13"/>
        <v>zu wenig km</v>
      </c>
      <c r="BT73" s="178" t="str">
        <f t="shared" si="14"/>
        <v>zu wenig km</v>
      </c>
      <c r="BU73" s="183" t="str">
        <f t="shared" si="15"/>
        <v>zu wenig km</v>
      </c>
      <c r="BV73" s="187">
        <f t="shared" si="24"/>
        <v>0</v>
      </c>
      <c r="BW73" s="188" t="e">
        <f t="shared" si="25"/>
        <v>#N/A</v>
      </c>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row>
    <row r="74" spans="1:878" s="36" customFormat="1" ht="30" customHeight="1">
      <c r="A74" s="31">
        <v>61</v>
      </c>
      <c r="B74" s="42"/>
      <c r="C74" s="47"/>
      <c r="D74" s="47"/>
      <c r="E74" s="230"/>
      <c r="F74" s="48"/>
      <c r="G74" s="47"/>
      <c r="H74" s="44"/>
      <c r="I74" s="45"/>
      <c r="J74" s="49"/>
      <c r="K74" s="170"/>
      <c r="L74" s="49"/>
      <c r="M74" s="49"/>
      <c r="N74" s="46"/>
      <c r="O74" s="46"/>
      <c r="P74" s="46"/>
      <c r="Q74" s="46" t="s">
        <v>250</v>
      </c>
      <c r="R74" s="50"/>
      <c r="S74" s="46"/>
      <c r="T74" s="46"/>
      <c r="U74" s="50"/>
      <c r="V74" s="45"/>
      <c r="W74" s="46"/>
      <c r="X74" s="46"/>
      <c r="Y74" s="39" t="str">
        <f>VLOOKUP(X74,Intern!$B$44:$D$51,2)</f>
        <v>zu wenig km</v>
      </c>
      <c r="Z74" s="46"/>
      <c r="AA74" s="32" t="str">
        <f t="shared" si="19"/>
        <v>Ja</v>
      </c>
      <c r="AB74" s="51"/>
      <c r="AC74" s="51"/>
      <c r="AD74" s="51"/>
      <c r="AE74" s="51"/>
      <c r="AF74" s="33">
        <f t="shared" si="18"/>
        <v>1</v>
      </c>
      <c r="AG74" s="52"/>
      <c r="AH74" s="33">
        <f t="shared" si="7"/>
        <v>0</v>
      </c>
      <c r="AI74" s="33">
        <f t="shared" si="20"/>
        <v>1</v>
      </c>
      <c r="AJ74" s="53"/>
      <c r="AK74" s="53"/>
      <c r="AL74" s="53"/>
      <c r="AM74" s="53"/>
      <c r="AN74" s="53"/>
      <c r="AO74" s="53"/>
      <c r="AP74" s="53"/>
      <c r="AQ74" s="53"/>
      <c r="AR74" s="37" t="str">
        <f t="shared" si="21"/>
        <v/>
      </c>
      <c r="AS74" s="152" t="e">
        <f>IF(($AI74)&gt;Intern!$C$5,VLOOKUP($T74,Intern!$A$10:$E$41,5,0))*($AI74-Intern!$C$5)+VLOOKUP($T74,Intern!$A$10:$E$41,4,0)*MIN($AI74,Intern!$C$5)</f>
        <v>#N/A</v>
      </c>
      <c r="AT74" s="151" t="e">
        <f>IF($B74="Lehrkräfte: vorbereitender Besuch",Intern!$B$3,AS74)</f>
        <v>#N/A</v>
      </c>
      <c r="AU74" s="153" t="e">
        <f>IF(($AI74)&gt;Intern!$C$5,VLOOKUP($T74,Intern!$A$10:$E$41,3,0))*($AI74-Intern!$C$5)+VLOOKUP($T74,Intern!$A$10:$E$41,2,0)*MIN($AI74,Intern!$C$5)</f>
        <v>#N/A</v>
      </c>
      <c r="AV74" s="22" t="e">
        <f>IF(($AI74)&gt;Intern!$C$5,VLOOKUP($T74,Intern!$K$10:$O$41,5,0))*($AI74-Intern!$C$5)+VLOOKUP($T74,Intern!$K$10:$O$41,4,0)*MIN($AI74,Intern!$C$5)</f>
        <v>#N/A</v>
      </c>
      <c r="AW74" s="151" t="e">
        <f>IF($B74="Lehrkräfte: vorbereitender Besuch",Intern!$B$3,AV74)</f>
        <v>#N/A</v>
      </c>
      <c r="AX74" s="22" t="e">
        <f>IF(($AI74)&gt;Intern!$C$5,VLOOKUP($T74,Intern!$K$10:$O$41,3,0))*($AI74-Intern!$C$5)+VLOOKUP($T74,Intern!$K$10:$O$41,2,0)*MIN($AI74,Intern!$C$5)</f>
        <v>#N/A</v>
      </c>
      <c r="AY74" s="152" t="e">
        <f t="shared" si="16"/>
        <v>#N/A</v>
      </c>
      <c r="AZ74" s="153" t="e">
        <f t="shared" si="8"/>
        <v>#N/A</v>
      </c>
      <c r="BA74" s="22" t="e">
        <f>IF(($AI74)&gt;Intern!$C$5,VLOOKUP($T74,Intern!$A$61:$E$92,5,0))*($AI74-Intern!$C$5)+VLOOKUP($T74,Intern!$A$61:$E$92,4,0)*MIN($AI74,Intern!$C$5)</f>
        <v>#N/A</v>
      </c>
      <c r="BB74" s="151" t="e">
        <f>IF($B74="Lehrkräfte: vorbereitender Besuch",Intern!$B$54,BA74)</f>
        <v>#N/A</v>
      </c>
      <c r="BC74" s="22" t="e">
        <f>IF(($AI74)&gt;Intern!$C$5,VLOOKUP($T74,Intern!$A$61:$E$92,3,0))*($AI74-Intern!$C$5)+VLOOKUP($T74,Intern!$A$61:$E$92,2,0)*MIN($AI74,Intern!$C$5)</f>
        <v>#N/A</v>
      </c>
      <c r="BD74" s="152" t="e">
        <f>IF(($AI74)&gt;Intern!$C$5,VLOOKUP($T74,Intern!$K$61:$O$92,5,0))*($AI74-Intern!$C$5)+VLOOKUP($T74,Intern!$K$61:$O$92,4,0)*MIN($AI74,Intern!$C$5)</f>
        <v>#N/A</v>
      </c>
      <c r="BE74" s="151" t="e">
        <f>IF($B74="Lehrkräfte: vorbereitender Besuch",Intern!$B$54,BD74)</f>
        <v>#N/A</v>
      </c>
      <c r="BF74" s="153" t="e">
        <f>IF(($AI74)&gt;Intern!$C$5,VLOOKUP($T74,Intern!$K$61:$O$92,3,0))*($AI74-Intern!$C$5)+VLOOKUP($T74,Intern!$K$61:$O$92,2,0)*MIN($AI74,Intern!$C$5)</f>
        <v>#N/A</v>
      </c>
      <c r="BG74" s="22" t="e">
        <f t="shared" si="17"/>
        <v>#N/A</v>
      </c>
      <c r="BH74" s="22" t="e">
        <f t="shared" si="9"/>
        <v>#N/A</v>
      </c>
      <c r="BI74" s="152" t="e">
        <f t="shared" si="10"/>
        <v>#N/A</v>
      </c>
      <c r="BJ74" s="153" t="e">
        <f t="shared" si="11"/>
        <v>#N/A</v>
      </c>
      <c r="BK74" s="189" t="e">
        <f t="shared" si="12"/>
        <v>#N/A</v>
      </c>
      <c r="BL74" s="190" t="e">
        <f>($AI74-2)*VLOOKUP($T74,Intern!$A$10:$H$41,6,0)+2*VLOOKUP($T74,Intern!$A$10:$H$41,7,0)+($AI74-1)*VLOOKUP($T74,Intern!$A$10:$H$41,8,0)</f>
        <v>#N/A</v>
      </c>
      <c r="BM74" s="183" t="e">
        <f t="shared" si="22"/>
        <v>#N/A</v>
      </c>
      <c r="BN74" s="186" t="e">
        <f t="shared" si="23"/>
        <v>#N/A</v>
      </c>
      <c r="BO74" s="179" t="str">
        <f>VLOOKUP($X74,Intern!$B$44:$E$51,3)</f>
        <v>zu wenig km</v>
      </c>
      <c r="BP74" s="180" t="str">
        <f>VLOOKUP($X74,Intern!$B$44:$E$51,4)</f>
        <v>zu wenig km</v>
      </c>
      <c r="BQ74" s="177" t="str">
        <f>VLOOKUP($X74,Intern!$B$95:$E$102,3)</f>
        <v>zu wenig km</v>
      </c>
      <c r="BR74" s="178" t="str">
        <f>VLOOKUP($X74,Intern!$B$95:$E$102,4)</f>
        <v>zu wenig km</v>
      </c>
      <c r="BS74" s="178" t="str">
        <f t="shared" si="13"/>
        <v>zu wenig km</v>
      </c>
      <c r="BT74" s="178" t="str">
        <f t="shared" si="14"/>
        <v>zu wenig km</v>
      </c>
      <c r="BU74" s="183" t="str">
        <f t="shared" si="15"/>
        <v>zu wenig km</v>
      </c>
      <c r="BV74" s="187">
        <f t="shared" si="24"/>
        <v>0</v>
      </c>
      <c r="BW74" s="188" t="e">
        <f t="shared" si="25"/>
        <v>#N/A</v>
      </c>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row>
    <row r="75" spans="1:878" s="36" customFormat="1" ht="30" customHeight="1">
      <c r="A75" s="35">
        <v>62</v>
      </c>
      <c r="B75" s="42"/>
      <c r="C75" s="47"/>
      <c r="D75" s="47"/>
      <c r="E75" s="230"/>
      <c r="F75" s="48"/>
      <c r="G75" s="47"/>
      <c r="H75" s="44"/>
      <c r="I75" s="45"/>
      <c r="J75" s="49"/>
      <c r="K75" s="170"/>
      <c r="L75" s="49"/>
      <c r="M75" s="49"/>
      <c r="N75" s="46"/>
      <c r="O75" s="46"/>
      <c r="P75" s="46"/>
      <c r="Q75" s="46" t="s">
        <v>250</v>
      </c>
      <c r="R75" s="50"/>
      <c r="S75" s="46"/>
      <c r="T75" s="46"/>
      <c r="U75" s="50"/>
      <c r="V75" s="45"/>
      <c r="W75" s="46"/>
      <c r="X75" s="46"/>
      <c r="Y75" s="39" t="str">
        <f>VLOOKUP(X75,Intern!$B$44:$D$51,2)</f>
        <v>zu wenig km</v>
      </c>
      <c r="Z75" s="46"/>
      <c r="AA75" s="32" t="str">
        <f t="shared" si="19"/>
        <v>Ja</v>
      </c>
      <c r="AB75" s="51"/>
      <c r="AC75" s="51"/>
      <c r="AD75" s="51"/>
      <c r="AE75" s="51"/>
      <c r="AF75" s="33">
        <f t="shared" si="18"/>
        <v>1</v>
      </c>
      <c r="AG75" s="52"/>
      <c r="AH75" s="33">
        <f t="shared" si="7"/>
        <v>0</v>
      </c>
      <c r="AI75" s="33">
        <f t="shared" si="20"/>
        <v>1</v>
      </c>
      <c r="AJ75" s="53"/>
      <c r="AK75" s="53"/>
      <c r="AL75" s="53"/>
      <c r="AM75" s="53"/>
      <c r="AN75" s="53"/>
      <c r="AO75" s="53"/>
      <c r="AP75" s="53"/>
      <c r="AQ75" s="53"/>
      <c r="AR75" s="37" t="str">
        <f t="shared" si="21"/>
        <v/>
      </c>
      <c r="AS75" s="152" t="e">
        <f>IF(($AI75)&gt;Intern!$C$5,VLOOKUP($T75,Intern!$A$10:$E$41,5,0))*($AI75-Intern!$C$5)+VLOOKUP($T75,Intern!$A$10:$E$41,4,0)*MIN($AI75,Intern!$C$5)</f>
        <v>#N/A</v>
      </c>
      <c r="AT75" s="151" t="e">
        <f>IF($B75="Lehrkräfte: vorbereitender Besuch",Intern!$B$3,AS75)</f>
        <v>#N/A</v>
      </c>
      <c r="AU75" s="153" t="e">
        <f>IF(($AI75)&gt;Intern!$C$5,VLOOKUP($T75,Intern!$A$10:$E$41,3,0))*($AI75-Intern!$C$5)+VLOOKUP($T75,Intern!$A$10:$E$41,2,0)*MIN($AI75,Intern!$C$5)</f>
        <v>#N/A</v>
      </c>
      <c r="AV75" s="22" t="e">
        <f>IF(($AI75)&gt;Intern!$C$5,VLOOKUP($T75,Intern!$K$10:$O$41,5,0))*($AI75-Intern!$C$5)+VLOOKUP($T75,Intern!$K$10:$O$41,4,0)*MIN($AI75,Intern!$C$5)</f>
        <v>#N/A</v>
      </c>
      <c r="AW75" s="151" t="e">
        <f>IF($B75="Lehrkräfte: vorbereitender Besuch",Intern!$B$3,AV75)</f>
        <v>#N/A</v>
      </c>
      <c r="AX75" s="22" t="e">
        <f>IF(($AI75)&gt;Intern!$C$5,VLOOKUP($T75,Intern!$K$10:$O$41,3,0))*($AI75-Intern!$C$5)+VLOOKUP($T75,Intern!$K$10:$O$41,2,0)*MIN($AI75,Intern!$C$5)</f>
        <v>#N/A</v>
      </c>
      <c r="AY75" s="152" t="e">
        <f t="shared" si="16"/>
        <v>#N/A</v>
      </c>
      <c r="AZ75" s="153" t="e">
        <f t="shared" si="8"/>
        <v>#N/A</v>
      </c>
      <c r="BA75" s="22" t="e">
        <f>IF(($AI75)&gt;Intern!$C$5,VLOOKUP($T75,Intern!$A$61:$E$92,5,0))*($AI75-Intern!$C$5)+VLOOKUP($T75,Intern!$A$61:$E$92,4,0)*MIN($AI75,Intern!$C$5)</f>
        <v>#N/A</v>
      </c>
      <c r="BB75" s="151" t="e">
        <f>IF($B75="Lehrkräfte: vorbereitender Besuch",Intern!$B$54,BA75)</f>
        <v>#N/A</v>
      </c>
      <c r="BC75" s="22" t="e">
        <f>IF(($AI75)&gt;Intern!$C$5,VLOOKUP($T75,Intern!$A$61:$E$92,3,0))*($AI75-Intern!$C$5)+VLOOKUP($T75,Intern!$A$61:$E$92,2,0)*MIN($AI75,Intern!$C$5)</f>
        <v>#N/A</v>
      </c>
      <c r="BD75" s="152" t="e">
        <f>IF(($AI75)&gt;Intern!$C$5,VLOOKUP($T75,Intern!$K$61:$O$92,5,0))*($AI75-Intern!$C$5)+VLOOKUP($T75,Intern!$K$61:$O$92,4,0)*MIN($AI75,Intern!$C$5)</f>
        <v>#N/A</v>
      </c>
      <c r="BE75" s="151" t="e">
        <f>IF($B75="Lehrkräfte: vorbereitender Besuch",Intern!$B$54,BD75)</f>
        <v>#N/A</v>
      </c>
      <c r="BF75" s="153" t="e">
        <f>IF(($AI75)&gt;Intern!$C$5,VLOOKUP($T75,Intern!$K$61:$O$92,3,0))*($AI75-Intern!$C$5)+VLOOKUP($T75,Intern!$K$61:$O$92,2,0)*MIN($AI75,Intern!$C$5)</f>
        <v>#N/A</v>
      </c>
      <c r="BG75" s="22" t="e">
        <f t="shared" si="17"/>
        <v>#N/A</v>
      </c>
      <c r="BH75" s="22" t="e">
        <f t="shared" si="9"/>
        <v>#N/A</v>
      </c>
      <c r="BI75" s="152" t="e">
        <f t="shared" si="10"/>
        <v>#N/A</v>
      </c>
      <c r="BJ75" s="153" t="e">
        <f t="shared" si="11"/>
        <v>#N/A</v>
      </c>
      <c r="BK75" s="189" t="e">
        <f t="shared" si="12"/>
        <v>#N/A</v>
      </c>
      <c r="BL75" s="190" t="e">
        <f>($AI75-2)*VLOOKUP($T75,Intern!$A$10:$H$41,6,0)+2*VLOOKUP($T75,Intern!$A$10:$H$41,7,0)+($AI75-1)*VLOOKUP($T75,Intern!$A$10:$H$41,8,0)</f>
        <v>#N/A</v>
      </c>
      <c r="BM75" s="183" t="e">
        <f t="shared" si="22"/>
        <v>#N/A</v>
      </c>
      <c r="BN75" s="186" t="e">
        <f t="shared" si="23"/>
        <v>#N/A</v>
      </c>
      <c r="BO75" s="179" t="str">
        <f>VLOOKUP($X75,Intern!$B$44:$E$51,3)</f>
        <v>zu wenig km</v>
      </c>
      <c r="BP75" s="180" t="str">
        <f>VLOOKUP($X75,Intern!$B$44:$E$51,4)</f>
        <v>zu wenig km</v>
      </c>
      <c r="BQ75" s="177" t="str">
        <f>VLOOKUP($X75,Intern!$B$95:$E$102,3)</f>
        <v>zu wenig km</v>
      </c>
      <c r="BR75" s="178" t="str">
        <f>VLOOKUP($X75,Intern!$B$95:$E$102,4)</f>
        <v>zu wenig km</v>
      </c>
      <c r="BS75" s="178" t="str">
        <f t="shared" si="13"/>
        <v>zu wenig km</v>
      </c>
      <c r="BT75" s="178" t="str">
        <f t="shared" si="14"/>
        <v>zu wenig km</v>
      </c>
      <c r="BU75" s="183" t="str">
        <f t="shared" si="15"/>
        <v>zu wenig km</v>
      </c>
      <c r="BV75" s="187">
        <f t="shared" si="24"/>
        <v>0</v>
      </c>
      <c r="BW75" s="188" t="e">
        <f t="shared" si="25"/>
        <v>#N/A</v>
      </c>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row>
    <row r="76" spans="1:878" s="36" customFormat="1" ht="30" customHeight="1">
      <c r="A76" s="35">
        <v>63</v>
      </c>
      <c r="B76" s="42"/>
      <c r="C76" s="47"/>
      <c r="D76" s="47"/>
      <c r="E76" s="230"/>
      <c r="F76" s="48"/>
      <c r="G76" s="47"/>
      <c r="H76" s="44"/>
      <c r="I76" s="45"/>
      <c r="J76" s="49"/>
      <c r="K76" s="170"/>
      <c r="L76" s="49"/>
      <c r="M76" s="49"/>
      <c r="N76" s="46"/>
      <c r="O76" s="46"/>
      <c r="P76" s="46"/>
      <c r="Q76" s="46" t="s">
        <v>250</v>
      </c>
      <c r="R76" s="50"/>
      <c r="S76" s="46"/>
      <c r="T76" s="46"/>
      <c r="U76" s="50"/>
      <c r="V76" s="45"/>
      <c r="W76" s="46"/>
      <c r="X76" s="46"/>
      <c r="Y76" s="39" t="str">
        <f>VLOOKUP(X76,Intern!$B$44:$D$51,2)</f>
        <v>zu wenig km</v>
      </c>
      <c r="Z76" s="46"/>
      <c r="AA76" s="32" t="str">
        <f t="shared" si="19"/>
        <v>Ja</v>
      </c>
      <c r="AB76" s="51"/>
      <c r="AC76" s="51"/>
      <c r="AD76" s="51"/>
      <c r="AE76" s="51"/>
      <c r="AF76" s="33">
        <f t="shared" si="18"/>
        <v>1</v>
      </c>
      <c r="AG76" s="52"/>
      <c r="AH76" s="33">
        <f t="shared" si="7"/>
        <v>0</v>
      </c>
      <c r="AI76" s="33">
        <f t="shared" si="20"/>
        <v>1</v>
      </c>
      <c r="AJ76" s="53"/>
      <c r="AK76" s="53"/>
      <c r="AL76" s="53"/>
      <c r="AM76" s="53"/>
      <c r="AN76" s="53"/>
      <c r="AO76" s="53"/>
      <c r="AP76" s="53"/>
      <c r="AQ76" s="53"/>
      <c r="AR76" s="37" t="str">
        <f t="shared" si="21"/>
        <v/>
      </c>
      <c r="AS76" s="152" t="e">
        <f>IF(($AI76)&gt;Intern!$C$5,VLOOKUP($T76,Intern!$A$10:$E$41,5,0))*($AI76-Intern!$C$5)+VLOOKUP($T76,Intern!$A$10:$E$41,4,0)*MIN($AI76,Intern!$C$5)</f>
        <v>#N/A</v>
      </c>
      <c r="AT76" s="151" t="e">
        <f>IF($B76="Lehrkräfte: vorbereitender Besuch",Intern!$B$3,AS76)</f>
        <v>#N/A</v>
      </c>
      <c r="AU76" s="153" t="e">
        <f>IF(($AI76)&gt;Intern!$C$5,VLOOKUP($T76,Intern!$A$10:$E$41,3,0))*($AI76-Intern!$C$5)+VLOOKUP($T76,Intern!$A$10:$E$41,2,0)*MIN($AI76,Intern!$C$5)</f>
        <v>#N/A</v>
      </c>
      <c r="AV76" s="22" t="e">
        <f>IF(($AI76)&gt;Intern!$C$5,VLOOKUP($T76,Intern!$K$10:$O$41,5,0))*($AI76-Intern!$C$5)+VLOOKUP($T76,Intern!$K$10:$O$41,4,0)*MIN($AI76,Intern!$C$5)</f>
        <v>#N/A</v>
      </c>
      <c r="AW76" s="151" t="e">
        <f>IF($B76="Lehrkräfte: vorbereitender Besuch",Intern!$B$3,AV76)</f>
        <v>#N/A</v>
      </c>
      <c r="AX76" s="22" t="e">
        <f>IF(($AI76)&gt;Intern!$C$5,VLOOKUP($T76,Intern!$K$10:$O$41,3,0))*($AI76-Intern!$C$5)+VLOOKUP($T76,Intern!$K$10:$O$41,2,0)*MIN($AI76,Intern!$C$5)</f>
        <v>#N/A</v>
      </c>
      <c r="AY76" s="152" t="e">
        <f t="shared" si="16"/>
        <v>#N/A</v>
      </c>
      <c r="AZ76" s="153" t="e">
        <f t="shared" si="8"/>
        <v>#N/A</v>
      </c>
      <c r="BA76" s="22" t="e">
        <f>IF(($AI76)&gt;Intern!$C$5,VLOOKUP($T76,Intern!$A$61:$E$92,5,0))*($AI76-Intern!$C$5)+VLOOKUP($T76,Intern!$A$61:$E$92,4,0)*MIN($AI76,Intern!$C$5)</f>
        <v>#N/A</v>
      </c>
      <c r="BB76" s="151" t="e">
        <f>IF($B76="Lehrkräfte: vorbereitender Besuch",Intern!$B$54,BA76)</f>
        <v>#N/A</v>
      </c>
      <c r="BC76" s="22" t="e">
        <f>IF(($AI76)&gt;Intern!$C$5,VLOOKUP($T76,Intern!$A$61:$E$92,3,0))*($AI76-Intern!$C$5)+VLOOKUP($T76,Intern!$A$61:$E$92,2,0)*MIN($AI76,Intern!$C$5)</f>
        <v>#N/A</v>
      </c>
      <c r="BD76" s="152" t="e">
        <f>IF(($AI76)&gt;Intern!$C$5,VLOOKUP($T76,Intern!$K$61:$O$92,5,0))*($AI76-Intern!$C$5)+VLOOKUP($T76,Intern!$K$61:$O$92,4,0)*MIN($AI76,Intern!$C$5)</f>
        <v>#N/A</v>
      </c>
      <c r="BE76" s="151" t="e">
        <f>IF($B76="Lehrkräfte: vorbereitender Besuch",Intern!$B$54,BD76)</f>
        <v>#N/A</v>
      </c>
      <c r="BF76" s="153" t="e">
        <f>IF(($AI76)&gt;Intern!$C$5,VLOOKUP($T76,Intern!$K$61:$O$92,3,0))*($AI76-Intern!$C$5)+VLOOKUP($T76,Intern!$K$61:$O$92,2,0)*MIN($AI76,Intern!$C$5)</f>
        <v>#N/A</v>
      </c>
      <c r="BG76" s="22" t="e">
        <f t="shared" si="17"/>
        <v>#N/A</v>
      </c>
      <c r="BH76" s="22" t="e">
        <f t="shared" si="9"/>
        <v>#N/A</v>
      </c>
      <c r="BI76" s="152" t="e">
        <f t="shared" si="10"/>
        <v>#N/A</v>
      </c>
      <c r="BJ76" s="153" t="e">
        <f t="shared" si="11"/>
        <v>#N/A</v>
      </c>
      <c r="BK76" s="189" t="e">
        <f t="shared" si="12"/>
        <v>#N/A</v>
      </c>
      <c r="BL76" s="190" t="e">
        <f>($AI76-2)*VLOOKUP($T76,Intern!$A$10:$H$41,6,0)+2*VLOOKUP($T76,Intern!$A$10:$H$41,7,0)+($AI76-1)*VLOOKUP($T76,Intern!$A$10:$H$41,8,0)</f>
        <v>#N/A</v>
      </c>
      <c r="BM76" s="183" t="e">
        <f t="shared" si="22"/>
        <v>#N/A</v>
      </c>
      <c r="BN76" s="186" t="e">
        <f t="shared" si="23"/>
        <v>#N/A</v>
      </c>
      <c r="BO76" s="179" t="str">
        <f>VLOOKUP($X76,Intern!$B$44:$E$51,3)</f>
        <v>zu wenig km</v>
      </c>
      <c r="BP76" s="180" t="str">
        <f>VLOOKUP($X76,Intern!$B$44:$E$51,4)</f>
        <v>zu wenig km</v>
      </c>
      <c r="BQ76" s="177" t="str">
        <f>VLOOKUP($X76,Intern!$B$95:$E$102,3)</f>
        <v>zu wenig km</v>
      </c>
      <c r="BR76" s="178" t="str">
        <f>VLOOKUP($X76,Intern!$B$95:$E$102,4)</f>
        <v>zu wenig km</v>
      </c>
      <c r="BS76" s="178" t="str">
        <f t="shared" si="13"/>
        <v>zu wenig km</v>
      </c>
      <c r="BT76" s="178" t="str">
        <f t="shared" si="14"/>
        <v>zu wenig km</v>
      </c>
      <c r="BU76" s="183" t="str">
        <f t="shared" si="15"/>
        <v>zu wenig km</v>
      </c>
      <c r="BV76" s="187">
        <f t="shared" si="24"/>
        <v>0</v>
      </c>
      <c r="BW76" s="188" t="e">
        <f t="shared" si="25"/>
        <v>#N/A</v>
      </c>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row>
    <row r="77" spans="1:878" s="36" customFormat="1" ht="30" customHeight="1">
      <c r="A77" s="35">
        <v>64</v>
      </c>
      <c r="B77" s="42"/>
      <c r="C77" s="47"/>
      <c r="D77" s="47"/>
      <c r="E77" s="230"/>
      <c r="F77" s="48"/>
      <c r="G77" s="47"/>
      <c r="H77" s="44"/>
      <c r="I77" s="45"/>
      <c r="J77" s="49"/>
      <c r="K77" s="170"/>
      <c r="L77" s="49"/>
      <c r="M77" s="49"/>
      <c r="N77" s="46"/>
      <c r="O77" s="46"/>
      <c r="P77" s="46"/>
      <c r="Q77" s="46" t="s">
        <v>250</v>
      </c>
      <c r="R77" s="50"/>
      <c r="S77" s="46"/>
      <c r="T77" s="46"/>
      <c r="U77" s="50"/>
      <c r="V77" s="45"/>
      <c r="W77" s="46"/>
      <c r="X77" s="46"/>
      <c r="Y77" s="39" t="str">
        <f>VLOOKUP(X77,Intern!$B$44:$D$51,2)</f>
        <v>zu wenig km</v>
      </c>
      <c r="Z77" s="46"/>
      <c r="AA77" s="32" t="str">
        <f t="shared" si="19"/>
        <v>Ja</v>
      </c>
      <c r="AB77" s="51"/>
      <c r="AC77" s="51"/>
      <c r="AD77" s="51"/>
      <c r="AE77" s="51"/>
      <c r="AF77" s="33">
        <f t="shared" si="18"/>
        <v>1</v>
      </c>
      <c r="AG77" s="52"/>
      <c r="AH77" s="33">
        <f t="shared" si="7"/>
        <v>0</v>
      </c>
      <c r="AI77" s="33">
        <f t="shared" si="20"/>
        <v>1</v>
      </c>
      <c r="AJ77" s="53"/>
      <c r="AK77" s="53"/>
      <c r="AL77" s="53"/>
      <c r="AM77" s="53"/>
      <c r="AN77" s="53"/>
      <c r="AO77" s="53"/>
      <c r="AP77" s="53"/>
      <c r="AQ77" s="53"/>
      <c r="AR77" s="37" t="str">
        <f t="shared" si="21"/>
        <v/>
      </c>
      <c r="AS77" s="152" t="e">
        <f>IF(($AI77)&gt;Intern!$C$5,VLOOKUP($T77,Intern!$A$10:$E$41,5,0))*($AI77-Intern!$C$5)+VLOOKUP($T77,Intern!$A$10:$E$41,4,0)*MIN($AI77,Intern!$C$5)</f>
        <v>#N/A</v>
      </c>
      <c r="AT77" s="151" t="e">
        <f>IF($B77="Lehrkräfte: vorbereitender Besuch",Intern!$B$3,AS77)</f>
        <v>#N/A</v>
      </c>
      <c r="AU77" s="153" t="e">
        <f>IF(($AI77)&gt;Intern!$C$5,VLOOKUP($T77,Intern!$A$10:$E$41,3,0))*($AI77-Intern!$C$5)+VLOOKUP($T77,Intern!$A$10:$E$41,2,0)*MIN($AI77,Intern!$C$5)</f>
        <v>#N/A</v>
      </c>
      <c r="AV77" s="22" t="e">
        <f>IF(($AI77)&gt;Intern!$C$5,VLOOKUP($T77,Intern!$K$10:$O$41,5,0))*($AI77-Intern!$C$5)+VLOOKUP($T77,Intern!$K$10:$O$41,4,0)*MIN($AI77,Intern!$C$5)</f>
        <v>#N/A</v>
      </c>
      <c r="AW77" s="151" t="e">
        <f>IF($B77="Lehrkräfte: vorbereitender Besuch",Intern!$B$3,AV77)</f>
        <v>#N/A</v>
      </c>
      <c r="AX77" s="22" t="e">
        <f>IF(($AI77)&gt;Intern!$C$5,VLOOKUP($T77,Intern!$K$10:$O$41,3,0))*($AI77-Intern!$C$5)+VLOOKUP($T77,Intern!$K$10:$O$41,2,0)*MIN($AI77,Intern!$C$5)</f>
        <v>#N/A</v>
      </c>
      <c r="AY77" s="152" t="e">
        <f t="shared" si="16"/>
        <v>#N/A</v>
      </c>
      <c r="AZ77" s="153" t="e">
        <f t="shared" si="8"/>
        <v>#N/A</v>
      </c>
      <c r="BA77" s="22" t="e">
        <f>IF(($AI77)&gt;Intern!$C$5,VLOOKUP($T77,Intern!$A$61:$E$92,5,0))*($AI77-Intern!$C$5)+VLOOKUP($T77,Intern!$A$61:$E$92,4,0)*MIN($AI77,Intern!$C$5)</f>
        <v>#N/A</v>
      </c>
      <c r="BB77" s="151" t="e">
        <f>IF($B77="Lehrkräfte: vorbereitender Besuch",Intern!$B$54,BA77)</f>
        <v>#N/A</v>
      </c>
      <c r="BC77" s="22" t="e">
        <f>IF(($AI77)&gt;Intern!$C$5,VLOOKUP($T77,Intern!$A$61:$E$92,3,0))*($AI77-Intern!$C$5)+VLOOKUP($T77,Intern!$A$61:$E$92,2,0)*MIN($AI77,Intern!$C$5)</f>
        <v>#N/A</v>
      </c>
      <c r="BD77" s="152" t="e">
        <f>IF(($AI77)&gt;Intern!$C$5,VLOOKUP($T77,Intern!$K$61:$O$92,5,0))*($AI77-Intern!$C$5)+VLOOKUP($T77,Intern!$K$61:$O$92,4,0)*MIN($AI77,Intern!$C$5)</f>
        <v>#N/A</v>
      </c>
      <c r="BE77" s="151" t="e">
        <f>IF($B77="Lehrkräfte: vorbereitender Besuch",Intern!$B$54,BD77)</f>
        <v>#N/A</v>
      </c>
      <c r="BF77" s="153" t="e">
        <f>IF(($AI77)&gt;Intern!$C$5,VLOOKUP($T77,Intern!$K$61:$O$92,3,0))*($AI77-Intern!$C$5)+VLOOKUP($T77,Intern!$K$61:$O$92,2,0)*MIN($AI77,Intern!$C$5)</f>
        <v>#N/A</v>
      </c>
      <c r="BG77" s="22" t="e">
        <f t="shared" si="17"/>
        <v>#N/A</v>
      </c>
      <c r="BH77" s="22" t="e">
        <f t="shared" si="9"/>
        <v>#N/A</v>
      </c>
      <c r="BI77" s="152" t="e">
        <f t="shared" si="10"/>
        <v>#N/A</v>
      </c>
      <c r="BJ77" s="153" t="e">
        <f t="shared" si="11"/>
        <v>#N/A</v>
      </c>
      <c r="BK77" s="189" t="e">
        <f t="shared" si="12"/>
        <v>#N/A</v>
      </c>
      <c r="BL77" s="190" t="e">
        <f>($AI77-2)*VLOOKUP($T77,Intern!$A$10:$H$41,6,0)+2*VLOOKUP($T77,Intern!$A$10:$H$41,7,0)+($AI77-1)*VLOOKUP($T77,Intern!$A$10:$H$41,8,0)</f>
        <v>#N/A</v>
      </c>
      <c r="BM77" s="183" t="e">
        <f t="shared" si="22"/>
        <v>#N/A</v>
      </c>
      <c r="BN77" s="186" t="e">
        <f t="shared" si="23"/>
        <v>#N/A</v>
      </c>
      <c r="BO77" s="179" t="str">
        <f>VLOOKUP($X77,Intern!$B$44:$E$51,3)</f>
        <v>zu wenig km</v>
      </c>
      <c r="BP77" s="180" t="str">
        <f>VLOOKUP($X77,Intern!$B$44:$E$51,4)</f>
        <v>zu wenig km</v>
      </c>
      <c r="BQ77" s="177" t="str">
        <f>VLOOKUP($X77,Intern!$B$95:$E$102,3)</f>
        <v>zu wenig km</v>
      </c>
      <c r="BR77" s="178" t="str">
        <f>VLOOKUP($X77,Intern!$B$95:$E$102,4)</f>
        <v>zu wenig km</v>
      </c>
      <c r="BS77" s="178" t="str">
        <f t="shared" si="13"/>
        <v>zu wenig km</v>
      </c>
      <c r="BT77" s="178" t="str">
        <f t="shared" si="14"/>
        <v>zu wenig km</v>
      </c>
      <c r="BU77" s="183" t="str">
        <f t="shared" si="15"/>
        <v>zu wenig km</v>
      </c>
      <c r="BV77" s="187">
        <f t="shared" si="24"/>
        <v>0</v>
      </c>
      <c r="BW77" s="188" t="e">
        <f t="shared" si="25"/>
        <v>#N/A</v>
      </c>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row>
    <row r="78" spans="1:878" s="36" customFormat="1" ht="30" customHeight="1">
      <c r="A78" s="31">
        <v>65</v>
      </c>
      <c r="B78" s="42"/>
      <c r="C78" s="47"/>
      <c r="D78" s="47"/>
      <c r="E78" s="230"/>
      <c r="F78" s="48"/>
      <c r="G78" s="47"/>
      <c r="H78" s="44"/>
      <c r="I78" s="45"/>
      <c r="J78" s="49"/>
      <c r="K78" s="170"/>
      <c r="L78" s="49"/>
      <c r="M78" s="49"/>
      <c r="N78" s="46"/>
      <c r="O78" s="46"/>
      <c r="P78" s="46"/>
      <c r="Q78" s="46" t="s">
        <v>250</v>
      </c>
      <c r="R78" s="50"/>
      <c r="S78" s="46"/>
      <c r="T78" s="46"/>
      <c r="U78" s="50"/>
      <c r="V78" s="45"/>
      <c r="W78" s="46"/>
      <c r="X78" s="46"/>
      <c r="Y78" s="39" t="str">
        <f>VLOOKUP(X78,Intern!$B$44:$D$51,2)</f>
        <v>zu wenig km</v>
      </c>
      <c r="Z78" s="46"/>
      <c r="AA78" s="32" t="str">
        <f t="shared" si="19"/>
        <v>Ja</v>
      </c>
      <c r="AB78" s="51"/>
      <c r="AC78" s="51"/>
      <c r="AD78" s="51"/>
      <c r="AE78" s="51"/>
      <c r="AF78" s="33">
        <f t="shared" si="18"/>
        <v>1</v>
      </c>
      <c r="AG78" s="52"/>
      <c r="AH78" s="33">
        <f t="shared" si="7"/>
        <v>0</v>
      </c>
      <c r="AI78" s="33">
        <f t="shared" ref="AI78:AI109" si="26">AE78-AB78+1</f>
        <v>1</v>
      </c>
      <c r="AJ78" s="53"/>
      <c r="AK78" s="53"/>
      <c r="AL78" s="53"/>
      <c r="AM78" s="53"/>
      <c r="AN78" s="53"/>
      <c r="AO78" s="53"/>
      <c r="AP78" s="53"/>
      <c r="AQ78" s="53"/>
      <c r="AR78" s="37" t="str">
        <f t="shared" ref="AR78:AR109" si="27">LEFT(B78,4)</f>
        <v/>
      </c>
      <c r="AS78" s="152" t="e">
        <f>IF(($AI78)&gt;Intern!$C$5,VLOOKUP($T78,Intern!$A$10:$E$41,5,0))*($AI78-Intern!$C$5)+VLOOKUP($T78,Intern!$A$10:$E$41,4,0)*MIN($AI78,Intern!$C$5)</f>
        <v>#N/A</v>
      </c>
      <c r="AT78" s="151" t="e">
        <f>IF($B78="Lehrkräfte: vorbereitender Besuch",Intern!$B$3,AS78)</f>
        <v>#N/A</v>
      </c>
      <c r="AU78" s="153" t="e">
        <f>IF(($AI78)&gt;Intern!$C$5,VLOOKUP($T78,Intern!$A$10:$E$41,3,0))*($AI78-Intern!$C$5)+VLOOKUP($T78,Intern!$A$10:$E$41,2,0)*MIN($AI78,Intern!$C$5)</f>
        <v>#N/A</v>
      </c>
      <c r="AV78" s="22" t="e">
        <f>IF(($AI78)&gt;Intern!$C$5,VLOOKUP($T78,Intern!$K$10:$O$41,5,0))*($AI78-Intern!$C$5)+VLOOKUP($T78,Intern!$K$10:$O$41,4,0)*MIN($AI78,Intern!$C$5)</f>
        <v>#N/A</v>
      </c>
      <c r="AW78" s="151" t="e">
        <f>IF($B78="Lehrkräfte: vorbereitender Besuch",Intern!$B$3,AV78)</f>
        <v>#N/A</v>
      </c>
      <c r="AX78" s="22" t="e">
        <f>IF(($AI78)&gt;Intern!$C$5,VLOOKUP($T78,Intern!$K$10:$O$41,3,0))*($AI78-Intern!$C$5)+VLOOKUP($T78,Intern!$K$10:$O$41,2,0)*MIN($AI78,Intern!$C$5)</f>
        <v>#N/A</v>
      </c>
      <c r="AY78" s="152" t="e">
        <f t="shared" si="16"/>
        <v>#N/A</v>
      </c>
      <c r="AZ78" s="153" t="e">
        <f t="shared" si="8"/>
        <v>#N/A</v>
      </c>
      <c r="BA78" s="22" t="e">
        <f>IF(($AI78)&gt;Intern!$C$5,VLOOKUP($T78,Intern!$A$61:$E$92,5,0))*($AI78-Intern!$C$5)+VLOOKUP($T78,Intern!$A$61:$E$92,4,0)*MIN($AI78,Intern!$C$5)</f>
        <v>#N/A</v>
      </c>
      <c r="BB78" s="151" t="e">
        <f>IF($B78="Lehrkräfte: vorbereitender Besuch",Intern!$B$54,BA78)</f>
        <v>#N/A</v>
      </c>
      <c r="BC78" s="22" t="e">
        <f>IF(($AI78)&gt;Intern!$C$5,VLOOKUP($T78,Intern!$A$61:$E$92,3,0))*($AI78-Intern!$C$5)+VLOOKUP($T78,Intern!$A$61:$E$92,2,0)*MIN($AI78,Intern!$C$5)</f>
        <v>#N/A</v>
      </c>
      <c r="BD78" s="152" t="e">
        <f>IF(($AI78)&gt;Intern!$C$5,VLOOKUP($T78,Intern!$K$61:$O$92,5,0))*($AI78-Intern!$C$5)+VLOOKUP($T78,Intern!$K$61:$O$92,4,0)*MIN($AI78,Intern!$C$5)</f>
        <v>#N/A</v>
      </c>
      <c r="BE78" s="151" t="e">
        <f>IF($B78="Lehrkräfte: vorbereitender Besuch",Intern!$B$54,BD78)</f>
        <v>#N/A</v>
      </c>
      <c r="BF78" s="153" t="e">
        <f>IF(($AI78)&gt;Intern!$C$5,VLOOKUP($T78,Intern!$K$61:$O$92,3,0))*($AI78-Intern!$C$5)+VLOOKUP($T78,Intern!$K$61:$O$92,2,0)*MIN($AI78,Intern!$C$5)</f>
        <v>#N/A</v>
      </c>
      <c r="BG78" s="22" t="e">
        <f t="shared" si="17"/>
        <v>#N/A</v>
      </c>
      <c r="BH78" s="22" t="e">
        <f t="shared" si="9"/>
        <v>#N/A</v>
      </c>
      <c r="BI78" s="152" t="e">
        <f t="shared" si="10"/>
        <v>#N/A</v>
      </c>
      <c r="BJ78" s="153" t="e">
        <f t="shared" si="11"/>
        <v>#N/A</v>
      </c>
      <c r="BK78" s="189" t="e">
        <f t="shared" si="12"/>
        <v>#N/A</v>
      </c>
      <c r="BL78" s="190" t="e">
        <f>($AI78-2)*VLOOKUP($T78,Intern!$A$10:$H$41,6,0)+2*VLOOKUP($T78,Intern!$A$10:$H$41,7,0)+($AI78-1)*VLOOKUP($T78,Intern!$A$10:$H$41,8,0)</f>
        <v>#N/A</v>
      </c>
      <c r="BM78" s="183" t="e">
        <f t="shared" ref="BM78:BM109" si="28">IF($AR78="Lehr",MIN(BK78,BL78),BK78)</f>
        <v>#N/A</v>
      </c>
      <c r="BN78" s="186" t="e">
        <f t="shared" ref="BN78:BN109" si="29">IF(BM78=BK78,"Es wurden die EU-Pauschalen für die individuelle Unterstützung angewendet.","Es wurden die BMF-Pauschalen für Verpflegung und Übernachtung angewendet, da mit der Weitergabe der EU-Pauschalen eine Steuerpflicht entstehen würde.")</f>
        <v>#N/A</v>
      </c>
      <c r="BO78" s="179" t="str">
        <f>VLOOKUP($X78,Intern!$B$44:$E$51,3)</f>
        <v>zu wenig km</v>
      </c>
      <c r="BP78" s="180" t="str">
        <f>VLOOKUP($X78,Intern!$B$44:$E$51,4)</f>
        <v>zu wenig km</v>
      </c>
      <c r="BQ78" s="177" t="str">
        <f>VLOOKUP($X78,Intern!$B$95:$E$102,3)</f>
        <v>zu wenig km</v>
      </c>
      <c r="BR78" s="178" t="str">
        <f>VLOOKUP($X78,Intern!$B$95:$E$102,4)</f>
        <v>zu wenig km</v>
      </c>
      <c r="BS78" s="178" t="str">
        <f t="shared" si="13"/>
        <v>zu wenig km</v>
      </c>
      <c r="BT78" s="178" t="str">
        <f t="shared" si="14"/>
        <v>zu wenig km</v>
      </c>
      <c r="BU78" s="183" t="str">
        <f t="shared" si="15"/>
        <v>zu wenig km</v>
      </c>
      <c r="BV78" s="187">
        <f t="shared" ref="BV78:BV109" si="30">AG78*80</f>
        <v>0</v>
      </c>
      <c r="BW78" s="188" t="e">
        <f t="shared" ref="BW78:BW109" si="31">BM78+BU78+BV78</f>
        <v>#N/A</v>
      </c>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row>
    <row r="79" spans="1:878" s="36" customFormat="1" ht="30" customHeight="1">
      <c r="A79" s="35">
        <v>66</v>
      </c>
      <c r="B79" s="42"/>
      <c r="C79" s="47"/>
      <c r="D79" s="47"/>
      <c r="E79" s="230"/>
      <c r="F79" s="48"/>
      <c r="G79" s="47"/>
      <c r="H79" s="44"/>
      <c r="I79" s="45"/>
      <c r="J79" s="49"/>
      <c r="K79" s="170"/>
      <c r="L79" s="49"/>
      <c r="M79" s="49"/>
      <c r="N79" s="46"/>
      <c r="O79" s="46"/>
      <c r="P79" s="46"/>
      <c r="Q79" s="46" t="s">
        <v>250</v>
      </c>
      <c r="R79" s="50"/>
      <c r="S79" s="46"/>
      <c r="T79" s="46"/>
      <c r="U79" s="50"/>
      <c r="V79" s="45"/>
      <c r="W79" s="46"/>
      <c r="X79" s="46"/>
      <c r="Y79" s="39" t="str">
        <f>VLOOKUP(X79,Intern!$B$44:$D$51,2)</f>
        <v>zu wenig km</v>
      </c>
      <c r="Z79" s="46"/>
      <c r="AA79" s="32" t="str">
        <f t="shared" si="19"/>
        <v>Ja</v>
      </c>
      <c r="AB79" s="51"/>
      <c r="AC79" s="51"/>
      <c r="AD79" s="51"/>
      <c r="AE79" s="51"/>
      <c r="AF79" s="33">
        <f t="shared" si="18"/>
        <v>1</v>
      </c>
      <c r="AG79" s="52"/>
      <c r="AH79" s="33">
        <f t="shared" ref="AH79:AH142" si="32">AI79-AF79</f>
        <v>0</v>
      </c>
      <c r="AI79" s="33">
        <f t="shared" si="26"/>
        <v>1</v>
      </c>
      <c r="AJ79" s="53"/>
      <c r="AK79" s="53"/>
      <c r="AL79" s="53"/>
      <c r="AM79" s="53"/>
      <c r="AN79" s="53"/>
      <c r="AO79" s="53"/>
      <c r="AP79" s="53"/>
      <c r="AQ79" s="53"/>
      <c r="AR79" s="37" t="str">
        <f t="shared" si="27"/>
        <v/>
      </c>
      <c r="AS79" s="152" t="e">
        <f>IF(($AI79)&gt;Intern!$C$5,VLOOKUP($T79,Intern!$A$10:$E$41,5,0))*($AI79-Intern!$C$5)+VLOOKUP($T79,Intern!$A$10:$E$41,4,0)*MIN($AI79,Intern!$C$5)</f>
        <v>#N/A</v>
      </c>
      <c r="AT79" s="151" t="e">
        <f>IF($B79="Lehrkräfte: vorbereitender Besuch",Intern!$B$3,AS79)</f>
        <v>#N/A</v>
      </c>
      <c r="AU79" s="153" t="e">
        <f>IF(($AI79)&gt;Intern!$C$5,VLOOKUP($T79,Intern!$A$10:$E$41,3,0))*($AI79-Intern!$C$5)+VLOOKUP($T79,Intern!$A$10:$E$41,2,0)*MIN($AI79,Intern!$C$5)</f>
        <v>#N/A</v>
      </c>
      <c r="AV79" s="22" t="e">
        <f>IF(($AI79)&gt;Intern!$C$5,VLOOKUP($T79,Intern!$K$10:$O$41,5,0))*($AI79-Intern!$C$5)+VLOOKUP($T79,Intern!$K$10:$O$41,4,0)*MIN($AI79,Intern!$C$5)</f>
        <v>#N/A</v>
      </c>
      <c r="AW79" s="151" t="e">
        <f>IF($B79="Lehrkräfte: vorbereitender Besuch",Intern!$B$3,AV79)</f>
        <v>#N/A</v>
      </c>
      <c r="AX79" s="22" t="e">
        <f>IF(($AI79)&gt;Intern!$C$5,VLOOKUP($T79,Intern!$K$10:$O$41,3,0))*($AI79-Intern!$C$5)+VLOOKUP($T79,Intern!$K$10:$O$41,2,0)*MIN($AI79,Intern!$C$5)</f>
        <v>#N/A</v>
      </c>
      <c r="AY79" s="152" t="e">
        <f t="shared" si="16"/>
        <v>#N/A</v>
      </c>
      <c r="AZ79" s="153" t="e">
        <f t="shared" ref="AZ79:AZ142" si="33">IF($G$1="Schulbildung",AU79,AX79)</f>
        <v>#N/A</v>
      </c>
      <c r="BA79" s="22" t="e">
        <f>IF(($AI79)&gt;Intern!$C$5,VLOOKUP($T79,Intern!$A$61:$E$92,5,0))*($AI79-Intern!$C$5)+VLOOKUP($T79,Intern!$A$61:$E$92,4,0)*MIN($AI79,Intern!$C$5)</f>
        <v>#N/A</v>
      </c>
      <c r="BB79" s="151" t="e">
        <f>IF($B79="Lehrkräfte: vorbereitender Besuch",Intern!$B$54,BA79)</f>
        <v>#N/A</v>
      </c>
      <c r="BC79" s="22" t="e">
        <f>IF(($AI79)&gt;Intern!$C$5,VLOOKUP($T79,Intern!$A$61:$E$92,3,0))*($AI79-Intern!$C$5)+VLOOKUP($T79,Intern!$A$61:$E$92,2,0)*MIN($AI79,Intern!$C$5)</f>
        <v>#N/A</v>
      </c>
      <c r="BD79" s="152" t="e">
        <f>IF(($AI79)&gt;Intern!$C$5,VLOOKUP($T79,Intern!$K$61:$O$92,5,0))*($AI79-Intern!$C$5)+VLOOKUP($T79,Intern!$K$61:$O$92,4,0)*MIN($AI79,Intern!$C$5)</f>
        <v>#N/A</v>
      </c>
      <c r="BE79" s="151" t="e">
        <f>IF($B79="Lehrkräfte: vorbereitender Besuch",Intern!$B$54,BD79)</f>
        <v>#N/A</v>
      </c>
      <c r="BF79" s="153" t="e">
        <f>IF(($AI79)&gt;Intern!$C$5,VLOOKUP($T79,Intern!$K$61:$O$92,3,0))*($AI79-Intern!$C$5)+VLOOKUP($T79,Intern!$K$61:$O$92,2,0)*MIN($AI79,Intern!$C$5)</f>
        <v>#N/A</v>
      </c>
      <c r="BG79" s="22" t="e">
        <f t="shared" si="17"/>
        <v>#N/A</v>
      </c>
      <c r="BH79" s="22" t="e">
        <f t="shared" ref="BH79:BH142" si="34">IF($G$1="Schulbildung",BC79,BF79)</f>
        <v>#N/A</v>
      </c>
      <c r="BI79" s="152" t="e">
        <f t="shared" ref="BI79:BI142" si="35">IF($G$3=2023,AY79,BG79)</f>
        <v>#N/A</v>
      </c>
      <c r="BJ79" s="153" t="e">
        <f t="shared" ref="BJ79:BJ142" si="36">IF($G$3=2023,AZ79,BH79)</f>
        <v>#N/A</v>
      </c>
      <c r="BK79" s="189" t="e">
        <f t="shared" ref="BK79:BK142" si="37">IF($AR79="Lehr",BI79,BJ79)</f>
        <v>#N/A</v>
      </c>
      <c r="BL79" s="190" t="e">
        <f>($AI79-2)*VLOOKUP($T79,Intern!$A$10:$H$41,6,0)+2*VLOOKUP($T79,Intern!$A$10:$H$41,7,0)+($AI79-1)*VLOOKUP($T79,Intern!$A$10:$H$41,8,0)</f>
        <v>#N/A</v>
      </c>
      <c r="BM79" s="183" t="e">
        <f t="shared" si="28"/>
        <v>#N/A</v>
      </c>
      <c r="BN79" s="186" t="e">
        <f t="shared" si="29"/>
        <v>#N/A</v>
      </c>
      <c r="BO79" s="179" t="str">
        <f>VLOOKUP($X79,Intern!$B$44:$E$51,3)</f>
        <v>zu wenig km</v>
      </c>
      <c r="BP79" s="180" t="str">
        <f>VLOOKUP($X79,Intern!$B$44:$E$51,4)</f>
        <v>zu wenig km</v>
      </c>
      <c r="BQ79" s="177" t="str">
        <f>VLOOKUP($X79,Intern!$B$95:$E$102,3)</f>
        <v>zu wenig km</v>
      </c>
      <c r="BR79" s="178" t="str">
        <f>VLOOKUP($X79,Intern!$B$95:$E$102,4)</f>
        <v>zu wenig km</v>
      </c>
      <c r="BS79" s="178" t="str">
        <f t="shared" ref="BS79:BS142" si="38">IF($G$3=2023,BO79,BQ79)</f>
        <v>zu wenig km</v>
      </c>
      <c r="BT79" s="178" t="str">
        <f t="shared" ref="BT79:BT142" si="39">IF($G$3=2023,BP79,BR79)</f>
        <v>zu wenig km</v>
      </c>
      <c r="BU79" s="183" t="str">
        <f t="shared" ref="BU79:BU142" si="40">IF($B79="Lehrkräfte: vorbereitender Besuch",0,IF($AA79="Ja",BT79,BS79))</f>
        <v>zu wenig km</v>
      </c>
      <c r="BV79" s="187">
        <f t="shared" si="30"/>
        <v>0</v>
      </c>
      <c r="BW79" s="188" t="e">
        <f t="shared" si="31"/>
        <v>#N/A</v>
      </c>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row>
    <row r="80" spans="1:878" s="36" customFormat="1" ht="30" customHeight="1">
      <c r="A80" s="35">
        <v>67</v>
      </c>
      <c r="B80" s="42"/>
      <c r="C80" s="47"/>
      <c r="D80" s="47"/>
      <c r="E80" s="230"/>
      <c r="F80" s="48"/>
      <c r="G80" s="47"/>
      <c r="H80" s="44"/>
      <c r="I80" s="45"/>
      <c r="J80" s="49"/>
      <c r="K80" s="170"/>
      <c r="L80" s="49"/>
      <c r="M80" s="49"/>
      <c r="N80" s="46"/>
      <c r="O80" s="46"/>
      <c r="P80" s="46"/>
      <c r="Q80" s="46" t="s">
        <v>250</v>
      </c>
      <c r="R80" s="50"/>
      <c r="S80" s="46"/>
      <c r="T80" s="46"/>
      <c r="U80" s="50"/>
      <c r="V80" s="45"/>
      <c r="W80" s="46"/>
      <c r="X80" s="46"/>
      <c r="Y80" s="39" t="str">
        <f>VLOOKUP(X80,Intern!$B$44:$D$51,2)</f>
        <v>zu wenig km</v>
      </c>
      <c r="Z80" s="46"/>
      <c r="AA80" s="32" t="str">
        <f t="shared" si="19"/>
        <v>Ja</v>
      </c>
      <c r="AB80" s="51"/>
      <c r="AC80" s="51"/>
      <c r="AD80" s="51"/>
      <c r="AE80" s="51"/>
      <c r="AF80" s="33">
        <f t="shared" si="18"/>
        <v>1</v>
      </c>
      <c r="AG80" s="52"/>
      <c r="AH80" s="33">
        <f t="shared" si="32"/>
        <v>0</v>
      </c>
      <c r="AI80" s="33">
        <f t="shared" si="26"/>
        <v>1</v>
      </c>
      <c r="AJ80" s="53"/>
      <c r="AK80" s="53"/>
      <c r="AL80" s="53"/>
      <c r="AM80" s="53"/>
      <c r="AN80" s="53"/>
      <c r="AO80" s="53"/>
      <c r="AP80" s="53"/>
      <c r="AQ80" s="53"/>
      <c r="AR80" s="37" t="str">
        <f t="shared" si="27"/>
        <v/>
      </c>
      <c r="AS80" s="152" t="e">
        <f>IF(($AI80)&gt;Intern!$C$5,VLOOKUP($T80,Intern!$A$10:$E$41,5,0))*($AI80-Intern!$C$5)+VLOOKUP($T80,Intern!$A$10:$E$41,4,0)*MIN($AI80,Intern!$C$5)</f>
        <v>#N/A</v>
      </c>
      <c r="AT80" s="151" t="e">
        <f>IF($B80="Lehrkräfte: vorbereitender Besuch",Intern!$B$3,AS80)</f>
        <v>#N/A</v>
      </c>
      <c r="AU80" s="153" t="e">
        <f>IF(($AI80)&gt;Intern!$C$5,VLOOKUP($T80,Intern!$A$10:$E$41,3,0))*($AI80-Intern!$C$5)+VLOOKUP($T80,Intern!$A$10:$E$41,2,0)*MIN($AI80,Intern!$C$5)</f>
        <v>#N/A</v>
      </c>
      <c r="AV80" s="22" t="e">
        <f>IF(($AI80)&gt;Intern!$C$5,VLOOKUP($T80,Intern!$K$10:$O$41,5,0))*($AI80-Intern!$C$5)+VLOOKUP($T80,Intern!$K$10:$O$41,4,0)*MIN($AI80,Intern!$C$5)</f>
        <v>#N/A</v>
      </c>
      <c r="AW80" s="151" t="e">
        <f>IF($B80="Lehrkräfte: vorbereitender Besuch",Intern!$B$3,AV80)</f>
        <v>#N/A</v>
      </c>
      <c r="AX80" s="22" t="e">
        <f>IF(($AI80)&gt;Intern!$C$5,VLOOKUP($T80,Intern!$K$10:$O$41,3,0))*($AI80-Intern!$C$5)+VLOOKUP($T80,Intern!$K$10:$O$41,2,0)*MIN($AI80,Intern!$C$5)</f>
        <v>#N/A</v>
      </c>
      <c r="AY80" s="152" t="e">
        <f t="shared" ref="AY80:AY143" si="41">IF($G$1="Schulbildung",AT80,AW80)</f>
        <v>#N/A</v>
      </c>
      <c r="AZ80" s="153" t="e">
        <f t="shared" si="33"/>
        <v>#N/A</v>
      </c>
      <c r="BA80" s="22" t="e">
        <f>IF(($AI80)&gt;Intern!$C$5,VLOOKUP($T80,Intern!$A$61:$E$92,5,0))*($AI80-Intern!$C$5)+VLOOKUP($T80,Intern!$A$61:$E$92,4,0)*MIN($AI80,Intern!$C$5)</f>
        <v>#N/A</v>
      </c>
      <c r="BB80" s="151" t="e">
        <f>IF($B80="Lehrkräfte: vorbereitender Besuch",Intern!$B$54,BA80)</f>
        <v>#N/A</v>
      </c>
      <c r="BC80" s="22" t="e">
        <f>IF(($AI80)&gt;Intern!$C$5,VLOOKUP($T80,Intern!$A$61:$E$92,3,0))*($AI80-Intern!$C$5)+VLOOKUP($T80,Intern!$A$61:$E$92,2,0)*MIN($AI80,Intern!$C$5)</f>
        <v>#N/A</v>
      </c>
      <c r="BD80" s="152" t="e">
        <f>IF(($AI80)&gt;Intern!$C$5,VLOOKUP($T80,Intern!$K$61:$O$92,5,0))*($AI80-Intern!$C$5)+VLOOKUP($T80,Intern!$K$61:$O$92,4,0)*MIN($AI80,Intern!$C$5)</f>
        <v>#N/A</v>
      </c>
      <c r="BE80" s="151" t="e">
        <f>IF($B80="Lehrkräfte: vorbereitender Besuch",Intern!$B$54,BD80)</f>
        <v>#N/A</v>
      </c>
      <c r="BF80" s="153" t="e">
        <f>IF(($AI80)&gt;Intern!$C$5,VLOOKUP($T80,Intern!$K$61:$O$92,3,0))*($AI80-Intern!$C$5)+VLOOKUP($T80,Intern!$K$61:$O$92,2,0)*MIN($AI80,Intern!$C$5)</f>
        <v>#N/A</v>
      </c>
      <c r="BG80" s="22" t="e">
        <f t="shared" ref="BG80:BG143" si="42">IF($G$1="Schulbildung",BB80,BE80)</f>
        <v>#N/A</v>
      </c>
      <c r="BH80" s="22" t="e">
        <f t="shared" si="34"/>
        <v>#N/A</v>
      </c>
      <c r="BI80" s="152" t="e">
        <f t="shared" si="35"/>
        <v>#N/A</v>
      </c>
      <c r="BJ80" s="153" t="e">
        <f t="shared" si="36"/>
        <v>#N/A</v>
      </c>
      <c r="BK80" s="189" t="e">
        <f t="shared" si="37"/>
        <v>#N/A</v>
      </c>
      <c r="BL80" s="190" t="e">
        <f>($AI80-2)*VLOOKUP($T80,Intern!$A$10:$H$41,6,0)+2*VLOOKUP($T80,Intern!$A$10:$H$41,7,0)+($AI80-1)*VLOOKUP($T80,Intern!$A$10:$H$41,8,0)</f>
        <v>#N/A</v>
      </c>
      <c r="BM80" s="183" t="e">
        <f t="shared" si="28"/>
        <v>#N/A</v>
      </c>
      <c r="BN80" s="186" t="e">
        <f t="shared" si="29"/>
        <v>#N/A</v>
      </c>
      <c r="BO80" s="179" t="str">
        <f>VLOOKUP($X80,Intern!$B$44:$E$51,3)</f>
        <v>zu wenig km</v>
      </c>
      <c r="BP80" s="180" t="str">
        <f>VLOOKUP($X80,Intern!$B$44:$E$51,4)</f>
        <v>zu wenig km</v>
      </c>
      <c r="BQ80" s="177" t="str">
        <f>VLOOKUP($X80,Intern!$B$95:$E$102,3)</f>
        <v>zu wenig km</v>
      </c>
      <c r="BR80" s="178" t="str">
        <f>VLOOKUP($X80,Intern!$B$95:$E$102,4)</f>
        <v>zu wenig km</v>
      </c>
      <c r="BS80" s="178" t="str">
        <f t="shared" si="38"/>
        <v>zu wenig km</v>
      </c>
      <c r="BT80" s="178" t="str">
        <f t="shared" si="39"/>
        <v>zu wenig km</v>
      </c>
      <c r="BU80" s="183" t="str">
        <f t="shared" si="40"/>
        <v>zu wenig km</v>
      </c>
      <c r="BV80" s="187">
        <f t="shared" si="30"/>
        <v>0</v>
      </c>
      <c r="BW80" s="188" t="e">
        <f t="shared" si="31"/>
        <v>#N/A</v>
      </c>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row>
    <row r="81" spans="1:878" s="36" customFormat="1" ht="30" customHeight="1">
      <c r="A81" s="35">
        <v>68</v>
      </c>
      <c r="B81" s="42"/>
      <c r="C81" s="47"/>
      <c r="D81" s="47"/>
      <c r="E81" s="230"/>
      <c r="F81" s="48"/>
      <c r="G81" s="47"/>
      <c r="H81" s="44"/>
      <c r="I81" s="45"/>
      <c r="J81" s="49"/>
      <c r="K81" s="170"/>
      <c r="L81" s="49"/>
      <c r="M81" s="49"/>
      <c r="N81" s="46"/>
      <c r="O81" s="46"/>
      <c r="P81" s="46"/>
      <c r="Q81" s="46" t="s">
        <v>250</v>
      </c>
      <c r="R81" s="50"/>
      <c r="S81" s="46"/>
      <c r="T81" s="46"/>
      <c r="U81" s="50"/>
      <c r="V81" s="45"/>
      <c r="W81" s="46"/>
      <c r="X81" s="46"/>
      <c r="Y81" s="39" t="str">
        <f>VLOOKUP(X81,Intern!$B$44:$D$51,2)</f>
        <v>zu wenig km</v>
      </c>
      <c r="Z81" s="46"/>
      <c r="AA81" s="32" t="str">
        <f t="shared" si="19"/>
        <v>Ja</v>
      </c>
      <c r="AB81" s="51"/>
      <c r="AC81" s="51"/>
      <c r="AD81" s="51"/>
      <c r="AE81" s="51"/>
      <c r="AF81" s="33">
        <f t="shared" si="18"/>
        <v>1</v>
      </c>
      <c r="AG81" s="52"/>
      <c r="AH81" s="33">
        <f t="shared" si="32"/>
        <v>0</v>
      </c>
      <c r="AI81" s="33">
        <f t="shared" si="26"/>
        <v>1</v>
      </c>
      <c r="AJ81" s="53"/>
      <c r="AK81" s="53"/>
      <c r="AL81" s="53"/>
      <c r="AM81" s="53"/>
      <c r="AN81" s="53"/>
      <c r="AO81" s="53"/>
      <c r="AP81" s="53"/>
      <c r="AQ81" s="53"/>
      <c r="AR81" s="37" t="str">
        <f t="shared" si="27"/>
        <v/>
      </c>
      <c r="AS81" s="152" t="e">
        <f>IF(($AI81)&gt;Intern!$C$5,VLOOKUP($T81,Intern!$A$10:$E$41,5,0))*($AI81-Intern!$C$5)+VLOOKUP($T81,Intern!$A$10:$E$41,4,0)*MIN($AI81,Intern!$C$5)</f>
        <v>#N/A</v>
      </c>
      <c r="AT81" s="151" t="e">
        <f>IF($B81="Lehrkräfte: vorbereitender Besuch",Intern!$B$3,AS81)</f>
        <v>#N/A</v>
      </c>
      <c r="AU81" s="153" t="e">
        <f>IF(($AI81)&gt;Intern!$C$5,VLOOKUP($T81,Intern!$A$10:$E$41,3,0))*($AI81-Intern!$C$5)+VLOOKUP($T81,Intern!$A$10:$E$41,2,0)*MIN($AI81,Intern!$C$5)</f>
        <v>#N/A</v>
      </c>
      <c r="AV81" s="22" t="e">
        <f>IF(($AI81)&gt;Intern!$C$5,VLOOKUP($T81,Intern!$K$10:$O$41,5,0))*($AI81-Intern!$C$5)+VLOOKUP($T81,Intern!$K$10:$O$41,4,0)*MIN($AI81,Intern!$C$5)</f>
        <v>#N/A</v>
      </c>
      <c r="AW81" s="151" t="e">
        <f>IF($B81="Lehrkräfte: vorbereitender Besuch",Intern!$B$3,AV81)</f>
        <v>#N/A</v>
      </c>
      <c r="AX81" s="22" t="e">
        <f>IF(($AI81)&gt;Intern!$C$5,VLOOKUP($T81,Intern!$K$10:$O$41,3,0))*($AI81-Intern!$C$5)+VLOOKUP($T81,Intern!$K$10:$O$41,2,0)*MIN($AI81,Intern!$C$5)</f>
        <v>#N/A</v>
      </c>
      <c r="AY81" s="152" t="e">
        <f t="shared" si="41"/>
        <v>#N/A</v>
      </c>
      <c r="AZ81" s="153" t="e">
        <f t="shared" si="33"/>
        <v>#N/A</v>
      </c>
      <c r="BA81" s="22" t="e">
        <f>IF(($AI81)&gt;Intern!$C$5,VLOOKUP($T81,Intern!$A$61:$E$92,5,0))*($AI81-Intern!$C$5)+VLOOKUP($T81,Intern!$A$61:$E$92,4,0)*MIN($AI81,Intern!$C$5)</f>
        <v>#N/A</v>
      </c>
      <c r="BB81" s="151" t="e">
        <f>IF($B81="Lehrkräfte: vorbereitender Besuch",Intern!$B$54,BA81)</f>
        <v>#N/A</v>
      </c>
      <c r="BC81" s="22" t="e">
        <f>IF(($AI81)&gt;Intern!$C$5,VLOOKUP($T81,Intern!$A$61:$E$92,3,0))*($AI81-Intern!$C$5)+VLOOKUP($T81,Intern!$A$61:$E$92,2,0)*MIN($AI81,Intern!$C$5)</f>
        <v>#N/A</v>
      </c>
      <c r="BD81" s="152" t="e">
        <f>IF(($AI81)&gt;Intern!$C$5,VLOOKUP($T81,Intern!$K$61:$O$92,5,0))*($AI81-Intern!$C$5)+VLOOKUP($T81,Intern!$K$61:$O$92,4,0)*MIN($AI81,Intern!$C$5)</f>
        <v>#N/A</v>
      </c>
      <c r="BE81" s="151" t="e">
        <f>IF($B81="Lehrkräfte: vorbereitender Besuch",Intern!$B$54,BD81)</f>
        <v>#N/A</v>
      </c>
      <c r="BF81" s="153" t="e">
        <f>IF(($AI81)&gt;Intern!$C$5,VLOOKUP($T81,Intern!$K$61:$O$92,3,0))*($AI81-Intern!$C$5)+VLOOKUP($T81,Intern!$K$61:$O$92,2,0)*MIN($AI81,Intern!$C$5)</f>
        <v>#N/A</v>
      </c>
      <c r="BG81" s="22" t="e">
        <f t="shared" si="42"/>
        <v>#N/A</v>
      </c>
      <c r="BH81" s="22" t="e">
        <f t="shared" si="34"/>
        <v>#N/A</v>
      </c>
      <c r="BI81" s="152" t="e">
        <f t="shared" si="35"/>
        <v>#N/A</v>
      </c>
      <c r="BJ81" s="153" t="e">
        <f t="shared" si="36"/>
        <v>#N/A</v>
      </c>
      <c r="BK81" s="189" t="e">
        <f t="shared" si="37"/>
        <v>#N/A</v>
      </c>
      <c r="BL81" s="190" t="e">
        <f>($AI81-2)*VLOOKUP($T81,Intern!$A$10:$H$41,6,0)+2*VLOOKUP($T81,Intern!$A$10:$H$41,7,0)+($AI81-1)*VLOOKUP($T81,Intern!$A$10:$H$41,8,0)</f>
        <v>#N/A</v>
      </c>
      <c r="BM81" s="183" t="e">
        <f t="shared" si="28"/>
        <v>#N/A</v>
      </c>
      <c r="BN81" s="186" t="e">
        <f t="shared" si="29"/>
        <v>#N/A</v>
      </c>
      <c r="BO81" s="179" t="str">
        <f>VLOOKUP($X81,Intern!$B$44:$E$51,3)</f>
        <v>zu wenig km</v>
      </c>
      <c r="BP81" s="180" t="str">
        <f>VLOOKUP($X81,Intern!$B$44:$E$51,4)</f>
        <v>zu wenig km</v>
      </c>
      <c r="BQ81" s="177" t="str">
        <f>VLOOKUP($X81,Intern!$B$95:$E$102,3)</f>
        <v>zu wenig km</v>
      </c>
      <c r="BR81" s="178" t="str">
        <f>VLOOKUP($X81,Intern!$B$95:$E$102,4)</f>
        <v>zu wenig km</v>
      </c>
      <c r="BS81" s="178" t="str">
        <f t="shared" si="38"/>
        <v>zu wenig km</v>
      </c>
      <c r="BT81" s="178" t="str">
        <f t="shared" si="39"/>
        <v>zu wenig km</v>
      </c>
      <c r="BU81" s="183" t="str">
        <f t="shared" si="40"/>
        <v>zu wenig km</v>
      </c>
      <c r="BV81" s="187">
        <f t="shared" si="30"/>
        <v>0</v>
      </c>
      <c r="BW81" s="188" t="e">
        <f t="shared" si="31"/>
        <v>#N/A</v>
      </c>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row>
    <row r="82" spans="1:878" s="36" customFormat="1" ht="30" customHeight="1">
      <c r="A82" s="31">
        <v>69</v>
      </c>
      <c r="B82" s="42"/>
      <c r="C82" s="47"/>
      <c r="D82" s="47"/>
      <c r="E82" s="230"/>
      <c r="F82" s="48"/>
      <c r="G82" s="47"/>
      <c r="H82" s="44"/>
      <c r="I82" s="45"/>
      <c r="J82" s="49"/>
      <c r="K82" s="170"/>
      <c r="L82" s="49"/>
      <c r="M82" s="49"/>
      <c r="N82" s="46"/>
      <c r="O82" s="46"/>
      <c r="P82" s="46"/>
      <c r="Q82" s="46" t="s">
        <v>250</v>
      </c>
      <c r="R82" s="50"/>
      <c r="S82" s="46"/>
      <c r="T82" s="46"/>
      <c r="U82" s="50"/>
      <c r="V82" s="45"/>
      <c r="W82" s="46"/>
      <c r="X82" s="46"/>
      <c r="Y82" s="39" t="str">
        <f>VLOOKUP(X82,Intern!$B$44:$D$51,2)</f>
        <v>zu wenig km</v>
      </c>
      <c r="Z82" s="46"/>
      <c r="AA82" s="32" t="str">
        <f t="shared" si="19"/>
        <v>Ja</v>
      </c>
      <c r="AB82" s="51"/>
      <c r="AC82" s="51"/>
      <c r="AD82" s="51"/>
      <c r="AE82" s="51"/>
      <c r="AF82" s="33">
        <f t="shared" ref="AF82:AF145" si="43">AD82-AC82+1</f>
        <v>1</v>
      </c>
      <c r="AG82" s="52"/>
      <c r="AH82" s="33">
        <f t="shared" si="32"/>
        <v>0</v>
      </c>
      <c r="AI82" s="33">
        <f t="shared" si="26"/>
        <v>1</v>
      </c>
      <c r="AJ82" s="53"/>
      <c r="AK82" s="53"/>
      <c r="AL82" s="53"/>
      <c r="AM82" s="53"/>
      <c r="AN82" s="53"/>
      <c r="AO82" s="53"/>
      <c r="AP82" s="53"/>
      <c r="AQ82" s="53"/>
      <c r="AR82" s="37" t="str">
        <f t="shared" si="27"/>
        <v/>
      </c>
      <c r="AS82" s="152" t="e">
        <f>IF(($AI82)&gt;Intern!$C$5,VLOOKUP($T82,Intern!$A$10:$E$41,5,0))*($AI82-Intern!$C$5)+VLOOKUP($T82,Intern!$A$10:$E$41,4,0)*MIN($AI82,Intern!$C$5)</f>
        <v>#N/A</v>
      </c>
      <c r="AT82" s="151" t="e">
        <f>IF($B82="Lehrkräfte: vorbereitender Besuch",Intern!$B$3,AS82)</f>
        <v>#N/A</v>
      </c>
      <c r="AU82" s="153" t="e">
        <f>IF(($AI82)&gt;Intern!$C$5,VLOOKUP($T82,Intern!$A$10:$E$41,3,0))*($AI82-Intern!$C$5)+VLOOKUP($T82,Intern!$A$10:$E$41,2,0)*MIN($AI82,Intern!$C$5)</f>
        <v>#N/A</v>
      </c>
      <c r="AV82" s="22" t="e">
        <f>IF(($AI82)&gt;Intern!$C$5,VLOOKUP($T82,Intern!$K$10:$O$41,5,0))*($AI82-Intern!$C$5)+VLOOKUP($T82,Intern!$K$10:$O$41,4,0)*MIN($AI82,Intern!$C$5)</f>
        <v>#N/A</v>
      </c>
      <c r="AW82" s="151" t="e">
        <f>IF($B82="Lehrkräfte: vorbereitender Besuch",Intern!$B$3,AV82)</f>
        <v>#N/A</v>
      </c>
      <c r="AX82" s="22" t="e">
        <f>IF(($AI82)&gt;Intern!$C$5,VLOOKUP($T82,Intern!$K$10:$O$41,3,0))*($AI82-Intern!$C$5)+VLOOKUP($T82,Intern!$K$10:$O$41,2,0)*MIN($AI82,Intern!$C$5)</f>
        <v>#N/A</v>
      </c>
      <c r="AY82" s="152" t="e">
        <f t="shared" si="41"/>
        <v>#N/A</v>
      </c>
      <c r="AZ82" s="153" t="e">
        <f t="shared" si="33"/>
        <v>#N/A</v>
      </c>
      <c r="BA82" s="22" t="e">
        <f>IF(($AI82)&gt;Intern!$C$5,VLOOKUP($T82,Intern!$A$61:$E$92,5,0))*($AI82-Intern!$C$5)+VLOOKUP($T82,Intern!$A$61:$E$92,4,0)*MIN($AI82,Intern!$C$5)</f>
        <v>#N/A</v>
      </c>
      <c r="BB82" s="151" t="e">
        <f>IF($B82="Lehrkräfte: vorbereitender Besuch",Intern!$B$54,BA82)</f>
        <v>#N/A</v>
      </c>
      <c r="BC82" s="22" t="e">
        <f>IF(($AI82)&gt;Intern!$C$5,VLOOKUP($T82,Intern!$A$61:$E$92,3,0))*($AI82-Intern!$C$5)+VLOOKUP($T82,Intern!$A$61:$E$92,2,0)*MIN($AI82,Intern!$C$5)</f>
        <v>#N/A</v>
      </c>
      <c r="BD82" s="152" t="e">
        <f>IF(($AI82)&gt;Intern!$C$5,VLOOKUP($T82,Intern!$K$61:$O$92,5,0))*($AI82-Intern!$C$5)+VLOOKUP($T82,Intern!$K$61:$O$92,4,0)*MIN($AI82,Intern!$C$5)</f>
        <v>#N/A</v>
      </c>
      <c r="BE82" s="151" t="e">
        <f>IF($B82="Lehrkräfte: vorbereitender Besuch",Intern!$B$54,BD82)</f>
        <v>#N/A</v>
      </c>
      <c r="BF82" s="153" t="e">
        <f>IF(($AI82)&gt;Intern!$C$5,VLOOKUP($T82,Intern!$K$61:$O$92,3,0))*($AI82-Intern!$C$5)+VLOOKUP($T82,Intern!$K$61:$O$92,2,0)*MIN($AI82,Intern!$C$5)</f>
        <v>#N/A</v>
      </c>
      <c r="BG82" s="22" t="e">
        <f t="shared" si="42"/>
        <v>#N/A</v>
      </c>
      <c r="BH82" s="22" t="e">
        <f t="shared" si="34"/>
        <v>#N/A</v>
      </c>
      <c r="BI82" s="152" t="e">
        <f t="shared" si="35"/>
        <v>#N/A</v>
      </c>
      <c r="BJ82" s="153" t="e">
        <f t="shared" si="36"/>
        <v>#N/A</v>
      </c>
      <c r="BK82" s="189" t="e">
        <f t="shared" si="37"/>
        <v>#N/A</v>
      </c>
      <c r="BL82" s="190" t="e">
        <f>($AI82-2)*VLOOKUP($T82,Intern!$A$10:$H$41,6,0)+2*VLOOKUP($T82,Intern!$A$10:$H$41,7,0)+($AI82-1)*VLOOKUP($T82,Intern!$A$10:$H$41,8,0)</f>
        <v>#N/A</v>
      </c>
      <c r="BM82" s="183" t="e">
        <f t="shared" si="28"/>
        <v>#N/A</v>
      </c>
      <c r="BN82" s="186" t="e">
        <f t="shared" si="29"/>
        <v>#N/A</v>
      </c>
      <c r="BO82" s="179" t="str">
        <f>VLOOKUP($X82,Intern!$B$44:$E$51,3)</f>
        <v>zu wenig km</v>
      </c>
      <c r="BP82" s="180" t="str">
        <f>VLOOKUP($X82,Intern!$B$44:$E$51,4)</f>
        <v>zu wenig km</v>
      </c>
      <c r="BQ82" s="177" t="str">
        <f>VLOOKUP($X82,Intern!$B$95:$E$102,3)</f>
        <v>zu wenig km</v>
      </c>
      <c r="BR82" s="178" t="str">
        <f>VLOOKUP($X82,Intern!$B$95:$E$102,4)</f>
        <v>zu wenig km</v>
      </c>
      <c r="BS82" s="178" t="str">
        <f t="shared" si="38"/>
        <v>zu wenig km</v>
      </c>
      <c r="BT82" s="178" t="str">
        <f t="shared" si="39"/>
        <v>zu wenig km</v>
      </c>
      <c r="BU82" s="183" t="str">
        <f t="shared" si="40"/>
        <v>zu wenig km</v>
      </c>
      <c r="BV82" s="187">
        <f t="shared" si="30"/>
        <v>0</v>
      </c>
      <c r="BW82" s="188" t="e">
        <f t="shared" si="31"/>
        <v>#N/A</v>
      </c>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row>
    <row r="83" spans="1:878" s="36" customFormat="1" ht="30" customHeight="1">
      <c r="A83" s="35">
        <v>70</v>
      </c>
      <c r="B83" s="42"/>
      <c r="C83" s="47"/>
      <c r="D83" s="47"/>
      <c r="E83" s="230"/>
      <c r="F83" s="48"/>
      <c r="G83" s="47"/>
      <c r="H83" s="44"/>
      <c r="I83" s="45"/>
      <c r="J83" s="49"/>
      <c r="K83" s="170"/>
      <c r="L83" s="49"/>
      <c r="M83" s="49"/>
      <c r="N83" s="46"/>
      <c r="O83" s="46"/>
      <c r="P83" s="46"/>
      <c r="Q83" s="46" t="s">
        <v>250</v>
      </c>
      <c r="R83" s="50"/>
      <c r="S83" s="46"/>
      <c r="T83" s="46"/>
      <c r="U83" s="50"/>
      <c r="V83" s="45"/>
      <c r="W83" s="46"/>
      <c r="X83" s="46"/>
      <c r="Y83" s="39" t="str">
        <f>VLOOKUP(X83,Intern!$B$44:$D$51,2)</f>
        <v>zu wenig km</v>
      </c>
      <c r="Z83" s="46"/>
      <c r="AA83" s="32" t="str">
        <f t="shared" si="19"/>
        <v>Ja</v>
      </c>
      <c r="AB83" s="51"/>
      <c r="AC83" s="51"/>
      <c r="AD83" s="51"/>
      <c r="AE83" s="51"/>
      <c r="AF83" s="33">
        <f t="shared" si="43"/>
        <v>1</v>
      </c>
      <c r="AG83" s="52"/>
      <c r="AH83" s="33">
        <f t="shared" si="32"/>
        <v>0</v>
      </c>
      <c r="AI83" s="33">
        <f t="shared" si="26"/>
        <v>1</v>
      </c>
      <c r="AJ83" s="53"/>
      <c r="AK83" s="53"/>
      <c r="AL83" s="53"/>
      <c r="AM83" s="53"/>
      <c r="AN83" s="53"/>
      <c r="AO83" s="53"/>
      <c r="AP83" s="53"/>
      <c r="AQ83" s="53"/>
      <c r="AR83" s="37" t="str">
        <f t="shared" si="27"/>
        <v/>
      </c>
      <c r="AS83" s="152" t="e">
        <f>IF(($AI83)&gt;Intern!$C$5,VLOOKUP($T83,Intern!$A$10:$E$41,5,0))*($AI83-Intern!$C$5)+VLOOKUP($T83,Intern!$A$10:$E$41,4,0)*MIN($AI83,Intern!$C$5)</f>
        <v>#N/A</v>
      </c>
      <c r="AT83" s="151" t="e">
        <f>IF($B83="Lehrkräfte: vorbereitender Besuch",Intern!$B$3,AS83)</f>
        <v>#N/A</v>
      </c>
      <c r="AU83" s="153" t="e">
        <f>IF(($AI83)&gt;Intern!$C$5,VLOOKUP($T83,Intern!$A$10:$E$41,3,0))*($AI83-Intern!$C$5)+VLOOKUP($T83,Intern!$A$10:$E$41,2,0)*MIN($AI83,Intern!$C$5)</f>
        <v>#N/A</v>
      </c>
      <c r="AV83" s="22" t="e">
        <f>IF(($AI83)&gt;Intern!$C$5,VLOOKUP($T83,Intern!$K$10:$O$41,5,0))*($AI83-Intern!$C$5)+VLOOKUP($T83,Intern!$K$10:$O$41,4,0)*MIN($AI83,Intern!$C$5)</f>
        <v>#N/A</v>
      </c>
      <c r="AW83" s="151" t="e">
        <f>IF($B83="Lehrkräfte: vorbereitender Besuch",Intern!$B$3,AV83)</f>
        <v>#N/A</v>
      </c>
      <c r="AX83" s="22" t="e">
        <f>IF(($AI83)&gt;Intern!$C$5,VLOOKUP($T83,Intern!$K$10:$O$41,3,0))*($AI83-Intern!$C$5)+VLOOKUP($T83,Intern!$K$10:$O$41,2,0)*MIN($AI83,Intern!$C$5)</f>
        <v>#N/A</v>
      </c>
      <c r="AY83" s="152" t="e">
        <f t="shared" si="41"/>
        <v>#N/A</v>
      </c>
      <c r="AZ83" s="153" t="e">
        <f t="shared" si="33"/>
        <v>#N/A</v>
      </c>
      <c r="BA83" s="22" t="e">
        <f>IF(($AI83)&gt;Intern!$C$5,VLOOKUP($T83,Intern!$A$61:$E$92,5,0))*($AI83-Intern!$C$5)+VLOOKUP($T83,Intern!$A$61:$E$92,4,0)*MIN($AI83,Intern!$C$5)</f>
        <v>#N/A</v>
      </c>
      <c r="BB83" s="151" t="e">
        <f>IF($B83="Lehrkräfte: vorbereitender Besuch",Intern!$B$54,BA83)</f>
        <v>#N/A</v>
      </c>
      <c r="BC83" s="22" t="e">
        <f>IF(($AI83)&gt;Intern!$C$5,VLOOKUP($T83,Intern!$A$61:$E$92,3,0))*($AI83-Intern!$C$5)+VLOOKUP($T83,Intern!$A$61:$E$92,2,0)*MIN($AI83,Intern!$C$5)</f>
        <v>#N/A</v>
      </c>
      <c r="BD83" s="152" t="e">
        <f>IF(($AI83)&gt;Intern!$C$5,VLOOKUP($T83,Intern!$K$61:$O$92,5,0))*($AI83-Intern!$C$5)+VLOOKUP($T83,Intern!$K$61:$O$92,4,0)*MIN($AI83,Intern!$C$5)</f>
        <v>#N/A</v>
      </c>
      <c r="BE83" s="151" t="e">
        <f>IF($B83="Lehrkräfte: vorbereitender Besuch",Intern!$B$54,BD83)</f>
        <v>#N/A</v>
      </c>
      <c r="BF83" s="153" t="e">
        <f>IF(($AI83)&gt;Intern!$C$5,VLOOKUP($T83,Intern!$K$61:$O$92,3,0))*($AI83-Intern!$C$5)+VLOOKUP($T83,Intern!$K$61:$O$92,2,0)*MIN($AI83,Intern!$C$5)</f>
        <v>#N/A</v>
      </c>
      <c r="BG83" s="22" t="e">
        <f t="shared" si="42"/>
        <v>#N/A</v>
      </c>
      <c r="BH83" s="22" t="e">
        <f t="shared" si="34"/>
        <v>#N/A</v>
      </c>
      <c r="BI83" s="152" t="e">
        <f t="shared" si="35"/>
        <v>#N/A</v>
      </c>
      <c r="BJ83" s="153" t="e">
        <f t="shared" si="36"/>
        <v>#N/A</v>
      </c>
      <c r="BK83" s="189" t="e">
        <f t="shared" si="37"/>
        <v>#N/A</v>
      </c>
      <c r="BL83" s="190" t="e">
        <f>($AI83-2)*VLOOKUP($T83,Intern!$A$10:$H$41,6,0)+2*VLOOKUP($T83,Intern!$A$10:$H$41,7,0)+($AI83-1)*VLOOKUP($T83,Intern!$A$10:$H$41,8,0)</f>
        <v>#N/A</v>
      </c>
      <c r="BM83" s="183" t="e">
        <f t="shared" si="28"/>
        <v>#N/A</v>
      </c>
      <c r="BN83" s="186" t="e">
        <f t="shared" si="29"/>
        <v>#N/A</v>
      </c>
      <c r="BO83" s="179" t="str">
        <f>VLOOKUP($X83,Intern!$B$44:$E$51,3)</f>
        <v>zu wenig km</v>
      </c>
      <c r="BP83" s="180" t="str">
        <f>VLOOKUP($X83,Intern!$B$44:$E$51,4)</f>
        <v>zu wenig km</v>
      </c>
      <c r="BQ83" s="177" t="str">
        <f>VLOOKUP($X83,Intern!$B$95:$E$102,3)</f>
        <v>zu wenig km</v>
      </c>
      <c r="BR83" s="178" t="str">
        <f>VLOOKUP($X83,Intern!$B$95:$E$102,4)</f>
        <v>zu wenig km</v>
      </c>
      <c r="BS83" s="178" t="str">
        <f t="shared" si="38"/>
        <v>zu wenig km</v>
      </c>
      <c r="BT83" s="178" t="str">
        <f t="shared" si="39"/>
        <v>zu wenig km</v>
      </c>
      <c r="BU83" s="183" t="str">
        <f t="shared" si="40"/>
        <v>zu wenig km</v>
      </c>
      <c r="BV83" s="187">
        <f t="shared" si="30"/>
        <v>0</v>
      </c>
      <c r="BW83" s="188" t="e">
        <f t="shared" si="31"/>
        <v>#N/A</v>
      </c>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row>
    <row r="84" spans="1:878" s="36" customFormat="1" ht="30" customHeight="1">
      <c r="A84" s="35">
        <v>71</v>
      </c>
      <c r="B84" s="42"/>
      <c r="C84" s="47"/>
      <c r="D84" s="47"/>
      <c r="E84" s="230"/>
      <c r="F84" s="48"/>
      <c r="G84" s="47"/>
      <c r="H84" s="44"/>
      <c r="I84" s="45"/>
      <c r="J84" s="49"/>
      <c r="K84" s="170"/>
      <c r="L84" s="49"/>
      <c r="M84" s="49"/>
      <c r="N84" s="46"/>
      <c r="O84" s="46"/>
      <c r="P84" s="46"/>
      <c r="Q84" s="46" t="s">
        <v>250</v>
      </c>
      <c r="R84" s="50"/>
      <c r="S84" s="46"/>
      <c r="T84" s="46"/>
      <c r="U84" s="50"/>
      <c r="V84" s="45"/>
      <c r="W84" s="46"/>
      <c r="X84" s="46"/>
      <c r="Y84" s="39" t="str">
        <f>VLOOKUP(X84,Intern!$B$44:$D$51,2)</f>
        <v>zu wenig km</v>
      </c>
      <c r="Z84" s="46"/>
      <c r="AA84" s="32" t="str">
        <f t="shared" ref="AA84:AA147" si="44">IF(Z84="Flugzeug","Nein",IF(Z84="Schiff","Nein",IF(Z84="Auto, Motorrad","Nein","Ja")))</f>
        <v>Ja</v>
      </c>
      <c r="AB84" s="51"/>
      <c r="AC84" s="51"/>
      <c r="AD84" s="51"/>
      <c r="AE84" s="51"/>
      <c r="AF84" s="33">
        <f t="shared" si="43"/>
        <v>1</v>
      </c>
      <c r="AG84" s="52"/>
      <c r="AH84" s="33">
        <f t="shared" si="32"/>
        <v>0</v>
      </c>
      <c r="AI84" s="33">
        <f t="shared" si="26"/>
        <v>1</v>
      </c>
      <c r="AJ84" s="53"/>
      <c r="AK84" s="53"/>
      <c r="AL84" s="53"/>
      <c r="AM84" s="53"/>
      <c r="AN84" s="53"/>
      <c r="AO84" s="53"/>
      <c r="AP84" s="53"/>
      <c r="AQ84" s="53"/>
      <c r="AR84" s="37" t="str">
        <f t="shared" si="27"/>
        <v/>
      </c>
      <c r="AS84" s="152" t="e">
        <f>IF(($AI84)&gt;Intern!$C$5,VLOOKUP($T84,Intern!$A$10:$E$41,5,0))*($AI84-Intern!$C$5)+VLOOKUP($T84,Intern!$A$10:$E$41,4,0)*MIN($AI84,Intern!$C$5)</f>
        <v>#N/A</v>
      </c>
      <c r="AT84" s="151" t="e">
        <f>IF($B84="Lehrkräfte: vorbereitender Besuch",Intern!$B$3,AS84)</f>
        <v>#N/A</v>
      </c>
      <c r="AU84" s="153" t="e">
        <f>IF(($AI84)&gt;Intern!$C$5,VLOOKUP($T84,Intern!$A$10:$E$41,3,0))*($AI84-Intern!$C$5)+VLOOKUP($T84,Intern!$A$10:$E$41,2,0)*MIN($AI84,Intern!$C$5)</f>
        <v>#N/A</v>
      </c>
      <c r="AV84" s="22" t="e">
        <f>IF(($AI84)&gt;Intern!$C$5,VLOOKUP($T84,Intern!$K$10:$O$41,5,0))*($AI84-Intern!$C$5)+VLOOKUP($T84,Intern!$K$10:$O$41,4,0)*MIN($AI84,Intern!$C$5)</f>
        <v>#N/A</v>
      </c>
      <c r="AW84" s="151" t="e">
        <f>IF($B84="Lehrkräfte: vorbereitender Besuch",Intern!$B$3,AV84)</f>
        <v>#N/A</v>
      </c>
      <c r="AX84" s="22" t="e">
        <f>IF(($AI84)&gt;Intern!$C$5,VLOOKUP($T84,Intern!$K$10:$O$41,3,0))*($AI84-Intern!$C$5)+VLOOKUP($T84,Intern!$K$10:$O$41,2,0)*MIN($AI84,Intern!$C$5)</f>
        <v>#N/A</v>
      </c>
      <c r="AY84" s="152" t="e">
        <f t="shared" si="41"/>
        <v>#N/A</v>
      </c>
      <c r="AZ84" s="153" t="e">
        <f t="shared" si="33"/>
        <v>#N/A</v>
      </c>
      <c r="BA84" s="22" t="e">
        <f>IF(($AI84)&gt;Intern!$C$5,VLOOKUP($T84,Intern!$A$61:$E$92,5,0))*($AI84-Intern!$C$5)+VLOOKUP($T84,Intern!$A$61:$E$92,4,0)*MIN($AI84,Intern!$C$5)</f>
        <v>#N/A</v>
      </c>
      <c r="BB84" s="151" t="e">
        <f>IF($B84="Lehrkräfte: vorbereitender Besuch",Intern!$B$54,BA84)</f>
        <v>#N/A</v>
      </c>
      <c r="BC84" s="22" t="e">
        <f>IF(($AI84)&gt;Intern!$C$5,VLOOKUP($T84,Intern!$A$61:$E$92,3,0))*($AI84-Intern!$C$5)+VLOOKUP($T84,Intern!$A$61:$E$92,2,0)*MIN($AI84,Intern!$C$5)</f>
        <v>#N/A</v>
      </c>
      <c r="BD84" s="152" t="e">
        <f>IF(($AI84)&gt;Intern!$C$5,VLOOKUP($T84,Intern!$K$61:$O$92,5,0))*($AI84-Intern!$C$5)+VLOOKUP($T84,Intern!$K$61:$O$92,4,0)*MIN($AI84,Intern!$C$5)</f>
        <v>#N/A</v>
      </c>
      <c r="BE84" s="151" t="e">
        <f>IF($B84="Lehrkräfte: vorbereitender Besuch",Intern!$B$54,BD84)</f>
        <v>#N/A</v>
      </c>
      <c r="BF84" s="153" t="e">
        <f>IF(($AI84)&gt;Intern!$C$5,VLOOKUP($T84,Intern!$K$61:$O$92,3,0))*($AI84-Intern!$C$5)+VLOOKUP($T84,Intern!$K$61:$O$92,2,0)*MIN($AI84,Intern!$C$5)</f>
        <v>#N/A</v>
      </c>
      <c r="BG84" s="22" t="e">
        <f t="shared" si="42"/>
        <v>#N/A</v>
      </c>
      <c r="BH84" s="22" t="e">
        <f t="shared" si="34"/>
        <v>#N/A</v>
      </c>
      <c r="BI84" s="152" t="e">
        <f t="shared" si="35"/>
        <v>#N/A</v>
      </c>
      <c r="BJ84" s="153" t="e">
        <f t="shared" si="36"/>
        <v>#N/A</v>
      </c>
      <c r="BK84" s="189" t="e">
        <f t="shared" si="37"/>
        <v>#N/A</v>
      </c>
      <c r="BL84" s="190" t="e">
        <f>($AI84-2)*VLOOKUP($T84,Intern!$A$10:$H$41,6,0)+2*VLOOKUP($T84,Intern!$A$10:$H$41,7,0)+($AI84-1)*VLOOKUP($T84,Intern!$A$10:$H$41,8,0)</f>
        <v>#N/A</v>
      </c>
      <c r="BM84" s="183" t="e">
        <f t="shared" si="28"/>
        <v>#N/A</v>
      </c>
      <c r="BN84" s="186" t="e">
        <f t="shared" si="29"/>
        <v>#N/A</v>
      </c>
      <c r="BO84" s="179" t="str">
        <f>VLOOKUP($X84,Intern!$B$44:$E$51,3)</f>
        <v>zu wenig km</v>
      </c>
      <c r="BP84" s="180" t="str">
        <f>VLOOKUP($X84,Intern!$B$44:$E$51,4)</f>
        <v>zu wenig km</v>
      </c>
      <c r="BQ84" s="177" t="str">
        <f>VLOOKUP($X84,Intern!$B$95:$E$102,3)</f>
        <v>zu wenig km</v>
      </c>
      <c r="BR84" s="178" t="str">
        <f>VLOOKUP($X84,Intern!$B$95:$E$102,4)</f>
        <v>zu wenig km</v>
      </c>
      <c r="BS84" s="178" t="str">
        <f t="shared" si="38"/>
        <v>zu wenig km</v>
      </c>
      <c r="BT84" s="178" t="str">
        <f t="shared" si="39"/>
        <v>zu wenig km</v>
      </c>
      <c r="BU84" s="183" t="str">
        <f t="shared" si="40"/>
        <v>zu wenig km</v>
      </c>
      <c r="BV84" s="187">
        <f t="shared" si="30"/>
        <v>0</v>
      </c>
      <c r="BW84" s="188" t="e">
        <f t="shared" si="31"/>
        <v>#N/A</v>
      </c>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row>
    <row r="85" spans="1:878" s="36" customFormat="1" ht="30" customHeight="1">
      <c r="A85" s="35">
        <v>72</v>
      </c>
      <c r="B85" s="42"/>
      <c r="C85" s="47"/>
      <c r="D85" s="47"/>
      <c r="E85" s="230"/>
      <c r="F85" s="48"/>
      <c r="G85" s="47"/>
      <c r="H85" s="44"/>
      <c r="I85" s="45"/>
      <c r="J85" s="49"/>
      <c r="K85" s="170"/>
      <c r="L85" s="49"/>
      <c r="M85" s="49"/>
      <c r="N85" s="46"/>
      <c r="O85" s="46"/>
      <c r="P85" s="46"/>
      <c r="Q85" s="46" t="s">
        <v>250</v>
      </c>
      <c r="R85" s="50"/>
      <c r="S85" s="46"/>
      <c r="T85" s="46"/>
      <c r="U85" s="50"/>
      <c r="V85" s="45"/>
      <c r="W85" s="46"/>
      <c r="X85" s="46"/>
      <c r="Y85" s="39" t="str">
        <f>VLOOKUP(X85,Intern!$B$44:$D$51,2)</f>
        <v>zu wenig km</v>
      </c>
      <c r="Z85" s="46"/>
      <c r="AA85" s="32" t="str">
        <f t="shared" si="44"/>
        <v>Ja</v>
      </c>
      <c r="AB85" s="51"/>
      <c r="AC85" s="51"/>
      <c r="AD85" s="51"/>
      <c r="AE85" s="51"/>
      <c r="AF85" s="33">
        <f t="shared" si="43"/>
        <v>1</v>
      </c>
      <c r="AG85" s="52"/>
      <c r="AH85" s="33">
        <f t="shared" si="32"/>
        <v>0</v>
      </c>
      <c r="AI85" s="33">
        <f t="shared" si="26"/>
        <v>1</v>
      </c>
      <c r="AJ85" s="53"/>
      <c r="AK85" s="53"/>
      <c r="AL85" s="53"/>
      <c r="AM85" s="53"/>
      <c r="AN85" s="53"/>
      <c r="AO85" s="53"/>
      <c r="AP85" s="53"/>
      <c r="AQ85" s="53"/>
      <c r="AR85" s="37" t="str">
        <f t="shared" si="27"/>
        <v/>
      </c>
      <c r="AS85" s="152" t="e">
        <f>IF(($AI85)&gt;Intern!$C$5,VLOOKUP($T85,Intern!$A$10:$E$41,5,0))*($AI85-Intern!$C$5)+VLOOKUP($T85,Intern!$A$10:$E$41,4,0)*MIN($AI85,Intern!$C$5)</f>
        <v>#N/A</v>
      </c>
      <c r="AT85" s="151" t="e">
        <f>IF($B85="Lehrkräfte: vorbereitender Besuch",Intern!$B$3,AS85)</f>
        <v>#N/A</v>
      </c>
      <c r="AU85" s="153" t="e">
        <f>IF(($AI85)&gt;Intern!$C$5,VLOOKUP($T85,Intern!$A$10:$E$41,3,0))*($AI85-Intern!$C$5)+VLOOKUP($T85,Intern!$A$10:$E$41,2,0)*MIN($AI85,Intern!$C$5)</f>
        <v>#N/A</v>
      </c>
      <c r="AV85" s="22" t="e">
        <f>IF(($AI85)&gt;Intern!$C$5,VLOOKUP($T85,Intern!$K$10:$O$41,5,0))*($AI85-Intern!$C$5)+VLOOKUP($T85,Intern!$K$10:$O$41,4,0)*MIN($AI85,Intern!$C$5)</f>
        <v>#N/A</v>
      </c>
      <c r="AW85" s="151" t="e">
        <f>IF($B85="Lehrkräfte: vorbereitender Besuch",Intern!$B$3,AV85)</f>
        <v>#N/A</v>
      </c>
      <c r="AX85" s="22" t="e">
        <f>IF(($AI85)&gt;Intern!$C$5,VLOOKUP($T85,Intern!$K$10:$O$41,3,0))*($AI85-Intern!$C$5)+VLOOKUP($T85,Intern!$K$10:$O$41,2,0)*MIN($AI85,Intern!$C$5)</f>
        <v>#N/A</v>
      </c>
      <c r="AY85" s="152" t="e">
        <f t="shared" si="41"/>
        <v>#N/A</v>
      </c>
      <c r="AZ85" s="153" t="e">
        <f t="shared" si="33"/>
        <v>#N/A</v>
      </c>
      <c r="BA85" s="22" t="e">
        <f>IF(($AI85)&gt;Intern!$C$5,VLOOKUP($T85,Intern!$A$61:$E$92,5,0))*($AI85-Intern!$C$5)+VLOOKUP($T85,Intern!$A$61:$E$92,4,0)*MIN($AI85,Intern!$C$5)</f>
        <v>#N/A</v>
      </c>
      <c r="BB85" s="151" t="e">
        <f>IF($B85="Lehrkräfte: vorbereitender Besuch",Intern!$B$54,BA85)</f>
        <v>#N/A</v>
      </c>
      <c r="BC85" s="22" t="e">
        <f>IF(($AI85)&gt;Intern!$C$5,VLOOKUP($T85,Intern!$A$61:$E$92,3,0))*($AI85-Intern!$C$5)+VLOOKUP($T85,Intern!$A$61:$E$92,2,0)*MIN($AI85,Intern!$C$5)</f>
        <v>#N/A</v>
      </c>
      <c r="BD85" s="152" t="e">
        <f>IF(($AI85)&gt;Intern!$C$5,VLOOKUP($T85,Intern!$K$61:$O$92,5,0))*($AI85-Intern!$C$5)+VLOOKUP($T85,Intern!$K$61:$O$92,4,0)*MIN($AI85,Intern!$C$5)</f>
        <v>#N/A</v>
      </c>
      <c r="BE85" s="151" t="e">
        <f>IF($B85="Lehrkräfte: vorbereitender Besuch",Intern!$B$54,BD85)</f>
        <v>#N/A</v>
      </c>
      <c r="BF85" s="153" t="e">
        <f>IF(($AI85)&gt;Intern!$C$5,VLOOKUP($T85,Intern!$K$61:$O$92,3,0))*($AI85-Intern!$C$5)+VLOOKUP($T85,Intern!$K$61:$O$92,2,0)*MIN($AI85,Intern!$C$5)</f>
        <v>#N/A</v>
      </c>
      <c r="BG85" s="22" t="e">
        <f t="shared" si="42"/>
        <v>#N/A</v>
      </c>
      <c r="BH85" s="22" t="e">
        <f t="shared" si="34"/>
        <v>#N/A</v>
      </c>
      <c r="BI85" s="152" t="e">
        <f t="shared" si="35"/>
        <v>#N/A</v>
      </c>
      <c r="BJ85" s="153" t="e">
        <f t="shared" si="36"/>
        <v>#N/A</v>
      </c>
      <c r="BK85" s="189" t="e">
        <f t="shared" si="37"/>
        <v>#N/A</v>
      </c>
      <c r="BL85" s="190" t="e">
        <f>($AI85-2)*VLOOKUP($T85,Intern!$A$10:$H$41,6,0)+2*VLOOKUP($T85,Intern!$A$10:$H$41,7,0)+($AI85-1)*VLOOKUP($T85,Intern!$A$10:$H$41,8,0)</f>
        <v>#N/A</v>
      </c>
      <c r="BM85" s="183" t="e">
        <f t="shared" si="28"/>
        <v>#N/A</v>
      </c>
      <c r="BN85" s="186" t="e">
        <f t="shared" si="29"/>
        <v>#N/A</v>
      </c>
      <c r="BO85" s="179" t="str">
        <f>VLOOKUP($X85,Intern!$B$44:$E$51,3)</f>
        <v>zu wenig km</v>
      </c>
      <c r="BP85" s="180" t="str">
        <f>VLOOKUP($X85,Intern!$B$44:$E$51,4)</f>
        <v>zu wenig km</v>
      </c>
      <c r="BQ85" s="177" t="str">
        <f>VLOOKUP($X85,Intern!$B$95:$E$102,3)</f>
        <v>zu wenig km</v>
      </c>
      <c r="BR85" s="178" t="str">
        <f>VLOOKUP($X85,Intern!$B$95:$E$102,4)</f>
        <v>zu wenig km</v>
      </c>
      <c r="BS85" s="178" t="str">
        <f t="shared" si="38"/>
        <v>zu wenig km</v>
      </c>
      <c r="BT85" s="178" t="str">
        <f t="shared" si="39"/>
        <v>zu wenig km</v>
      </c>
      <c r="BU85" s="183" t="str">
        <f t="shared" si="40"/>
        <v>zu wenig km</v>
      </c>
      <c r="BV85" s="187">
        <f t="shared" si="30"/>
        <v>0</v>
      </c>
      <c r="BW85" s="188" t="e">
        <f t="shared" si="31"/>
        <v>#N/A</v>
      </c>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row>
    <row r="86" spans="1:878" s="36" customFormat="1" ht="30" customHeight="1">
      <c r="A86" s="31">
        <v>73</v>
      </c>
      <c r="B86" s="42"/>
      <c r="C86" s="47"/>
      <c r="D86" s="47"/>
      <c r="E86" s="230"/>
      <c r="F86" s="48"/>
      <c r="G86" s="47"/>
      <c r="H86" s="44"/>
      <c r="I86" s="45"/>
      <c r="J86" s="49"/>
      <c r="K86" s="170"/>
      <c r="L86" s="49"/>
      <c r="M86" s="49"/>
      <c r="N86" s="46"/>
      <c r="O86" s="46"/>
      <c r="P86" s="46"/>
      <c r="Q86" s="46" t="s">
        <v>250</v>
      </c>
      <c r="R86" s="50"/>
      <c r="S86" s="46"/>
      <c r="T86" s="46"/>
      <c r="U86" s="50"/>
      <c r="V86" s="45"/>
      <c r="W86" s="46"/>
      <c r="X86" s="46"/>
      <c r="Y86" s="39" t="str">
        <f>VLOOKUP(X86,Intern!$B$44:$D$51,2)</f>
        <v>zu wenig km</v>
      </c>
      <c r="Z86" s="46"/>
      <c r="AA86" s="32" t="str">
        <f t="shared" si="44"/>
        <v>Ja</v>
      </c>
      <c r="AB86" s="51"/>
      <c r="AC86" s="51"/>
      <c r="AD86" s="51"/>
      <c r="AE86" s="51"/>
      <c r="AF86" s="33">
        <f t="shared" si="43"/>
        <v>1</v>
      </c>
      <c r="AG86" s="52"/>
      <c r="AH86" s="33">
        <f t="shared" si="32"/>
        <v>0</v>
      </c>
      <c r="AI86" s="33">
        <f t="shared" si="26"/>
        <v>1</v>
      </c>
      <c r="AJ86" s="53"/>
      <c r="AK86" s="53"/>
      <c r="AL86" s="53"/>
      <c r="AM86" s="53"/>
      <c r="AN86" s="53"/>
      <c r="AO86" s="53"/>
      <c r="AP86" s="53"/>
      <c r="AQ86" s="53"/>
      <c r="AR86" s="37" t="str">
        <f t="shared" si="27"/>
        <v/>
      </c>
      <c r="AS86" s="152" t="e">
        <f>IF(($AI86)&gt;Intern!$C$5,VLOOKUP($T86,Intern!$A$10:$E$41,5,0))*($AI86-Intern!$C$5)+VLOOKUP($T86,Intern!$A$10:$E$41,4,0)*MIN($AI86,Intern!$C$5)</f>
        <v>#N/A</v>
      </c>
      <c r="AT86" s="151" t="e">
        <f>IF($B86="Lehrkräfte: vorbereitender Besuch",Intern!$B$3,AS86)</f>
        <v>#N/A</v>
      </c>
      <c r="AU86" s="153" t="e">
        <f>IF(($AI86)&gt;Intern!$C$5,VLOOKUP($T86,Intern!$A$10:$E$41,3,0))*($AI86-Intern!$C$5)+VLOOKUP($T86,Intern!$A$10:$E$41,2,0)*MIN($AI86,Intern!$C$5)</f>
        <v>#N/A</v>
      </c>
      <c r="AV86" s="22" t="e">
        <f>IF(($AI86)&gt;Intern!$C$5,VLOOKUP($T86,Intern!$K$10:$O$41,5,0))*($AI86-Intern!$C$5)+VLOOKUP($T86,Intern!$K$10:$O$41,4,0)*MIN($AI86,Intern!$C$5)</f>
        <v>#N/A</v>
      </c>
      <c r="AW86" s="151" t="e">
        <f>IF($B86="Lehrkräfte: vorbereitender Besuch",Intern!$B$3,AV86)</f>
        <v>#N/A</v>
      </c>
      <c r="AX86" s="22" t="e">
        <f>IF(($AI86)&gt;Intern!$C$5,VLOOKUP($T86,Intern!$K$10:$O$41,3,0))*($AI86-Intern!$C$5)+VLOOKUP($T86,Intern!$K$10:$O$41,2,0)*MIN($AI86,Intern!$C$5)</f>
        <v>#N/A</v>
      </c>
      <c r="AY86" s="152" t="e">
        <f t="shared" si="41"/>
        <v>#N/A</v>
      </c>
      <c r="AZ86" s="153" t="e">
        <f t="shared" si="33"/>
        <v>#N/A</v>
      </c>
      <c r="BA86" s="22" t="e">
        <f>IF(($AI86)&gt;Intern!$C$5,VLOOKUP($T86,Intern!$A$61:$E$92,5,0))*($AI86-Intern!$C$5)+VLOOKUP($T86,Intern!$A$61:$E$92,4,0)*MIN($AI86,Intern!$C$5)</f>
        <v>#N/A</v>
      </c>
      <c r="BB86" s="151" t="e">
        <f>IF($B86="Lehrkräfte: vorbereitender Besuch",Intern!$B$54,BA86)</f>
        <v>#N/A</v>
      </c>
      <c r="BC86" s="22" t="e">
        <f>IF(($AI86)&gt;Intern!$C$5,VLOOKUP($T86,Intern!$A$61:$E$92,3,0))*($AI86-Intern!$C$5)+VLOOKUP($T86,Intern!$A$61:$E$92,2,0)*MIN($AI86,Intern!$C$5)</f>
        <v>#N/A</v>
      </c>
      <c r="BD86" s="152" t="e">
        <f>IF(($AI86)&gt;Intern!$C$5,VLOOKUP($T86,Intern!$K$61:$O$92,5,0))*($AI86-Intern!$C$5)+VLOOKUP($T86,Intern!$K$61:$O$92,4,0)*MIN($AI86,Intern!$C$5)</f>
        <v>#N/A</v>
      </c>
      <c r="BE86" s="151" t="e">
        <f>IF($B86="Lehrkräfte: vorbereitender Besuch",Intern!$B$54,BD86)</f>
        <v>#N/A</v>
      </c>
      <c r="BF86" s="153" t="e">
        <f>IF(($AI86)&gt;Intern!$C$5,VLOOKUP($T86,Intern!$K$61:$O$92,3,0))*($AI86-Intern!$C$5)+VLOOKUP($T86,Intern!$K$61:$O$92,2,0)*MIN($AI86,Intern!$C$5)</f>
        <v>#N/A</v>
      </c>
      <c r="BG86" s="22" t="e">
        <f t="shared" si="42"/>
        <v>#N/A</v>
      </c>
      <c r="BH86" s="22" t="e">
        <f t="shared" si="34"/>
        <v>#N/A</v>
      </c>
      <c r="BI86" s="152" t="e">
        <f t="shared" si="35"/>
        <v>#N/A</v>
      </c>
      <c r="BJ86" s="153" t="e">
        <f t="shared" si="36"/>
        <v>#N/A</v>
      </c>
      <c r="BK86" s="189" t="e">
        <f t="shared" si="37"/>
        <v>#N/A</v>
      </c>
      <c r="BL86" s="190" t="e">
        <f>($AI86-2)*VLOOKUP($T86,Intern!$A$10:$H$41,6,0)+2*VLOOKUP($T86,Intern!$A$10:$H$41,7,0)+($AI86-1)*VLOOKUP($T86,Intern!$A$10:$H$41,8,0)</f>
        <v>#N/A</v>
      </c>
      <c r="BM86" s="183" t="e">
        <f t="shared" si="28"/>
        <v>#N/A</v>
      </c>
      <c r="BN86" s="186" t="e">
        <f t="shared" si="29"/>
        <v>#N/A</v>
      </c>
      <c r="BO86" s="179" t="str">
        <f>VLOOKUP($X86,Intern!$B$44:$E$51,3)</f>
        <v>zu wenig km</v>
      </c>
      <c r="BP86" s="180" t="str">
        <f>VLOOKUP($X86,Intern!$B$44:$E$51,4)</f>
        <v>zu wenig km</v>
      </c>
      <c r="BQ86" s="177" t="str">
        <f>VLOOKUP($X86,Intern!$B$95:$E$102,3)</f>
        <v>zu wenig km</v>
      </c>
      <c r="BR86" s="178" t="str">
        <f>VLOOKUP($X86,Intern!$B$95:$E$102,4)</f>
        <v>zu wenig km</v>
      </c>
      <c r="BS86" s="178" t="str">
        <f t="shared" si="38"/>
        <v>zu wenig km</v>
      </c>
      <c r="BT86" s="178" t="str">
        <f t="shared" si="39"/>
        <v>zu wenig km</v>
      </c>
      <c r="BU86" s="183" t="str">
        <f t="shared" si="40"/>
        <v>zu wenig km</v>
      </c>
      <c r="BV86" s="187">
        <f t="shared" si="30"/>
        <v>0</v>
      </c>
      <c r="BW86" s="188" t="e">
        <f t="shared" si="31"/>
        <v>#N/A</v>
      </c>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row>
    <row r="87" spans="1:878" s="36" customFormat="1" ht="30" customHeight="1">
      <c r="A87" s="35">
        <v>74</v>
      </c>
      <c r="B87" s="42"/>
      <c r="C87" s="47"/>
      <c r="D87" s="47"/>
      <c r="E87" s="230"/>
      <c r="F87" s="48"/>
      <c r="G87" s="47"/>
      <c r="H87" s="44"/>
      <c r="I87" s="45"/>
      <c r="J87" s="49"/>
      <c r="K87" s="170"/>
      <c r="L87" s="49"/>
      <c r="M87" s="49"/>
      <c r="N87" s="46"/>
      <c r="O87" s="46"/>
      <c r="P87" s="46"/>
      <c r="Q87" s="46" t="s">
        <v>250</v>
      </c>
      <c r="R87" s="50"/>
      <c r="S87" s="46"/>
      <c r="T87" s="46"/>
      <c r="U87" s="50"/>
      <c r="V87" s="45"/>
      <c r="W87" s="46"/>
      <c r="X87" s="46"/>
      <c r="Y87" s="39" t="str">
        <f>VLOOKUP(X87,Intern!$B$44:$D$51,2)</f>
        <v>zu wenig km</v>
      </c>
      <c r="Z87" s="46"/>
      <c r="AA87" s="32" t="str">
        <f t="shared" si="44"/>
        <v>Ja</v>
      </c>
      <c r="AB87" s="51"/>
      <c r="AC87" s="51"/>
      <c r="AD87" s="51"/>
      <c r="AE87" s="51"/>
      <c r="AF87" s="33">
        <f t="shared" si="43"/>
        <v>1</v>
      </c>
      <c r="AG87" s="52"/>
      <c r="AH87" s="33">
        <f t="shared" si="32"/>
        <v>0</v>
      </c>
      <c r="AI87" s="33">
        <f t="shared" si="26"/>
        <v>1</v>
      </c>
      <c r="AJ87" s="53"/>
      <c r="AK87" s="53"/>
      <c r="AL87" s="53"/>
      <c r="AM87" s="53"/>
      <c r="AN87" s="53"/>
      <c r="AO87" s="53"/>
      <c r="AP87" s="53"/>
      <c r="AQ87" s="53"/>
      <c r="AR87" s="37" t="str">
        <f t="shared" si="27"/>
        <v/>
      </c>
      <c r="AS87" s="152" t="e">
        <f>IF(($AI87)&gt;Intern!$C$5,VLOOKUP($T87,Intern!$A$10:$E$41,5,0))*($AI87-Intern!$C$5)+VLOOKUP($T87,Intern!$A$10:$E$41,4,0)*MIN($AI87,Intern!$C$5)</f>
        <v>#N/A</v>
      </c>
      <c r="AT87" s="151" t="e">
        <f>IF($B87="Lehrkräfte: vorbereitender Besuch",Intern!$B$3,AS87)</f>
        <v>#N/A</v>
      </c>
      <c r="AU87" s="153" t="e">
        <f>IF(($AI87)&gt;Intern!$C$5,VLOOKUP($T87,Intern!$A$10:$E$41,3,0))*($AI87-Intern!$C$5)+VLOOKUP($T87,Intern!$A$10:$E$41,2,0)*MIN($AI87,Intern!$C$5)</f>
        <v>#N/A</v>
      </c>
      <c r="AV87" s="22" t="e">
        <f>IF(($AI87)&gt;Intern!$C$5,VLOOKUP($T87,Intern!$K$10:$O$41,5,0))*($AI87-Intern!$C$5)+VLOOKUP($T87,Intern!$K$10:$O$41,4,0)*MIN($AI87,Intern!$C$5)</f>
        <v>#N/A</v>
      </c>
      <c r="AW87" s="151" t="e">
        <f>IF($B87="Lehrkräfte: vorbereitender Besuch",Intern!$B$3,AV87)</f>
        <v>#N/A</v>
      </c>
      <c r="AX87" s="22" t="e">
        <f>IF(($AI87)&gt;Intern!$C$5,VLOOKUP($T87,Intern!$K$10:$O$41,3,0))*($AI87-Intern!$C$5)+VLOOKUP($T87,Intern!$K$10:$O$41,2,0)*MIN($AI87,Intern!$C$5)</f>
        <v>#N/A</v>
      </c>
      <c r="AY87" s="152" t="e">
        <f t="shared" si="41"/>
        <v>#N/A</v>
      </c>
      <c r="AZ87" s="153" t="e">
        <f t="shared" si="33"/>
        <v>#N/A</v>
      </c>
      <c r="BA87" s="22" t="e">
        <f>IF(($AI87)&gt;Intern!$C$5,VLOOKUP($T87,Intern!$A$61:$E$92,5,0))*($AI87-Intern!$C$5)+VLOOKUP($T87,Intern!$A$61:$E$92,4,0)*MIN($AI87,Intern!$C$5)</f>
        <v>#N/A</v>
      </c>
      <c r="BB87" s="151" t="e">
        <f>IF($B87="Lehrkräfte: vorbereitender Besuch",Intern!$B$54,BA87)</f>
        <v>#N/A</v>
      </c>
      <c r="BC87" s="22" t="e">
        <f>IF(($AI87)&gt;Intern!$C$5,VLOOKUP($T87,Intern!$A$61:$E$92,3,0))*($AI87-Intern!$C$5)+VLOOKUP($T87,Intern!$A$61:$E$92,2,0)*MIN($AI87,Intern!$C$5)</f>
        <v>#N/A</v>
      </c>
      <c r="BD87" s="152" t="e">
        <f>IF(($AI87)&gt;Intern!$C$5,VLOOKUP($T87,Intern!$K$61:$O$92,5,0))*($AI87-Intern!$C$5)+VLOOKUP($T87,Intern!$K$61:$O$92,4,0)*MIN($AI87,Intern!$C$5)</f>
        <v>#N/A</v>
      </c>
      <c r="BE87" s="151" t="e">
        <f>IF($B87="Lehrkräfte: vorbereitender Besuch",Intern!$B$54,BD87)</f>
        <v>#N/A</v>
      </c>
      <c r="BF87" s="153" t="e">
        <f>IF(($AI87)&gt;Intern!$C$5,VLOOKUP($T87,Intern!$K$61:$O$92,3,0))*($AI87-Intern!$C$5)+VLOOKUP($T87,Intern!$K$61:$O$92,2,0)*MIN($AI87,Intern!$C$5)</f>
        <v>#N/A</v>
      </c>
      <c r="BG87" s="22" t="e">
        <f t="shared" si="42"/>
        <v>#N/A</v>
      </c>
      <c r="BH87" s="22" t="e">
        <f t="shared" si="34"/>
        <v>#N/A</v>
      </c>
      <c r="BI87" s="152" t="e">
        <f t="shared" si="35"/>
        <v>#N/A</v>
      </c>
      <c r="BJ87" s="153" t="e">
        <f t="shared" si="36"/>
        <v>#N/A</v>
      </c>
      <c r="BK87" s="189" t="e">
        <f t="shared" si="37"/>
        <v>#N/A</v>
      </c>
      <c r="BL87" s="190" t="e">
        <f>($AI87-2)*VLOOKUP($T87,Intern!$A$10:$H$41,6,0)+2*VLOOKUP($T87,Intern!$A$10:$H$41,7,0)+($AI87-1)*VLOOKUP($T87,Intern!$A$10:$H$41,8,0)</f>
        <v>#N/A</v>
      </c>
      <c r="BM87" s="183" t="e">
        <f t="shared" si="28"/>
        <v>#N/A</v>
      </c>
      <c r="BN87" s="186" t="e">
        <f t="shared" si="29"/>
        <v>#N/A</v>
      </c>
      <c r="BO87" s="179" t="str">
        <f>VLOOKUP($X87,Intern!$B$44:$E$51,3)</f>
        <v>zu wenig km</v>
      </c>
      <c r="BP87" s="180" t="str">
        <f>VLOOKUP($X87,Intern!$B$44:$E$51,4)</f>
        <v>zu wenig km</v>
      </c>
      <c r="BQ87" s="177" t="str">
        <f>VLOOKUP($X87,Intern!$B$95:$E$102,3)</f>
        <v>zu wenig km</v>
      </c>
      <c r="BR87" s="178" t="str">
        <f>VLOOKUP($X87,Intern!$B$95:$E$102,4)</f>
        <v>zu wenig km</v>
      </c>
      <c r="BS87" s="178" t="str">
        <f t="shared" si="38"/>
        <v>zu wenig km</v>
      </c>
      <c r="BT87" s="178" t="str">
        <f t="shared" si="39"/>
        <v>zu wenig km</v>
      </c>
      <c r="BU87" s="183" t="str">
        <f t="shared" si="40"/>
        <v>zu wenig km</v>
      </c>
      <c r="BV87" s="187">
        <f t="shared" si="30"/>
        <v>0</v>
      </c>
      <c r="BW87" s="188" t="e">
        <f t="shared" si="31"/>
        <v>#N/A</v>
      </c>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row>
    <row r="88" spans="1:878" s="36" customFormat="1" ht="30" customHeight="1">
      <c r="A88" s="35">
        <v>75</v>
      </c>
      <c r="B88" s="42"/>
      <c r="C88" s="47"/>
      <c r="D88" s="47"/>
      <c r="E88" s="230"/>
      <c r="F88" s="48"/>
      <c r="G88" s="47"/>
      <c r="H88" s="44"/>
      <c r="I88" s="45"/>
      <c r="J88" s="49"/>
      <c r="K88" s="170"/>
      <c r="L88" s="49"/>
      <c r="M88" s="49"/>
      <c r="N88" s="46"/>
      <c r="O88" s="46"/>
      <c r="P88" s="46"/>
      <c r="Q88" s="46" t="s">
        <v>250</v>
      </c>
      <c r="R88" s="50"/>
      <c r="S88" s="46"/>
      <c r="T88" s="46"/>
      <c r="U88" s="50"/>
      <c r="V88" s="45"/>
      <c r="W88" s="46"/>
      <c r="X88" s="46"/>
      <c r="Y88" s="39" t="str">
        <f>VLOOKUP(X88,Intern!$B$44:$D$51,2)</f>
        <v>zu wenig km</v>
      </c>
      <c r="Z88" s="46"/>
      <c r="AA88" s="32" t="str">
        <f t="shared" si="44"/>
        <v>Ja</v>
      </c>
      <c r="AB88" s="51"/>
      <c r="AC88" s="51"/>
      <c r="AD88" s="51"/>
      <c r="AE88" s="51"/>
      <c r="AF88" s="33">
        <f t="shared" si="43"/>
        <v>1</v>
      </c>
      <c r="AG88" s="52"/>
      <c r="AH88" s="33">
        <f t="shared" si="32"/>
        <v>0</v>
      </c>
      <c r="AI88" s="33">
        <f t="shared" si="26"/>
        <v>1</v>
      </c>
      <c r="AJ88" s="53"/>
      <c r="AK88" s="53"/>
      <c r="AL88" s="53"/>
      <c r="AM88" s="53"/>
      <c r="AN88" s="53"/>
      <c r="AO88" s="53"/>
      <c r="AP88" s="53"/>
      <c r="AQ88" s="53"/>
      <c r="AR88" s="37" t="str">
        <f t="shared" si="27"/>
        <v/>
      </c>
      <c r="AS88" s="152" t="e">
        <f>IF(($AI88)&gt;Intern!$C$5,VLOOKUP($T88,Intern!$A$10:$E$41,5,0))*($AI88-Intern!$C$5)+VLOOKUP($T88,Intern!$A$10:$E$41,4,0)*MIN($AI88,Intern!$C$5)</f>
        <v>#N/A</v>
      </c>
      <c r="AT88" s="151" t="e">
        <f>IF($B88="Lehrkräfte: vorbereitender Besuch",Intern!$B$3,AS88)</f>
        <v>#N/A</v>
      </c>
      <c r="AU88" s="153" t="e">
        <f>IF(($AI88)&gt;Intern!$C$5,VLOOKUP($T88,Intern!$A$10:$E$41,3,0))*($AI88-Intern!$C$5)+VLOOKUP($T88,Intern!$A$10:$E$41,2,0)*MIN($AI88,Intern!$C$5)</f>
        <v>#N/A</v>
      </c>
      <c r="AV88" s="22" t="e">
        <f>IF(($AI88)&gt;Intern!$C$5,VLOOKUP($T88,Intern!$K$10:$O$41,5,0))*($AI88-Intern!$C$5)+VLOOKUP($T88,Intern!$K$10:$O$41,4,0)*MIN($AI88,Intern!$C$5)</f>
        <v>#N/A</v>
      </c>
      <c r="AW88" s="151" t="e">
        <f>IF($B88="Lehrkräfte: vorbereitender Besuch",Intern!$B$3,AV88)</f>
        <v>#N/A</v>
      </c>
      <c r="AX88" s="22" t="e">
        <f>IF(($AI88)&gt;Intern!$C$5,VLOOKUP($T88,Intern!$K$10:$O$41,3,0))*($AI88-Intern!$C$5)+VLOOKUP($T88,Intern!$K$10:$O$41,2,0)*MIN($AI88,Intern!$C$5)</f>
        <v>#N/A</v>
      </c>
      <c r="AY88" s="152" t="e">
        <f t="shared" si="41"/>
        <v>#N/A</v>
      </c>
      <c r="AZ88" s="153" t="e">
        <f t="shared" si="33"/>
        <v>#N/A</v>
      </c>
      <c r="BA88" s="22" t="e">
        <f>IF(($AI88)&gt;Intern!$C$5,VLOOKUP($T88,Intern!$A$61:$E$92,5,0))*($AI88-Intern!$C$5)+VLOOKUP($T88,Intern!$A$61:$E$92,4,0)*MIN($AI88,Intern!$C$5)</f>
        <v>#N/A</v>
      </c>
      <c r="BB88" s="151" t="e">
        <f>IF($B88="Lehrkräfte: vorbereitender Besuch",Intern!$B$54,BA88)</f>
        <v>#N/A</v>
      </c>
      <c r="BC88" s="22" t="e">
        <f>IF(($AI88)&gt;Intern!$C$5,VLOOKUP($T88,Intern!$A$61:$E$92,3,0))*($AI88-Intern!$C$5)+VLOOKUP($T88,Intern!$A$61:$E$92,2,0)*MIN($AI88,Intern!$C$5)</f>
        <v>#N/A</v>
      </c>
      <c r="BD88" s="152" t="e">
        <f>IF(($AI88)&gt;Intern!$C$5,VLOOKUP($T88,Intern!$K$61:$O$92,5,0))*($AI88-Intern!$C$5)+VLOOKUP($T88,Intern!$K$61:$O$92,4,0)*MIN($AI88,Intern!$C$5)</f>
        <v>#N/A</v>
      </c>
      <c r="BE88" s="151" t="e">
        <f>IF($B88="Lehrkräfte: vorbereitender Besuch",Intern!$B$54,BD88)</f>
        <v>#N/A</v>
      </c>
      <c r="BF88" s="153" t="e">
        <f>IF(($AI88)&gt;Intern!$C$5,VLOOKUP($T88,Intern!$K$61:$O$92,3,0))*($AI88-Intern!$C$5)+VLOOKUP($T88,Intern!$K$61:$O$92,2,0)*MIN($AI88,Intern!$C$5)</f>
        <v>#N/A</v>
      </c>
      <c r="BG88" s="22" t="e">
        <f t="shared" si="42"/>
        <v>#N/A</v>
      </c>
      <c r="BH88" s="22" t="e">
        <f t="shared" si="34"/>
        <v>#N/A</v>
      </c>
      <c r="BI88" s="152" t="e">
        <f t="shared" si="35"/>
        <v>#N/A</v>
      </c>
      <c r="BJ88" s="153" t="e">
        <f t="shared" si="36"/>
        <v>#N/A</v>
      </c>
      <c r="BK88" s="189" t="e">
        <f t="shared" si="37"/>
        <v>#N/A</v>
      </c>
      <c r="BL88" s="190" t="e">
        <f>($AI88-2)*VLOOKUP($T88,Intern!$A$10:$H$41,6,0)+2*VLOOKUP($T88,Intern!$A$10:$H$41,7,0)+($AI88-1)*VLOOKUP($T88,Intern!$A$10:$H$41,8,0)</f>
        <v>#N/A</v>
      </c>
      <c r="BM88" s="183" t="e">
        <f t="shared" si="28"/>
        <v>#N/A</v>
      </c>
      <c r="BN88" s="186" t="e">
        <f t="shared" si="29"/>
        <v>#N/A</v>
      </c>
      <c r="BO88" s="179" t="str">
        <f>VLOOKUP($X88,Intern!$B$44:$E$51,3)</f>
        <v>zu wenig km</v>
      </c>
      <c r="BP88" s="180" t="str">
        <f>VLOOKUP($X88,Intern!$B$44:$E$51,4)</f>
        <v>zu wenig km</v>
      </c>
      <c r="BQ88" s="177" t="str">
        <f>VLOOKUP($X88,Intern!$B$95:$E$102,3)</f>
        <v>zu wenig km</v>
      </c>
      <c r="BR88" s="178" t="str">
        <f>VLOOKUP($X88,Intern!$B$95:$E$102,4)</f>
        <v>zu wenig km</v>
      </c>
      <c r="BS88" s="178" t="str">
        <f t="shared" si="38"/>
        <v>zu wenig km</v>
      </c>
      <c r="BT88" s="178" t="str">
        <f t="shared" si="39"/>
        <v>zu wenig km</v>
      </c>
      <c r="BU88" s="183" t="str">
        <f t="shared" si="40"/>
        <v>zu wenig km</v>
      </c>
      <c r="BV88" s="187">
        <f t="shared" si="30"/>
        <v>0</v>
      </c>
      <c r="BW88" s="188" t="e">
        <f t="shared" si="31"/>
        <v>#N/A</v>
      </c>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c r="IW88" s="3"/>
      <c r="IX88" s="3"/>
      <c r="IY88" s="3"/>
      <c r="IZ88" s="3"/>
      <c r="JA88" s="3"/>
      <c r="JB88" s="3"/>
      <c r="JC88" s="3"/>
      <c r="JD88" s="3"/>
      <c r="JE88" s="3"/>
      <c r="JF88" s="3"/>
      <c r="JG88" s="3"/>
      <c r="JH88" s="3"/>
      <c r="JI88" s="3"/>
      <c r="JJ88" s="3"/>
      <c r="JK88" s="3"/>
      <c r="JL88" s="3"/>
      <c r="JM88" s="3"/>
      <c r="JN88" s="3"/>
      <c r="JO88" s="3"/>
      <c r="JP88" s="3"/>
      <c r="JQ88" s="3"/>
      <c r="JR88" s="3"/>
      <c r="JS88" s="3"/>
      <c r="JT88" s="3"/>
      <c r="JU88" s="3"/>
      <c r="JV88" s="3"/>
      <c r="JW88" s="3"/>
      <c r="JX88" s="3"/>
      <c r="JY88" s="3"/>
      <c r="JZ88" s="3"/>
      <c r="KA88" s="3"/>
      <c r="KB88" s="3"/>
      <c r="KC88" s="3"/>
      <c r="KD88" s="3"/>
      <c r="KE88" s="3"/>
      <c r="KF88" s="3"/>
      <c r="KG88" s="3"/>
      <c r="KH88" s="3"/>
      <c r="KI88" s="3"/>
      <c r="KJ88" s="3"/>
      <c r="KK88" s="3"/>
      <c r="KL88" s="3"/>
      <c r="KM88" s="3"/>
      <c r="KN88" s="3"/>
      <c r="KO88" s="3"/>
      <c r="KP88" s="3"/>
      <c r="KQ88" s="3"/>
      <c r="KR88" s="3"/>
      <c r="KS88" s="3"/>
      <c r="KT88" s="3"/>
      <c r="KU88" s="3"/>
      <c r="KV88" s="3"/>
      <c r="KW88" s="3"/>
      <c r="KX88" s="3"/>
      <c r="KY88" s="3"/>
      <c r="KZ88" s="3"/>
      <c r="LA88" s="3"/>
      <c r="LB88" s="3"/>
      <c r="LC88" s="3"/>
      <c r="LD88" s="3"/>
      <c r="LE88" s="3"/>
      <c r="LF88" s="3"/>
      <c r="LG88" s="3"/>
      <c r="LH88" s="3"/>
      <c r="LI88" s="3"/>
      <c r="LJ88" s="3"/>
      <c r="LK88" s="3"/>
      <c r="LL88" s="3"/>
      <c r="LM88" s="3"/>
      <c r="LN88" s="3"/>
      <c r="LO88" s="3"/>
      <c r="LP88" s="3"/>
      <c r="LQ88" s="3"/>
      <c r="LR88" s="3"/>
      <c r="LS88" s="3"/>
      <c r="LT88" s="3"/>
      <c r="LU88" s="3"/>
      <c r="LV88" s="3"/>
      <c r="LW88" s="3"/>
      <c r="LX88" s="3"/>
      <c r="LY88" s="3"/>
      <c r="LZ88" s="3"/>
      <c r="MA88" s="3"/>
      <c r="MB88" s="3"/>
      <c r="MC88" s="3"/>
      <c r="MD88" s="3"/>
      <c r="ME88" s="3"/>
      <c r="MF88" s="3"/>
      <c r="MG88" s="3"/>
      <c r="MH88" s="3"/>
      <c r="MI88" s="3"/>
      <c r="MJ88" s="3"/>
      <c r="MK88" s="3"/>
      <c r="ML88" s="3"/>
      <c r="MM88" s="3"/>
      <c r="MN88" s="3"/>
      <c r="MO88" s="3"/>
      <c r="MP88" s="3"/>
      <c r="MQ88" s="3"/>
      <c r="MR88" s="3"/>
      <c r="MS88" s="3"/>
      <c r="MT88" s="3"/>
      <c r="MU88" s="3"/>
      <c r="MV88" s="3"/>
      <c r="MW88" s="3"/>
      <c r="MX88" s="3"/>
      <c r="MY88" s="3"/>
      <c r="MZ88" s="3"/>
      <c r="NA88" s="3"/>
      <c r="NB88" s="3"/>
      <c r="NC88" s="3"/>
      <c r="ND88" s="3"/>
      <c r="NE88" s="3"/>
      <c r="NF88" s="3"/>
      <c r="NG88" s="3"/>
      <c r="NH88" s="3"/>
      <c r="NI88" s="3"/>
      <c r="NJ88" s="3"/>
      <c r="NK88" s="3"/>
      <c r="NL88" s="3"/>
      <c r="NM88" s="3"/>
      <c r="NN88" s="3"/>
      <c r="NO88" s="3"/>
      <c r="NP88" s="3"/>
      <c r="NQ88" s="3"/>
      <c r="NR88" s="3"/>
      <c r="NS88" s="3"/>
      <c r="NT88" s="3"/>
      <c r="NU88" s="3"/>
      <c r="NV88" s="3"/>
      <c r="NW88" s="3"/>
      <c r="NX88" s="3"/>
      <c r="NY88" s="3"/>
      <c r="NZ88" s="3"/>
      <c r="OA88" s="3"/>
      <c r="OB88" s="3"/>
      <c r="OC88" s="3"/>
      <c r="OD88" s="3"/>
      <c r="OE88" s="3"/>
      <c r="OF88" s="3"/>
      <c r="OG88" s="3"/>
      <c r="OH88" s="3"/>
      <c r="OI88" s="3"/>
      <c r="OJ88" s="3"/>
      <c r="OK88" s="3"/>
      <c r="OL88" s="3"/>
      <c r="OM88" s="3"/>
      <c r="ON88" s="3"/>
      <c r="OO88" s="3"/>
      <c r="OP88" s="3"/>
      <c r="OQ88" s="3"/>
      <c r="OR88" s="3"/>
      <c r="OS88" s="3"/>
      <c r="OT88" s="3"/>
      <c r="OU88" s="3"/>
      <c r="OV88" s="3"/>
      <c r="OW88" s="3"/>
      <c r="OX88" s="3"/>
      <c r="OY88" s="3"/>
      <c r="OZ88" s="3"/>
      <c r="PA88" s="3"/>
      <c r="PB88" s="3"/>
      <c r="PC88" s="3"/>
      <c r="PD88" s="3"/>
      <c r="PE88" s="3"/>
      <c r="PF88" s="3"/>
      <c r="PG88" s="3"/>
      <c r="PH88" s="3"/>
      <c r="PI88" s="3"/>
      <c r="PJ88" s="3"/>
      <c r="PK88" s="3"/>
      <c r="PL88" s="3"/>
      <c r="PM88" s="3"/>
      <c r="PN88" s="3"/>
      <c r="PO88" s="3"/>
      <c r="PP88" s="3"/>
      <c r="PQ88" s="3"/>
      <c r="PR88" s="3"/>
      <c r="PS88" s="3"/>
      <c r="PT88" s="3"/>
      <c r="PU88" s="3"/>
      <c r="PV88" s="3"/>
      <c r="PW88" s="3"/>
      <c r="PX88" s="3"/>
      <c r="PY88" s="3"/>
      <c r="PZ88" s="3"/>
      <c r="QA88" s="3"/>
      <c r="QB88" s="3"/>
      <c r="QC88" s="3"/>
      <c r="QD88" s="3"/>
      <c r="QE88" s="3"/>
      <c r="QF88" s="3"/>
      <c r="QG88" s="3"/>
      <c r="QH88" s="3"/>
      <c r="QI88" s="3"/>
      <c r="QJ88" s="3"/>
      <c r="QK88" s="3"/>
      <c r="QL88" s="3"/>
      <c r="QM88" s="3"/>
      <c r="QN88" s="3"/>
      <c r="QO88" s="3"/>
      <c r="QP88" s="3"/>
      <c r="QQ88" s="3"/>
      <c r="QR88" s="3"/>
      <c r="QS88" s="3"/>
      <c r="QT88" s="3"/>
      <c r="QU88" s="3"/>
      <c r="QV88" s="3"/>
      <c r="QW88" s="3"/>
      <c r="QX88" s="3"/>
      <c r="QY88" s="3"/>
      <c r="QZ88" s="3"/>
      <c r="RA88" s="3"/>
      <c r="RB88" s="3"/>
      <c r="RC88" s="3"/>
      <c r="RD88" s="3"/>
      <c r="RE88" s="3"/>
      <c r="RF88" s="3"/>
      <c r="RG88" s="3"/>
      <c r="RH88" s="3"/>
      <c r="RI88" s="3"/>
      <c r="RJ88" s="3"/>
      <c r="RK88" s="3"/>
      <c r="RL88" s="3"/>
      <c r="RM88" s="3"/>
      <c r="RN88" s="3"/>
      <c r="RO88" s="3"/>
      <c r="RP88" s="3"/>
      <c r="RQ88" s="3"/>
      <c r="RR88" s="3"/>
      <c r="RS88" s="3"/>
      <c r="RT88" s="3"/>
      <c r="RU88" s="3"/>
      <c r="RV88" s="3"/>
      <c r="RW88" s="3"/>
      <c r="RX88" s="3"/>
      <c r="RY88" s="3"/>
      <c r="RZ88" s="3"/>
      <c r="SA88" s="3"/>
      <c r="SB88" s="3"/>
      <c r="SC88" s="3"/>
      <c r="SD88" s="3"/>
      <c r="SE88" s="3"/>
      <c r="SF88" s="3"/>
      <c r="SG88" s="3"/>
      <c r="SH88" s="3"/>
      <c r="SI88" s="3"/>
      <c r="SJ88" s="3"/>
      <c r="SK88" s="3"/>
      <c r="SL88" s="3"/>
      <c r="SM88" s="3"/>
      <c r="SN88" s="3"/>
      <c r="SO88" s="3"/>
      <c r="SP88" s="3"/>
      <c r="SQ88" s="3"/>
      <c r="SR88" s="3"/>
      <c r="SS88" s="3"/>
      <c r="ST88" s="3"/>
      <c r="SU88" s="3"/>
      <c r="SV88" s="3"/>
      <c r="SW88" s="3"/>
      <c r="SX88" s="3"/>
      <c r="SY88" s="3"/>
      <c r="SZ88" s="3"/>
      <c r="TA88" s="3"/>
      <c r="TB88" s="3"/>
      <c r="TC88" s="3"/>
      <c r="TD88" s="3"/>
      <c r="TE88" s="3"/>
      <c r="TF88" s="3"/>
      <c r="TG88" s="3"/>
      <c r="TH88" s="3"/>
      <c r="TI88" s="3"/>
      <c r="TJ88" s="3"/>
      <c r="TK88" s="3"/>
      <c r="TL88" s="3"/>
      <c r="TM88" s="3"/>
      <c r="TN88" s="3"/>
      <c r="TO88" s="3"/>
      <c r="TP88" s="3"/>
      <c r="TQ88" s="3"/>
      <c r="TR88" s="3"/>
      <c r="TS88" s="3"/>
      <c r="TT88" s="3"/>
      <c r="TU88" s="3"/>
      <c r="TV88" s="3"/>
      <c r="TW88" s="3"/>
      <c r="TX88" s="3"/>
      <c r="TY88" s="3"/>
      <c r="TZ88" s="3"/>
      <c r="UA88" s="3"/>
      <c r="UB88" s="3"/>
      <c r="UC88" s="3"/>
      <c r="UD88" s="3"/>
      <c r="UE88" s="3"/>
      <c r="UF88" s="3"/>
      <c r="UG88" s="3"/>
      <c r="UH88" s="3"/>
      <c r="UI88" s="3"/>
      <c r="UJ88" s="3"/>
      <c r="UK88" s="3"/>
      <c r="UL88" s="3"/>
      <c r="UM88" s="3"/>
      <c r="UN88" s="3"/>
      <c r="UO88" s="3"/>
      <c r="UP88" s="3"/>
      <c r="UQ88" s="3"/>
      <c r="UR88" s="3"/>
      <c r="US88" s="3"/>
      <c r="UT88" s="3"/>
      <c r="UU88" s="3"/>
      <c r="UV88" s="3"/>
      <c r="UW88" s="3"/>
      <c r="UX88" s="3"/>
      <c r="UY88" s="3"/>
      <c r="UZ88" s="3"/>
      <c r="VA88" s="3"/>
      <c r="VB88" s="3"/>
      <c r="VC88" s="3"/>
      <c r="VD88" s="3"/>
      <c r="VE88" s="3"/>
      <c r="VF88" s="3"/>
      <c r="VG88" s="3"/>
      <c r="VH88" s="3"/>
      <c r="VI88" s="3"/>
      <c r="VJ88" s="3"/>
      <c r="VK88" s="3"/>
      <c r="VL88" s="3"/>
      <c r="VM88" s="3"/>
      <c r="VN88" s="3"/>
      <c r="VO88" s="3"/>
      <c r="VP88" s="3"/>
      <c r="VQ88" s="3"/>
      <c r="VR88" s="3"/>
      <c r="VS88" s="3"/>
      <c r="VT88" s="3"/>
      <c r="VU88" s="3"/>
      <c r="VV88" s="3"/>
      <c r="VW88" s="3"/>
      <c r="VX88" s="3"/>
      <c r="VY88" s="3"/>
      <c r="VZ88" s="3"/>
      <c r="WA88" s="3"/>
      <c r="WB88" s="3"/>
      <c r="WC88" s="3"/>
      <c r="WD88" s="3"/>
      <c r="WE88" s="3"/>
      <c r="WF88" s="3"/>
      <c r="WG88" s="3"/>
      <c r="WH88" s="3"/>
      <c r="WI88" s="3"/>
      <c r="WJ88" s="3"/>
      <c r="WK88" s="3"/>
      <c r="WL88" s="3"/>
      <c r="WM88" s="3"/>
      <c r="WN88" s="3"/>
      <c r="WO88" s="3"/>
      <c r="WP88" s="3"/>
      <c r="WQ88" s="3"/>
      <c r="WR88" s="3"/>
      <c r="WS88" s="3"/>
      <c r="WT88" s="3"/>
      <c r="WU88" s="3"/>
      <c r="WV88" s="3"/>
      <c r="WW88" s="3"/>
      <c r="WX88" s="3"/>
      <c r="WY88" s="3"/>
      <c r="WZ88" s="3"/>
      <c r="XA88" s="3"/>
      <c r="XB88" s="3"/>
      <c r="XC88" s="3"/>
      <c r="XD88" s="3"/>
      <c r="XE88" s="3"/>
      <c r="XF88" s="3"/>
      <c r="XG88" s="3"/>
      <c r="XH88" s="3"/>
      <c r="XI88" s="3"/>
      <c r="XJ88" s="3"/>
      <c r="XK88" s="3"/>
      <c r="XL88" s="3"/>
      <c r="XM88" s="3"/>
      <c r="XN88" s="3"/>
      <c r="XO88" s="3"/>
      <c r="XP88" s="3"/>
      <c r="XQ88" s="3"/>
      <c r="XR88" s="3"/>
      <c r="XS88" s="3"/>
      <c r="XT88" s="3"/>
      <c r="XU88" s="3"/>
      <c r="XV88" s="3"/>
      <c r="XW88" s="3"/>
      <c r="XX88" s="3"/>
      <c r="XY88" s="3"/>
      <c r="XZ88" s="3"/>
      <c r="YA88" s="3"/>
      <c r="YB88" s="3"/>
      <c r="YC88" s="3"/>
      <c r="YD88" s="3"/>
      <c r="YE88" s="3"/>
      <c r="YF88" s="3"/>
      <c r="YG88" s="3"/>
      <c r="YH88" s="3"/>
      <c r="YI88" s="3"/>
      <c r="YJ88" s="3"/>
      <c r="YK88" s="3"/>
      <c r="YL88" s="3"/>
      <c r="YM88" s="3"/>
      <c r="YN88" s="3"/>
      <c r="YO88" s="3"/>
      <c r="YP88" s="3"/>
      <c r="YQ88" s="3"/>
      <c r="YR88" s="3"/>
      <c r="YS88" s="3"/>
      <c r="YT88" s="3"/>
      <c r="YU88" s="3"/>
      <c r="YV88" s="3"/>
      <c r="YW88" s="3"/>
      <c r="YX88" s="3"/>
      <c r="YY88" s="3"/>
      <c r="YZ88" s="3"/>
      <c r="ZA88" s="3"/>
      <c r="ZB88" s="3"/>
      <c r="ZC88" s="3"/>
      <c r="ZD88" s="3"/>
      <c r="ZE88" s="3"/>
      <c r="ZF88" s="3"/>
      <c r="ZG88" s="3"/>
      <c r="ZH88" s="3"/>
      <c r="ZI88" s="3"/>
      <c r="ZJ88" s="3"/>
      <c r="ZK88" s="3"/>
      <c r="ZL88" s="3"/>
      <c r="ZM88" s="3"/>
      <c r="ZN88" s="3"/>
      <c r="ZO88" s="3"/>
      <c r="ZP88" s="3"/>
      <c r="ZQ88" s="3"/>
      <c r="ZR88" s="3"/>
      <c r="ZS88" s="3"/>
      <c r="ZT88" s="3"/>
      <c r="ZU88" s="3"/>
      <c r="ZV88" s="3"/>
      <c r="ZW88" s="3"/>
      <c r="ZX88" s="3"/>
      <c r="ZY88" s="3"/>
      <c r="ZZ88" s="3"/>
      <c r="AAA88" s="3"/>
      <c r="AAB88" s="3"/>
      <c r="AAC88" s="3"/>
      <c r="AAD88" s="3"/>
      <c r="AAE88" s="3"/>
      <c r="AAF88" s="3"/>
      <c r="AAG88" s="3"/>
      <c r="AAH88" s="3"/>
      <c r="AAI88" s="3"/>
      <c r="AAJ88" s="3"/>
      <c r="AAK88" s="3"/>
      <c r="AAL88" s="3"/>
      <c r="AAM88" s="3"/>
      <c r="AAN88" s="3"/>
      <c r="AAO88" s="3"/>
      <c r="AAP88" s="3"/>
      <c r="AAQ88" s="3"/>
      <c r="AAR88" s="3"/>
      <c r="AAS88" s="3"/>
      <c r="AAT88" s="3"/>
      <c r="AAU88" s="3"/>
      <c r="AAV88" s="3"/>
      <c r="AAW88" s="3"/>
      <c r="AAX88" s="3"/>
      <c r="AAY88" s="3"/>
      <c r="AAZ88" s="3"/>
      <c r="ABA88" s="3"/>
      <c r="ABB88" s="3"/>
      <c r="ABC88" s="3"/>
      <c r="ABD88" s="3"/>
      <c r="ABE88" s="3"/>
      <c r="ABF88" s="3"/>
      <c r="ABG88" s="3"/>
      <c r="ABH88" s="3"/>
      <c r="ABI88" s="3"/>
      <c r="ABJ88" s="3"/>
      <c r="ABK88" s="3"/>
      <c r="ABL88" s="3"/>
      <c r="ABM88" s="3"/>
      <c r="ABN88" s="3"/>
      <c r="ABO88" s="3"/>
      <c r="ABP88" s="3"/>
      <c r="ABQ88" s="3"/>
      <c r="ABR88" s="3"/>
      <c r="ABS88" s="3"/>
      <c r="ABT88" s="3"/>
      <c r="ABU88" s="3"/>
      <c r="ABV88" s="3"/>
      <c r="ABW88" s="3"/>
      <c r="ABX88" s="3"/>
      <c r="ABY88" s="3"/>
      <c r="ABZ88" s="3"/>
      <c r="ACA88" s="3"/>
      <c r="ACB88" s="3"/>
      <c r="ACC88" s="3"/>
      <c r="ACD88" s="3"/>
      <c r="ACE88" s="3"/>
      <c r="ACF88" s="3"/>
      <c r="ACG88" s="3"/>
      <c r="ACH88" s="3"/>
      <c r="ACI88" s="3"/>
      <c r="ACJ88" s="3"/>
      <c r="ACK88" s="3"/>
      <c r="ACL88" s="3"/>
      <c r="ACM88" s="3"/>
      <c r="ACN88" s="3"/>
      <c r="ACO88" s="3"/>
      <c r="ACP88" s="3"/>
      <c r="ACQ88" s="3"/>
      <c r="ACR88" s="3"/>
      <c r="ACS88" s="3"/>
      <c r="ACT88" s="3"/>
      <c r="ACU88" s="3"/>
      <c r="ACV88" s="3"/>
      <c r="ACW88" s="3"/>
      <c r="ACX88" s="3"/>
      <c r="ACY88" s="3"/>
      <c r="ACZ88" s="3"/>
      <c r="ADA88" s="3"/>
      <c r="ADB88" s="3"/>
      <c r="ADC88" s="3"/>
      <c r="ADD88" s="3"/>
      <c r="ADE88" s="3"/>
      <c r="ADF88" s="3"/>
      <c r="ADG88" s="3"/>
      <c r="ADH88" s="3"/>
      <c r="ADI88" s="3"/>
      <c r="ADJ88" s="3"/>
      <c r="ADK88" s="3"/>
      <c r="ADL88" s="3"/>
      <c r="ADM88" s="3"/>
      <c r="ADN88" s="3"/>
      <c r="ADO88" s="3"/>
      <c r="ADP88" s="3"/>
      <c r="ADQ88" s="3"/>
      <c r="ADR88" s="3"/>
      <c r="ADS88" s="3"/>
      <c r="ADT88" s="3"/>
      <c r="ADU88" s="3"/>
      <c r="ADV88" s="3"/>
      <c r="ADW88" s="3"/>
      <c r="ADX88" s="3"/>
      <c r="ADY88" s="3"/>
      <c r="ADZ88" s="3"/>
      <c r="AEA88" s="3"/>
      <c r="AEB88" s="3"/>
      <c r="AEC88" s="3"/>
      <c r="AED88" s="3"/>
      <c r="AEE88" s="3"/>
      <c r="AEF88" s="3"/>
      <c r="AEG88" s="3"/>
      <c r="AEH88" s="3"/>
      <c r="AEI88" s="3"/>
      <c r="AEJ88" s="3"/>
      <c r="AEK88" s="3"/>
      <c r="AEL88" s="3"/>
      <c r="AEM88" s="3"/>
      <c r="AEN88" s="3"/>
      <c r="AEO88" s="3"/>
      <c r="AEP88" s="3"/>
      <c r="AEQ88" s="3"/>
      <c r="AER88" s="3"/>
      <c r="AES88" s="3"/>
      <c r="AET88" s="3"/>
      <c r="AEU88" s="3"/>
      <c r="AEV88" s="3"/>
      <c r="AEW88" s="3"/>
      <c r="AEX88" s="3"/>
      <c r="AEY88" s="3"/>
      <c r="AEZ88" s="3"/>
      <c r="AFA88" s="3"/>
      <c r="AFB88" s="3"/>
      <c r="AFC88" s="3"/>
      <c r="AFD88" s="3"/>
      <c r="AFE88" s="3"/>
      <c r="AFF88" s="3"/>
      <c r="AFG88" s="3"/>
      <c r="AFH88" s="3"/>
      <c r="AFI88" s="3"/>
      <c r="AFJ88" s="3"/>
      <c r="AFK88" s="3"/>
      <c r="AFL88" s="3"/>
      <c r="AFM88" s="3"/>
      <c r="AFN88" s="3"/>
      <c r="AFO88" s="3"/>
      <c r="AFP88" s="3"/>
      <c r="AFQ88" s="3"/>
      <c r="AFR88" s="3"/>
      <c r="AFS88" s="3"/>
      <c r="AFT88" s="3"/>
      <c r="AFU88" s="3"/>
      <c r="AFV88" s="3"/>
      <c r="AFW88" s="3"/>
      <c r="AFX88" s="3"/>
      <c r="AFY88" s="3"/>
      <c r="AFZ88" s="3"/>
      <c r="AGA88" s="3"/>
      <c r="AGB88" s="3"/>
      <c r="AGC88" s="3"/>
      <c r="AGD88" s="3"/>
      <c r="AGE88" s="3"/>
      <c r="AGF88" s="3"/>
      <c r="AGG88" s="3"/>
      <c r="AGH88" s="3"/>
      <c r="AGI88" s="3"/>
      <c r="AGJ88" s="3"/>
      <c r="AGK88" s="3"/>
      <c r="AGL88" s="3"/>
      <c r="AGM88" s="3"/>
      <c r="AGN88" s="3"/>
      <c r="AGO88" s="3"/>
      <c r="AGP88" s="3"/>
      <c r="AGQ88" s="3"/>
      <c r="AGR88" s="3"/>
      <c r="AGS88" s="3"/>
      <c r="AGT88" s="3"/>
    </row>
    <row r="89" spans="1:878" s="36" customFormat="1" ht="30" customHeight="1">
      <c r="A89" s="35">
        <v>76</v>
      </c>
      <c r="B89" s="42"/>
      <c r="C89" s="47"/>
      <c r="D89" s="47"/>
      <c r="E89" s="230"/>
      <c r="F89" s="48"/>
      <c r="G89" s="47"/>
      <c r="H89" s="44"/>
      <c r="I89" s="45"/>
      <c r="J89" s="49"/>
      <c r="K89" s="170"/>
      <c r="L89" s="49"/>
      <c r="M89" s="49"/>
      <c r="N89" s="46"/>
      <c r="O89" s="46"/>
      <c r="P89" s="46"/>
      <c r="Q89" s="46" t="s">
        <v>250</v>
      </c>
      <c r="R89" s="50"/>
      <c r="S89" s="46"/>
      <c r="T89" s="46"/>
      <c r="U89" s="50"/>
      <c r="V89" s="45"/>
      <c r="W89" s="46"/>
      <c r="X89" s="46"/>
      <c r="Y89" s="39" t="str">
        <f>VLOOKUP(X89,Intern!$B$44:$D$51,2)</f>
        <v>zu wenig km</v>
      </c>
      <c r="Z89" s="46"/>
      <c r="AA89" s="32" t="str">
        <f t="shared" si="44"/>
        <v>Ja</v>
      </c>
      <c r="AB89" s="51"/>
      <c r="AC89" s="51"/>
      <c r="AD89" s="51"/>
      <c r="AE89" s="51"/>
      <c r="AF89" s="33">
        <f t="shared" si="43"/>
        <v>1</v>
      </c>
      <c r="AG89" s="52"/>
      <c r="AH89" s="33">
        <f t="shared" si="32"/>
        <v>0</v>
      </c>
      <c r="AI89" s="33">
        <f t="shared" si="26"/>
        <v>1</v>
      </c>
      <c r="AJ89" s="53"/>
      <c r="AK89" s="53"/>
      <c r="AL89" s="53"/>
      <c r="AM89" s="53"/>
      <c r="AN89" s="53"/>
      <c r="AO89" s="53"/>
      <c r="AP89" s="53"/>
      <c r="AQ89" s="53"/>
      <c r="AR89" s="37" t="str">
        <f t="shared" si="27"/>
        <v/>
      </c>
      <c r="AS89" s="152" t="e">
        <f>IF(($AI89)&gt;Intern!$C$5,VLOOKUP($T89,Intern!$A$10:$E$41,5,0))*($AI89-Intern!$C$5)+VLOOKUP($T89,Intern!$A$10:$E$41,4,0)*MIN($AI89,Intern!$C$5)</f>
        <v>#N/A</v>
      </c>
      <c r="AT89" s="151" t="e">
        <f>IF($B89="Lehrkräfte: vorbereitender Besuch",Intern!$B$3,AS89)</f>
        <v>#N/A</v>
      </c>
      <c r="AU89" s="153" t="e">
        <f>IF(($AI89)&gt;Intern!$C$5,VLOOKUP($T89,Intern!$A$10:$E$41,3,0))*($AI89-Intern!$C$5)+VLOOKUP($T89,Intern!$A$10:$E$41,2,0)*MIN($AI89,Intern!$C$5)</f>
        <v>#N/A</v>
      </c>
      <c r="AV89" s="22" t="e">
        <f>IF(($AI89)&gt;Intern!$C$5,VLOOKUP($T89,Intern!$K$10:$O$41,5,0))*($AI89-Intern!$C$5)+VLOOKUP($T89,Intern!$K$10:$O$41,4,0)*MIN($AI89,Intern!$C$5)</f>
        <v>#N/A</v>
      </c>
      <c r="AW89" s="151" t="e">
        <f>IF($B89="Lehrkräfte: vorbereitender Besuch",Intern!$B$3,AV89)</f>
        <v>#N/A</v>
      </c>
      <c r="AX89" s="22" t="e">
        <f>IF(($AI89)&gt;Intern!$C$5,VLOOKUP($T89,Intern!$K$10:$O$41,3,0))*($AI89-Intern!$C$5)+VLOOKUP($T89,Intern!$K$10:$O$41,2,0)*MIN($AI89,Intern!$C$5)</f>
        <v>#N/A</v>
      </c>
      <c r="AY89" s="152" t="e">
        <f t="shared" si="41"/>
        <v>#N/A</v>
      </c>
      <c r="AZ89" s="153" t="e">
        <f t="shared" si="33"/>
        <v>#N/A</v>
      </c>
      <c r="BA89" s="22" t="e">
        <f>IF(($AI89)&gt;Intern!$C$5,VLOOKUP($T89,Intern!$A$61:$E$92,5,0))*($AI89-Intern!$C$5)+VLOOKUP($T89,Intern!$A$61:$E$92,4,0)*MIN($AI89,Intern!$C$5)</f>
        <v>#N/A</v>
      </c>
      <c r="BB89" s="151" t="e">
        <f>IF($B89="Lehrkräfte: vorbereitender Besuch",Intern!$B$54,BA89)</f>
        <v>#N/A</v>
      </c>
      <c r="BC89" s="22" t="e">
        <f>IF(($AI89)&gt;Intern!$C$5,VLOOKUP($T89,Intern!$A$61:$E$92,3,0))*($AI89-Intern!$C$5)+VLOOKUP($T89,Intern!$A$61:$E$92,2,0)*MIN($AI89,Intern!$C$5)</f>
        <v>#N/A</v>
      </c>
      <c r="BD89" s="152" t="e">
        <f>IF(($AI89)&gt;Intern!$C$5,VLOOKUP($T89,Intern!$K$61:$O$92,5,0))*($AI89-Intern!$C$5)+VLOOKUP($T89,Intern!$K$61:$O$92,4,0)*MIN($AI89,Intern!$C$5)</f>
        <v>#N/A</v>
      </c>
      <c r="BE89" s="151" t="e">
        <f>IF($B89="Lehrkräfte: vorbereitender Besuch",Intern!$B$54,BD89)</f>
        <v>#N/A</v>
      </c>
      <c r="BF89" s="153" t="e">
        <f>IF(($AI89)&gt;Intern!$C$5,VLOOKUP($T89,Intern!$K$61:$O$92,3,0))*($AI89-Intern!$C$5)+VLOOKUP($T89,Intern!$K$61:$O$92,2,0)*MIN($AI89,Intern!$C$5)</f>
        <v>#N/A</v>
      </c>
      <c r="BG89" s="22" t="e">
        <f t="shared" si="42"/>
        <v>#N/A</v>
      </c>
      <c r="BH89" s="22" t="e">
        <f t="shared" si="34"/>
        <v>#N/A</v>
      </c>
      <c r="BI89" s="152" t="e">
        <f t="shared" si="35"/>
        <v>#N/A</v>
      </c>
      <c r="BJ89" s="153" t="e">
        <f t="shared" si="36"/>
        <v>#N/A</v>
      </c>
      <c r="BK89" s="189" t="e">
        <f t="shared" si="37"/>
        <v>#N/A</v>
      </c>
      <c r="BL89" s="190" t="e">
        <f>($AI89-2)*VLOOKUP($T89,Intern!$A$10:$H$41,6,0)+2*VLOOKUP($T89,Intern!$A$10:$H$41,7,0)+($AI89-1)*VLOOKUP($T89,Intern!$A$10:$H$41,8,0)</f>
        <v>#N/A</v>
      </c>
      <c r="BM89" s="183" t="e">
        <f t="shared" si="28"/>
        <v>#N/A</v>
      </c>
      <c r="BN89" s="186" t="e">
        <f t="shared" si="29"/>
        <v>#N/A</v>
      </c>
      <c r="BO89" s="179" t="str">
        <f>VLOOKUP($X89,Intern!$B$44:$E$51,3)</f>
        <v>zu wenig km</v>
      </c>
      <c r="BP89" s="180" t="str">
        <f>VLOOKUP($X89,Intern!$B$44:$E$51,4)</f>
        <v>zu wenig km</v>
      </c>
      <c r="BQ89" s="177" t="str">
        <f>VLOOKUP($X89,Intern!$B$95:$E$102,3)</f>
        <v>zu wenig km</v>
      </c>
      <c r="BR89" s="178" t="str">
        <f>VLOOKUP($X89,Intern!$B$95:$E$102,4)</f>
        <v>zu wenig km</v>
      </c>
      <c r="BS89" s="178" t="str">
        <f t="shared" si="38"/>
        <v>zu wenig km</v>
      </c>
      <c r="BT89" s="178" t="str">
        <f t="shared" si="39"/>
        <v>zu wenig km</v>
      </c>
      <c r="BU89" s="183" t="str">
        <f t="shared" si="40"/>
        <v>zu wenig km</v>
      </c>
      <c r="BV89" s="187">
        <f t="shared" si="30"/>
        <v>0</v>
      </c>
      <c r="BW89" s="188" t="e">
        <f t="shared" si="31"/>
        <v>#N/A</v>
      </c>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3"/>
      <c r="KU89" s="3"/>
      <c r="KV89" s="3"/>
      <c r="KW89" s="3"/>
      <c r="KX89" s="3"/>
      <c r="KY89" s="3"/>
      <c r="KZ89" s="3"/>
      <c r="LA89" s="3"/>
      <c r="LB89" s="3"/>
      <c r="LC89" s="3"/>
      <c r="LD89" s="3"/>
      <c r="LE89" s="3"/>
      <c r="LF89" s="3"/>
      <c r="LG89" s="3"/>
      <c r="LH89" s="3"/>
      <c r="LI89" s="3"/>
      <c r="LJ89" s="3"/>
      <c r="LK89" s="3"/>
      <c r="LL89" s="3"/>
      <c r="LM89" s="3"/>
      <c r="LN89" s="3"/>
      <c r="LO89" s="3"/>
      <c r="LP89" s="3"/>
      <c r="LQ89" s="3"/>
      <c r="LR89" s="3"/>
      <c r="LS89" s="3"/>
      <c r="LT89" s="3"/>
      <c r="LU89" s="3"/>
      <c r="LV89" s="3"/>
      <c r="LW89" s="3"/>
      <c r="LX89" s="3"/>
      <c r="LY89" s="3"/>
      <c r="LZ89" s="3"/>
      <c r="MA89" s="3"/>
      <c r="MB89" s="3"/>
      <c r="MC89" s="3"/>
      <c r="MD89" s="3"/>
      <c r="ME89" s="3"/>
      <c r="MF89" s="3"/>
      <c r="MG89" s="3"/>
      <c r="MH89" s="3"/>
      <c r="MI89" s="3"/>
      <c r="MJ89" s="3"/>
      <c r="MK89" s="3"/>
      <c r="ML89" s="3"/>
      <c r="MM89" s="3"/>
      <c r="MN89" s="3"/>
      <c r="MO89" s="3"/>
      <c r="MP89" s="3"/>
      <c r="MQ89" s="3"/>
      <c r="MR89" s="3"/>
      <c r="MS89" s="3"/>
      <c r="MT89" s="3"/>
      <c r="MU89" s="3"/>
      <c r="MV89" s="3"/>
      <c r="MW89" s="3"/>
      <c r="MX89" s="3"/>
      <c r="MY89" s="3"/>
      <c r="MZ89" s="3"/>
      <c r="NA89" s="3"/>
      <c r="NB89" s="3"/>
      <c r="NC89" s="3"/>
      <c r="ND89" s="3"/>
      <c r="NE89" s="3"/>
      <c r="NF89" s="3"/>
      <c r="NG89" s="3"/>
      <c r="NH89" s="3"/>
      <c r="NI89" s="3"/>
      <c r="NJ89" s="3"/>
      <c r="NK89" s="3"/>
      <c r="NL89" s="3"/>
      <c r="NM89" s="3"/>
      <c r="NN89" s="3"/>
      <c r="NO89" s="3"/>
      <c r="NP89" s="3"/>
      <c r="NQ89" s="3"/>
      <c r="NR89" s="3"/>
      <c r="NS89" s="3"/>
      <c r="NT89" s="3"/>
      <c r="NU89" s="3"/>
      <c r="NV89" s="3"/>
      <c r="NW89" s="3"/>
      <c r="NX89" s="3"/>
      <c r="NY89" s="3"/>
      <c r="NZ89" s="3"/>
      <c r="OA89" s="3"/>
      <c r="OB89" s="3"/>
      <c r="OC89" s="3"/>
      <c r="OD89" s="3"/>
      <c r="OE89" s="3"/>
      <c r="OF89" s="3"/>
      <c r="OG89" s="3"/>
      <c r="OH89" s="3"/>
      <c r="OI89" s="3"/>
      <c r="OJ89" s="3"/>
      <c r="OK89" s="3"/>
      <c r="OL89" s="3"/>
      <c r="OM89" s="3"/>
      <c r="ON89" s="3"/>
      <c r="OO89" s="3"/>
      <c r="OP89" s="3"/>
      <c r="OQ89" s="3"/>
      <c r="OR89" s="3"/>
      <c r="OS89" s="3"/>
      <c r="OT89" s="3"/>
      <c r="OU89" s="3"/>
      <c r="OV89" s="3"/>
      <c r="OW89" s="3"/>
      <c r="OX89" s="3"/>
      <c r="OY89" s="3"/>
      <c r="OZ89" s="3"/>
      <c r="PA89" s="3"/>
      <c r="PB89" s="3"/>
      <c r="PC89" s="3"/>
      <c r="PD89" s="3"/>
      <c r="PE89" s="3"/>
      <c r="PF89" s="3"/>
      <c r="PG89" s="3"/>
      <c r="PH89" s="3"/>
      <c r="PI89" s="3"/>
      <c r="PJ89" s="3"/>
      <c r="PK89" s="3"/>
      <c r="PL89" s="3"/>
      <c r="PM89" s="3"/>
      <c r="PN89" s="3"/>
      <c r="PO89" s="3"/>
      <c r="PP89" s="3"/>
      <c r="PQ89" s="3"/>
      <c r="PR89" s="3"/>
      <c r="PS89" s="3"/>
      <c r="PT89" s="3"/>
      <c r="PU89" s="3"/>
      <c r="PV89" s="3"/>
      <c r="PW89" s="3"/>
      <c r="PX89" s="3"/>
      <c r="PY89" s="3"/>
      <c r="PZ89" s="3"/>
      <c r="QA89" s="3"/>
      <c r="QB89" s="3"/>
      <c r="QC89" s="3"/>
      <c r="QD89" s="3"/>
      <c r="QE89" s="3"/>
      <c r="QF89" s="3"/>
      <c r="QG89" s="3"/>
      <c r="QH89" s="3"/>
      <c r="QI89" s="3"/>
      <c r="QJ89" s="3"/>
      <c r="QK89" s="3"/>
      <c r="QL89" s="3"/>
      <c r="QM89" s="3"/>
      <c r="QN89" s="3"/>
      <c r="QO89" s="3"/>
      <c r="QP89" s="3"/>
      <c r="QQ89" s="3"/>
      <c r="QR89" s="3"/>
      <c r="QS89" s="3"/>
      <c r="QT89" s="3"/>
      <c r="QU89" s="3"/>
      <c r="QV89" s="3"/>
      <c r="QW89" s="3"/>
      <c r="QX89" s="3"/>
      <c r="QY89" s="3"/>
      <c r="QZ89" s="3"/>
      <c r="RA89" s="3"/>
      <c r="RB89" s="3"/>
      <c r="RC89" s="3"/>
      <c r="RD89" s="3"/>
      <c r="RE89" s="3"/>
      <c r="RF89" s="3"/>
      <c r="RG89" s="3"/>
      <c r="RH89" s="3"/>
      <c r="RI89" s="3"/>
      <c r="RJ89" s="3"/>
      <c r="RK89" s="3"/>
      <c r="RL89" s="3"/>
      <c r="RM89" s="3"/>
      <c r="RN89" s="3"/>
      <c r="RO89" s="3"/>
      <c r="RP89" s="3"/>
      <c r="RQ89" s="3"/>
      <c r="RR89" s="3"/>
      <c r="RS89" s="3"/>
      <c r="RT89" s="3"/>
      <c r="RU89" s="3"/>
      <c r="RV89" s="3"/>
      <c r="RW89" s="3"/>
      <c r="RX89" s="3"/>
      <c r="RY89" s="3"/>
      <c r="RZ89" s="3"/>
      <c r="SA89" s="3"/>
      <c r="SB89" s="3"/>
      <c r="SC89" s="3"/>
      <c r="SD89" s="3"/>
      <c r="SE89" s="3"/>
      <c r="SF89" s="3"/>
      <c r="SG89" s="3"/>
      <c r="SH89" s="3"/>
      <c r="SI89" s="3"/>
      <c r="SJ89" s="3"/>
      <c r="SK89" s="3"/>
      <c r="SL89" s="3"/>
      <c r="SM89" s="3"/>
      <c r="SN89" s="3"/>
      <c r="SO89" s="3"/>
      <c r="SP89" s="3"/>
      <c r="SQ89" s="3"/>
      <c r="SR89" s="3"/>
      <c r="SS89" s="3"/>
      <c r="ST89" s="3"/>
      <c r="SU89" s="3"/>
      <c r="SV89" s="3"/>
      <c r="SW89" s="3"/>
      <c r="SX89" s="3"/>
      <c r="SY89" s="3"/>
      <c r="SZ89" s="3"/>
      <c r="TA89" s="3"/>
      <c r="TB89" s="3"/>
      <c r="TC89" s="3"/>
      <c r="TD89" s="3"/>
      <c r="TE89" s="3"/>
      <c r="TF89" s="3"/>
      <c r="TG89" s="3"/>
      <c r="TH89" s="3"/>
      <c r="TI89" s="3"/>
      <c r="TJ89" s="3"/>
      <c r="TK89" s="3"/>
      <c r="TL89" s="3"/>
      <c r="TM89" s="3"/>
      <c r="TN89" s="3"/>
      <c r="TO89" s="3"/>
      <c r="TP89" s="3"/>
      <c r="TQ89" s="3"/>
      <c r="TR89" s="3"/>
      <c r="TS89" s="3"/>
      <c r="TT89" s="3"/>
      <c r="TU89" s="3"/>
      <c r="TV89" s="3"/>
      <c r="TW89" s="3"/>
      <c r="TX89" s="3"/>
      <c r="TY89" s="3"/>
      <c r="TZ89" s="3"/>
      <c r="UA89" s="3"/>
      <c r="UB89" s="3"/>
      <c r="UC89" s="3"/>
      <c r="UD89" s="3"/>
      <c r="UE89" s="3"/>
      <c r="UF89" s="3"/>
      <c r="UG89" s="3"/>
      <c r="UH89" s="3"/>
      <c r="UI89" s="3"/>
      <c r="UJ89" s="3"/>
      <c r="UK89" s="3"/>
      <c r="UL89" s="3"/>
      <c r="UM89" s="3"/>
      <c r="UN89" s="3"/>
      <c r="UO89" s="3"/>
      <c r="UP89" s="3"/>
      <c r="UQ89" s="3"/>
      <c r="UR89" s="3"/>
      <c r="US89" s="3"/>
      <c r="UT89" s="3"/>
      <c r="UU89" s="3"/>
      <c r="UV89" s="3"/>
      <c r="UW89" s="3"/>
      <c r="UX89" s="3"/>
      <c r="UY89" s="3"/>
      <c r="UZ89" s="3"/>
      <c r="VA89" s="3"/>
      <c r="VB89" s="3"/>
      <c r="VC89" s="3"/>
      <c r="VD89" s="3"/>
      <c r="VE89" s="3"/>
      <c r="VF89" s="3"/>
      <c r="VG89" s="3"/>
      <c r="VH89" s="3"/>
      <c r="VI89" s="3"/>
      <c r="VJ89" s="3"/>
      <c r="VK89" s="3"/>
      <c r="VL89" s="3"/>
      <c r="VM89" s="3"/>
      <c r="VN89" s="3"/>
      <c r="VO89" s="3"/>
      <c r="VP89" s="3"/>
      <c r="VQ89" s="3"/>
      <c r="VR89" s="3"/>
      <c r="VS89" s="3"/>
      <c r="VT89" s="3"/>
      <c r="VU89" s="3"/>
      <c r="VV89" s="3"/>
      <c r="VW89" s="3"/>
      <c r="VX89" s="3"/>
      <c r="VY89" s="3"/>
      <c r="VZ89" s="3"/>
      <c r="WA89" s="3"/>
      <c r="WB89" s="3"/>
      <c r="WC89" s="3"/>
      <c r="WD89" s="3"/>
      <c r="WE89" s="3"/>
      <c r="WF89" s="3"/>
      <c r="WG89" s="3"/>
      <c r="WH89" s="3"/>
      <c r="WI89" s="3"/>
      <c r="WJ89" s="3"/>
      <c r="WK89" s="3"/>
      <c r="WL89" s="3"/>
      <c r="WM89" s="3"/>
      <c r="WN89" s="3"/>
      <c r="WO89" s="3"/>
      <c r="WP89" s="3"/>
      <c r="WQ89" s="3"/>
      <c r="WR89" s="3"/>
      <c r="WS89" s="3"/>
      <c r="WT89" s="3"/>
      <c r="WU89" s="3"/>
      <c r="WV89" s="3"/>
      <c r="WW89" s="3"/>
      <c r="WX89" s="3"/>
      <c r="WY89" s="3"/>
      <c r="WZ89" s="3"/>
      <c r="XA89" s="3"/>
      <c r="XB89" s="3"/>
      <c r="XC89" s="3"/>
      <c r="XD89" s="3"/>
      <c r="XE89" s="3"/>
      <c r="XF89" s="3"/>
      <c r="XG89" s="3"/>
      <c r="XH89" s="3"/>
      <c r="XI89" s="3"/>
      <c r="XJ89" s="3"/>
      <c r="XK89" s="3"/>
      <c r="XL89" s="3"/>
      <c r="XM89" s="3"/>
      <c r="XN89" s="3"/>
      <c r="XO89" s="3"/>
      <c r="XP89" s="3"/>
      <c r="XQ89" s="3"/>
      <c r="XR89" s="3"/>
      <c r="XS89" s="3"/>
      <c r="XT89" s="3"/>
      <c r="XU89" s="3"/>
      <c r="XV89" s="3"/>
      <c r="XW89" s="3"/>
      <c r="XX89" s="3"/>
      <c r="XY89" s="3"/>
      <c r="XZ89" s="3"/>
      <c r="YA89" s="3"/>
      <c r="YB89" s="3"/>
      <c r="YC89" s="3"/>
      <c r="YD89" s="3"/>
      <c r="YE89" s="3"/>
      <c r="YF89" s="3"/>
      <c r="YG89" s="3"/>
      <c r="YH89" s="3"/>
      <c r="YI89" s="3"/>
      <c r="YJ89" s="3"/>
      <c r="YK89" s="3"/>
      <c r="YL89" s="3"/>
      <c r="YM89" s="3"/>
      <c r="YN89" s="3"/>
      <c r="YO89" s="3"/>
      <c r="YP89" s="3"/>
      <c r="YQ89" s="3"/>
      <c r="YR89" s="3"/>
      <c r="YS89" s="3"/>
      <c r="YT89" s="3"/>
      <c r="YU89" s="3"/>
      <c r="YV89" s="3"/>
      <c r="YW89" s="3"/>
      <c r="YX89" s="3"/>
      <c r="YY89" s="3"/>
      <c r="YZ89" s="3"/>
      <c r="ZA89" s="3"/>
      <c r="ZB89" s="3"/>
      <c r="ZC89" s="3"/>
      <c r="ZD89" s="3"/>
      <c r="ZE89" s="3"/>
      <c r="ZF89" s="3"/>
      <c r="ZG89" s="3"/>
      <c r="ZH89" s="3"/>
      <c r="ZI89" s="3"/>
      <c r="ZJ89" s="3"/>
      <c r="ZK89" s="3"/>
      <c r="ZL89" s="3"/>
      <c r="ZM89" s="3"/>
      <c r="ZN89" s="3"/>
      <c r="ZO89" s="3"/>
      <c r="ZP89" s="3"/>
      <c r="ZQ89" s="3"/>
      <c r="ZR89" s="3"/>
      <c r="ZS89" s="3"/>
      <c r="ZT89" s="3"/>
      <c r="ZU89" s="3"/>
      <c r="ZV89" s="3"/>
      <c r="ZW89" s="3"/>
      <c r="ZX89" s="3"/>
      <c r="ZY89" s="3"/>
      <c r="ZZ89" s="3"/>
      <c r="AAA89" s="3"/>
      <c r="AAB89" s="3"/>
      <c r="AAC89" s="3"/>
      <c r="AAD89" s="3"/>
      <c r="AAE89" s="3"/>
      <c r="AAF89" s="3"/>
      <c r="AAG89" s="3"/>
      <c r="AAH89" s="3"/>
      <c r="AAI89" s="3"/>
      <c r="AAJ89" s="3"/>
      <c r="AAK89" s="3"/>
      <c r="AAL89" s="3"/>
      <c r="AAM89" s="3"/>
      <c r="AAN89" s="3"/>
      <c r="AAO89" s="3"/>
      <c r="AAP89" s="3"/>
      <c r="AAQ89" s="3"/>
      <c r="AAR89" s="3"/>
      <c r="AAS89" s="3"/>
      <c r="AAT89" s="3"/>
      <c r="AAU89" s="3"/>
      <c r="AAV89" s="3"/>
      <c r="AAW89" s="3"/>
      <c r="AAX89" s="3"/>
      <c r="AAY89" s="3"/>
      <c r="AAZ89" s="3"/>
      <c r="ABA89" s="3"/>
      <c r="ABB89" s="3"/>
      <c r="ABC89" s="3"/>
      <c r="ABD89" s="3"/>
      <c r="ABE89" s="3"/>
      <c r="ABF89" s="3"/>
      <c r="ABG89" s="3"/>
      <c r="ABH89" s="3"/>
      <c r="ABI89" s="3"/>
      <c r="ABJ89" s="3"/>
      <c r="ABK89" s="3"/>
      <c r="ABL89" s="3"/>
      <c r="ABM89" s="3"/>
      <c r="ABN89" s="3"/>
      <c r="ABO89" s="3"/>
      <c r="ABP89" s="3"/>
      <c r="ABQ89" s="3"/>
      <c r="ABR89" s="3"/>
      <c r="ABS89" s="3"/>
      <c r="ABT89" s="3"/>
      <c r="ABU89" s="3"/>
      <c r="ABV89" s="3"/>
      <c r="ABW89" s="3"/>
      <c r="ABX89" s="3"/>
      <c r="ABY89" s="3"/>
      <c r="ABZ89" s="3"/>
      <c r="ACA89" s="3"/>
      <c r="ACB89" s="3"/>
      <c r="ACC89" s="3"/>
      <c r="ACD89" s="3"/>
      <c r="ACE89" s="3"/>
      <c r="ACF89" s="3"/>
      <c r="ACG89" s="3"/>
      <c r="ACH89" s="3"/>
      <c r="ACI89" s="3"/>
      <c r="ACJ89" s="3"/>
      <c r="ACK89" s="3"/>
      <c r="ACL89" s="3"/>
      <c r="ACM89" s="3"/>
      <c r="ACN89" s="3"/>
      <c r="ACO89" s="3"/>
      <c r="ACP89" s="3"/>
      <c r="ACQ89" s="3"/>
      <c r="ACR89" s="3"/>
      <c r="ACS89" s="3"/>
      <c r="ACT89" s="3"/>
      <c r="ACU89" s="3"/>
      <c r="ACV89" s="3"/>
      <c r="ACW89" s="3"/>
      <c r="ACX89" s="3"/>
      <c r="ACY89" s="3"/>
      <c r="ACZ89" s="3"/>
      <c r="ADA89" s="3"/>
      <c r="ADB89" s="3"/>
      <c r="ADC89" s="3"/>
      <c r="ADD89" s="3"/>
      <c r="ADE89" s="3"/>
      <c r="ADF89" s="3"/>
      <c r="ADG89" s="3"/>
      <c r="ADH89" s="3"/>
      <c r="ADI89" s="3"/>
      <c r="ADJ89" s="3"/>
      <c r="ADK89" s="3"/>
      <c r="ADL89" s="3"/>
      <c r="ADM89" s="3"/>
      <c r="ADN89" s="3"/>
      <c r="ADO89" s="3"/>
      <c r="ADP89" s="3"/>
      <c r="ADQ89" s="3"/>
      <c r="ADR89" s="3"/>
      <c r="ADS89" s="3"/>
      <c r="ADT89" s="3"/>
      <c r="ADU89" s="3"/>
      <c r="ADV89" s="3"/>
      <c r="ADW89" s="3"/>
      <c r="ADX89" s="3"/>
      <c r="ADY89" s="3"/>
      <c r="ADZ89" s="3"/>
      <c r="AEA89" s="3"/>
      <c r="AEB89" s="3"/>
      <c r="AEC89" s="3"/>
      <c r="AED89" s="3"/>
      <c r="AEE89" s="3"/>
      <c r="AEF89" s="3"/>
      <c r="AEG89" s="3"/>
      <c r="AEH89" s="3"/>
      <c r="AEI89" s="3"/>
      <c r="AEJ89" s="3"/>
      <c r="AEK89" s="3"/>
      <c r="AEL89" s="3"/>
      <c r="AEM89" s="3"/>
      <c r="AEN89" s="3"/>
      <c r="AEO89" s="3"/>
      <c r="AEP89" s="3"/>
      <c r="AEQ89" s="3"/>
      <c r="AER89" s="3"/>
      <c r="AES89" s="3"/>
      <c r="AET89" s="3"/>
      <c r="AEU89" s="3"/>
      <c r="AEV89" s="3"/>
      <c r="AEW89" s="3"/>
      <c r="AEX89" s="3"/>
      <c r="AEY89" s="3"/>
      <c r="AEZ89" s="3"/>
      <c r="AFA89" s="3"/>
      <c r="AFB89" s="3"/>
      <c r="AFC89" s="3"/>
      <c r="AFD89" s="3"/>
      <c r="AFE89" s="3"/>
      <c r="AFF89" s="3"/>
      <c r="AFG89" s="3"/>
      <c r="AFH89" s="3"/>
      <c r="AFI89" s="3"/>
      <c r="AFJ89" s="3"/>
      <c r="AFK89" s="3"/>
      <c r="AFL89" s="3"/>
      <c r="AFM89" s="3"/>
      <c r="AFN89" s="3"/>
      <c r="AFO89" s="3"/>
      <c r="AFP89" s="3"/>
      <c r="AFQ89" s="3"/>
      <c r="AFR89" s="3"/>
      <c r="AFS89" s="3"/>
      <c r="AFT89" s="3"/>
      <c r="AFU89" s="3"/>
      <c r="AFV89" s="3"/>
      <c r="AFW89" s="3"/>
      <c r="AFX89" s="3"/>
      <c r="AFY89" s="3"/>
      <c r="AFZ89" s="3"/>
      <c r="AGA89" s="3"/>
      <c r="AGB89" s="3"/>
      <c r="AGC89" s="3"/>
      <c r="AGD89" s="3"/>
      <c r="AGE89" s="3"/>
      <c r="AGF89" s="3"/>
      <c r="AGG89" s="3"/>
      <c r="AGH89" s="3"/>
      <c r="AGI89" s="3"/>
      <c r="AGJ89" s="3"/>
      <c r="AGK89" s="3"/>
      <c r="AGL89" s="3"/>
      <c r="AGM89" s="3"/>
      <c r="AGN89" s="3"/>
      <c r="AGO89" s="3"/>
      <c r="AGP89" s="3"/>
      <c r="AGQ89" s="3"/>
      <c r="AGR89" s="3"/>
      <c r="AGS89" s="3"/>
      <c r="AGT89" s="3"/>
    </row>
    <row r="90" spans="1:878" s="36" customFormat="1" ht="30" customHeight="1">
      <c r="A90" s="31">
        <v>77</v>
      </c>
      <c r="B90" s="42"/>
      <c r="C90" s="47"/>
      <c r="D90" s="47"/>
      <c r="E90" s="230"/>
      <c r="F90" s="48"/>
      <c r="G90" s="47"/>
      <c r="H90" s="44"/>
      <c r="I90" s="45"/>
      <c r="J90" s="49"/>
      <c r="K90" s="170"/>
      <c r="L90" s="49"/>
      <c r="M90" s="49"/>
      <c r="N90" s="46"/>
      <c r="O90" s="46"/>
      <c r="P90" s="46"/>
      <c r="Q90" s="46" t="s">
        <v>250</v>
      </c>
      <c r="R90" s="50"/>
      <c r="S90" s="46"/>
      <c r="T90" s="46"/>
      <c r="U90" s="50"/>
      <c r="V90" s="45"/>
      <c r="W90" s="46"/>
      <c r="X90" s="46"/>
      <c r="Y90" s="39" t="str">
        <f>VLOOKUP(X90,Intern!$B$44:$D$51,2)</f>
        <v>zu wenig km</v>
      </c>
      <c r="Z90" s="46"/>
      <c r="AA90" s="32" t="str">
        <f t="shared" si="44"/>
        <v>Ja</v>
      </c>
      <c r="AB90" s="51"/>
      <c r="AC90" s="51"/>
      <c r="AD90" s="51"/>
      <c r="AE90" s="51"/>
      <c r="AF90" s="33">
        <f t="shared" si="43"/>
        <v>1</v>
      </c>
      <c r="AG90" s="52"/>
      <c r="AH90" s="33">
        <f t="shared" si="32"/>
        <v>0</v>
      </c>
      <c r="AI90" s="33">
        <f t="shared" si="26"/>
        <v>1</v>
      </c>
      <c r="AJ90" s="53"/>
      <c r="AK90" s="53"/>
      <c r="AL90" s="53"/>
      <c r="AM90" s="53"/>
      <c r="AN90" s="53"/>
      <c r="AO90" s="53"/>
      <c r="AP90" s="53"/>
      <c r="AQ90" s="53"/>
      <c r="AR90" s="37" t="str">
        <f t="shared" si="27"/>
        <v/>
      </c>
      <c r="AS90" s="152" t="e">
        <f>IF(($AI90)&gt;Intern!$C$5,VLOOKUP($T90,Intern!$A$10:$E$41,5,0))*($AI90-Intern!$C$5)+VLOOKUP($T90,Intern!$A$10:$E$41,4,0)*MIN($AI90,Intern!$C$5)</f>
        <v>#N/A</v>
      </c>
      <c r="AT90" s="151" t="e">
        <f>IF($B90="Lehrkräfte: vorbereitender Besuch",Intern!$B$3,AS90)</f>
        <v>#N/A</v>
      </c>
      <c r="AU90" s="153" t="e">
        <f>IF(($AI90)&gt;Intern!$C$5,VLOOKUP($T90,Intern!$A$10:$E$41,3,0))*($AI90-Intern!$C$5)+VLOOKUP($T90,Intern!$A$10:$E$41,2,0)*MIN($AI90,Intern!$C$5)</f>
        <v>#N/A</v>
      </c>
      <c r="AV90" s="22" t="e">
        <f>IF(($AI90)&gt;Intern!$C$5,VLOOKUP($T90,Intern!$K$10:$O$41,5,0))*($AI90-Intern!$C$5)+VLOOKUP($T90,Intern!$K$10:$O$41,4,0)*MIN($AI90,Intern!$C$5)</f>
        <v>#N/A</v>
      </c>
      <c r="AW90" s="151" t="e">
        <f>IF($B90="Lehrkräfte: vorbereitender Besuch",Intern!$B$3,AV90)</f>
        <v>#N/A</v>
      </c>
      <c r="AX90" s="22" t="e">
        <f>IF(($AI90)&gt;Intern!$C$5,VLOOKUP($T90,Intern!$K$10:$O$41,3,0))*($AI90-Intern!$C$5)+VLOOKUP($T90,Intern!$K$10:$O$41,2,0)*MIN($AI90,Intern!$C$5)</f>
        <v>#N/A</v>
      </c>
      <c r="AY90" s="152" t="e">
        <f t="shared" si="41"/>
        <v>#N/A</v>
      </c>
      <c r="AZ90" s="153" t="e">
        <f t="shared" si="33"/>
        <v>#N/A</v>
      </c>
      <c r="BA90" s="22" t="e">
        <f>IF(($AI90)&gt;Intern!$C$5,VLOOKUP($T90,Intern!$A$61:$E$92,5,0))*($AI90-Intern!$C$5)+VLOOKUP($T90,Intern!$A$61:$E$92,4,0)*MIN($AI90,Intern!$C$5)</f>
        <v>#N/A</v>
      </c>
      <c r="BB90" s="151" t="e">
        <f>IF($B90="Lehrkräfte: vorbereitender Besuch",Intern!$B$54,BA90)</f>
        <v>#N/A</v>
      </c>
      <c r="BC90" s="22" t="e">
        <f>IF(($AI90)&gt;Intern!$C$5,VLOOKUP($T90,Intern!$A$61:$E$92,3,0))*($AI90-Intern!$C$5)+VLOOKUP($T90,Intern!$A$61:$E$92,2,0)*MIN($AI90,Intern!$C$5)</f>
        <v>#N/A</v>
      </c>
      <c r="BD90" s="152" t="e">
        <f>IF(($AI90)&gt;Intern!$C$5,VLOOKUP($T90,Intern!$K$61:$O$92,5,0))*($AI90-Intern!$C$5)+VLOOKUP($T90,Intern!$K$61:$O$92,4,0)*MIN($AI90,Intern!$C$5)</f>
        <v>#N/A</v>
      </c>
      <c r="BE90" s="151" t="e">
        <f>IF($B90="Lehrkräfte: vorbereitender Besuch",Intern!$B$54,BD90)</f>
        <v>#N/A</v>
      </c>
      <c r="BF90" s="153" t="e">
        <f>IF(($AI90)&gt;Intern!$C$5,VLOOKUP($T90,Intern!$K$61:$O$92,3,0))*($AI90-Intern!$C$5)+VLOOKUP($T90,Intern!$K$61:$O$92,2,0)*MIN($AI90,Intern!$C$5)</f>
        <v>#N/A</v>
      </c>
      <c r="BG90" s="22" t="e">
        <f t="shared" si="42"/>
        <v>#N/A</v>
      </c>
      <c r="BH90" s="22" t="e">
        <f t="shared" si="34"/>
        <v>#N/A</v>
      </c>
      <c r="BI90" s="152" t="e">
        <f t="shared" si="35"/>
        <v>#N/A</v>
      </c>
      <c r="BJ90" s="153" t="e">
        <f t="shared" si="36"/>
        <v>#N/A</v>
      </c>
      <c r="BK90" s="189" t="e">
        <f t="shared" si="37"/>
        <v>#N/A</v>
      </c>
      <c r="BL90" s="190" t="e">
        <f>($AI90-2)*VLOOKUP($T90,Intern!$A$10:$H$41,6,0)+2*VLOOKUP($T90,Intern!$A$10:$H$41,7,0)+($AI90-1)*VLOOKUP($T90,Intern!$A$10:$H$41,8,0)</f>
        <v>#N/A</v>
      </c>
      <c r="BM90" s="183" t="e">
        <f t="shared" si="28"/>
        <v>#N/A</v>
      </c>
      <c r="BN90" s="186" t="e">
        <f t="shared" si="29"/>
        <v>#N/A</v>
      </c>
      <c r="BO90" s="179" t="str">
        <f>VLOOKUP($X90,Intern!$B$44:$E$51,3)</f>
        <v>zu wenig km</v>
      </c>
      <c r="BP90" s="180" t="str">
        <f>VLOOKUP($X90,Intern!$B$44:$E$51,4)</f>
        <v>zu wenig km</v>
      </c>
      <c r="BQ90" s="177" t="str">
        <f>VLOOKUP($X90,Intern!$B$95:$E$102,3)</f>
        <v>zu wenig km</v>
      </c>
      <c r="BR90" s="178" t="str">
        <f>VLOOKUP($X90,Intern!$B$95:$E$102,4)</f>
        <v>zu wenig km</v>
      </c>
      <c r="BS90" s="178" t="str">
        <f t="shared" si="38"/>
        <v>zu wenig km</v>
      </c>
      <c r="BT90" s="178" t="str">
        <f t="shared" si="39"/>
        <v>zu wenig km</v>
      </c>
      <c r="BU90" s="183" t="str">
        <f t="shared" si="40"/>
        <v>zu wenig km</v>
      </c>
      <c r="BV90" s="187">
        <f t="shared" si="30"/>
        <v>0</v>
      </c>
      <c r="BW90" s="188" t="e">
        <f t="shared" si="31"/>
        <v>#N/A</v>
      </c>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c r="IW90" s="3"/>
      <c r="IX90" s="3"/>
      <c r="IY90" s="3"/>
      <c r="IZ90" s="3"/>
      <c r="JA90" s="3"/>
      <c r="JB90" s="3"/>
      <c r="JC90" s="3"/>
      <c r="JD90" s="3"/>
      <c r="JE90" s="3"/>
      <c r="JF90" s="3"/>
      <c r="JG90" s="3"/>
      <c r="JH90" s="3"/>
      <c r="JI90" s="3"/>
      <c r="JJ90" s="3"/>
      <c r="JK90" s="3"/>
      <c r="JL90" s="3"/>
      <c r="JM90" s="3"/>
      <c r="JN90" s="3"/>
      <c r="JO90" s="3"/>
      <c r="JP90" s="3"/>
      <c r="JQ90" s="3"/>
      <c r="JR90" s="3"/>
      <c r="JS90" s="3"/>
      <c r="JT90" s="3"/>
      <c r="JU90" s="3"/>
      <c r="JV90" s="3"/>
      <c r="JW90" s="3"/>
      <c r="JX90" s="3"/>
      <c r="JY90" s="3"/>
      <c r="JZ90" s="3"/>
      <c r="KA90" s="3"/>
      <c r="KB90" s="3"/>
      <c r="KC90" s="3"/>
      <c r="KD90" s="3"/>
      <c r="KE90" s="3"/>
      <c r="KF90" s="3"/>
      <c r="KG90" s="3"/>
      <c r="KH90" s="3"/>
      <c r="KI90" s="3"/>
      <c r="KJ90" s="3"/>
      <c r="KK90" s="3"/>
      <c r="KL90" s="3"/>
      <c r="KM90" s="3"/>
      <c r="KN90" s="3"/>
      <c r="KO90" s="3"/>
      <c r="KP90" s="3"/>
      <c r="KQ90" s="3"/>
      <c r="KR90" s="3"/>
      <c r="KS90" s="3"/>
      <c r="KT90" s="3"/>
      <c r="KU90" s="3"/>
      <c r="KV90" s="3"/>
      <c r="KW90" s="3"/>
      <c r="KX90" s="3"/>
      <c r="KY90" s="3"/>
      <c r="KZ90" s="3"/>
      <c r="LA90" s="3"/>
      <c r="LB90" s="3"/>
      <c r="LC90" s="3"/>
      <c r="LD90" s="3"/>
      <c r="LE90" s="3"/>
      <c r="LF90" s="3"/>
      <c r="LG90" s="3"/>
      <c r="LH90" s="3"/>
      <c r="LI90" s="3"/>
      <c r="LJ90" s="3"/>
      <c r="LK90" s="3"/>
      <c r="LL90" s="3"/>
      <c r="LM90" s="3"/>
      <c r="LN90" s="3"/>
      <c r="LO90" s="3"/>
      <c r="LP90" s="3"/>
      <c r="LQ90" s="3"/>
      <c r="LR90" s="3"/>
      <c r="LS90" s="3"/>
      <c r="LT90" s="3"/>
      <c r="LU90" s="3"/>
      <c r="LV90" s="3"/>
      <c r="LW90" s="3"/>
      <c r="LX90" s="3"/>
      <c r="LY90" s="3"/>
      <c r="LZ90" s="3"/>
      <c r="MA90" s="3"/>
      <c r="MB90" s="3"/>
      <c r="MC90" s="3"/>
      <c r="MD90" s="3"/>
      <c r="ME90" s="3"/>
      <c r="MF90" s="3"/>
      <c r="MG90" s="3"/>
      <c r="MH90" s="3"/>
      <c r="MI90" s="3"/>
      <c r="MJ90" s="3"/>
      <c r="MK90" s="3"/>
      <c r="ML90" s="3"/>
      <c r="MM90" s="3"/>
      <c r="MN90" s="3"/>
      <c r="MO90" s="3"/>
      <c r="MP90" s="3"/>
      <c r="MQ90" s="3"/>
      <c r="MR90" s="3"/>
      <c r="MS90" s="3"/>
      <c r="MT90" s="3"/>
      <c r="MU90" s="3"/>
      <c r="MV90" s="3"/>
      <c r="MW90" s="3"/>
      <c r="MX90" s="3"/>
      <c r="MY90" s="3"/>
      <c r="MZ90" s="3"/>
      <c r="NA90" s="3"/>
      <c r="NB90" s="3"/>
      <c r="NC90" s="3"/>
      <c r="ND90" s="3"/>
      <c r="NE90" s="3"/>
      <c r="NF90" s="3"/>
      <c r="NG90" s="3"/>
      <c r="NH90" s="3"/>
      <c r="NI90" s="3"/>
      <c r="NJ90" s="3"/>
      <c r="NK90" s="3"/>
      <c r="NL90" s="3"/>
      <c r="NM90" s="3"/>
      <c r="NN90" s="3"/>
      <c r="NO90" s="3"/>
      <c r="NP90" s="3"/>
      <c r="NQ90" s="3"/>
      <c r="NR90" s="3"/>
      <c r="NS90" s="3"/>
      <c r="NT90" s="3"/>
      <c r="NU90" s="3"/>
      <c r="NV90" s="3"/>
      <c r="NW90" s="3"/>
      <c r="NX90" s="3"/>
      <c r="NY90" s="3"/>
      <c r="NZ90" s="3"/>
      <c r="OA90" s="3"/>
      <c r="OB90" s="3"/>
      <c r="OC90" s="3"/>
      <c r="OD90" s="3"/>
      <c r="OE90" s="3"/>
      <c r="OF90" s="3"/>
      <c r="OG90" s="3"/>
      <c r="OH90" s="3"/>
      <c r="OI90" s="3"/>
      <c r="OJ90" s="3"/>
      <c r="OK90" s="3"/>
      <c r="OL90" s="3"/>
      <c r="OM90" s="3"/>
      <c r="ON90" s="3"/>
      <c r="OO90" s="3"/>
      <c r="OP90" s="3"/>
      <c r="OQ90" s="3"/>
      <c r="OR90" s="3"/>
      <c r="OS90" s="3"/>
      <c r="OT90" s="3"/>
      <c r="OU90" s="3"/>
      <c r="OV90" s="3"/>
      <c r="OW90" s="3"/>
      <c r="OX90" s="3"/>
      <c r="OY90" s="3"/>
      <c r="OZ90" s="3"/>
      <c r="PA90" s="3"/>
      <c r="PB90" s="3"/>
      <c r="PC90" s="3"/>
      <c r="PD90" s="3"/>
      <c r="PE90" s="3"/>
      <c r="PF90" s="3"/>
      <c r="PG90" s="3"/>
      <c r="PH90" s="3"/>
      <c r="PI90" s="3"/>
      <c r="PJ90" s="3"/>
      <c r="PK90" s="3"/>
      <c r="PL90" s="3"/>
      <c r="PM90" s="3"/>
      <c r="PN90" s="3"/>
      <c r="PO90" s="3"/>
      <c r="PP90" s="3"/>
      <c r="PQ90" s="3"/>
      <c r="PR90" s="3"/>
      <c r="PS90" s="3"/>
      <c r="PT90" s="3"/>
      <c r="PU90" s="3"/>
      <c r="PV90" s="3"/>
      <c r="PW90" s="3"/>
      <c r="PX90" s="3"/>
      <c r="PY90" s="3"/>
      <c r="PZ90" s="3"/>
      <c r="QA90" s="3"/>
      <c r="QB90" s="3"/>
      <c r="QC90" s="3"/>
      <c r="QD90" s="3"/>
      <c r="QE90" s="3"/>
      <c r="QF90" s="3"/>
      <c r="QG90" s="3"/>
      <c r="QH90" s="3"/>
      <c r="QI90" s="3"/>
      <c r="QJ90" s="3"/>
      <c r="QK90" s="3"/>
      <c r="QL90" s="3"/>
      <c r="QM90" s="3"/>
      <c r="QN90" s="3"/>
      <c r="QO90" s="3"/>
      <c r="QP90" s="3"/>
      <c r="QQ90" s="3"/>
      <c r="QR90" s="3"/>
      <c r="QS90" s="3"/>
      <c r="QT90" s="3"/>
      <c r="QU90" s="3"/>
      <c r="QV90" s="3"/>
      <c r="QW90" s="3"/>
      <c r="QX90" s="3"/>
      <c r="QY90" s="3"/>
      <c r="QZ90" s="3"/>
      <c r="RA90" s="3"/>
      <c r="RB90" s="3"/>
      <c r="RC90" s="3"/>
      <c r="RD90" s="3"/>
      <c r="RE90" s="3"/>
      <c r="RF90" s="3"/>
      <c r="RG90" s="3"/>
      <c r="RH90" s="3"/>
      <c r="RI90" s="3"/>
      <c r="RJ90" s="3"/>
      <c r="RK90" s="3"/>
      <c r="RL90" s="3"/>
      <c r="RM90" s="3"/>
      <c r="RN90" s="3"/>
      <c r="RO90" s="3"/>
      <c r="RP90" s="3"/>
      <c r="RQ90" s="3"/>
      <c r="RR90" s="3"/>
      <c r="RS90" s="3"/>
      <c r="RT90" s="3"/>
      <c r="RU90" s="3"/>
      <c r="RV90" s="3"/>
      <c r="RW90" s="3"/>
      <c r="RX90" s="3"/>
      <c r="RY90" s="3"/>
      <c r="RZ90" s="3"/>
      <c r="SA90" s="3"/>
      <c r="SB90" s="3"/>
      <c r="SC90" s="3"/>
      <c r="SD90" s="3"/>
      <c r="SE90" s="3"/>
      <c r="SF90" s="3"/>
      <c r="SG90" s="3"/>
      <c r="SH90" s="3"/>
      <c r="SI90" s="3"/>
      <c r="SJ90" s="3"/>
      <c r="SK90" s="3"/>
      <c r="SL90" s="3"/>
      <c r="SM90" s="3"/>
      <c r="SN90" s="3"/>
      <c r="SO90" s="3"/>
      <c r="SP90" s="3"/>
      <c r="SQ90" s="3"/>
      <c r="SR90" s="3"/>
      <c r="SS90" s="3"/>
      <c r="ST90" s="3"/>
      <c r="SU90" s="3"/>
      <c r="SV90" s="3"/>
      <c r="SW90" s="3"/>
      <c r="SX90" s="3"/>
      <c r="SY90" s="3"/>
      <c r="SZ90" s="3"/>
      <c r="TA90" s="3"/>
      <c r="TB90" s="3"/>
      <c r="TC90" s="3"/>
      <c r="TD90" s="3"/>
      <c r="TE90" s="3"/>
      <c r="TF90" s="3"/>
      <c r="TG90" s="3"/>
      <c r="TH90" s="3"/>
      <c r="TI90" s="3"/>
      <c r="TJ90" s="3"/>
      <c r="TK90" s="3"/>
      <c r="TL90" s="3"/>
      <c r="TM90" s="3"/>
      <c r="TN90" s="3"/>
      <c r="TO90" s="3"/>
      <c r="TP90" s="3"/>
      <c r="TQ90" s="3"/>
      <c r="TR90" s="3"/>
      <c r="TS90" s="3"/>
      <c r="TT90" s="3"/>
      <c r="TU90" s="3"/>
      <c r="TV90" s="3"/>
      <c r="TW90" s="3"/>
      <c r="TX90" s="3"/>
      <c r="TY90" s="3"/>
      <c r="TZ90" s="3"/>
      <c r="UA90" s="3"/>
      <c r="UB90" s="3"/>
      <c r="UC90" s="3"/>
      <c r="UD90" s="3"/>
      <c r="UE90" s="3"/>
      <c r="UF90" s="3"/>
      <c r="UG90" s="3"/>
      <c r="UH90" s="3"/>
      <c r="UI90" s="3"/>
      <c r="UJ90" s="3"/>
      <c r="UK90" s="3"/>
      <c r="UL90" s="3"/>
      <c r="UM90" s="3"/>
      <c r="UN90" s="3"/>
      <c r="UO90" s="3"/>
      <c r="UP90" s="3"/>
      <c r="UQ90" s="3"/>
      <c r="UR90" s="3"/>
      <c r="US90" s="3"/>
      <c r="UT90" s="3"/>
      <c r="UU90" s="3"/>
      <c r="UV90" s="3"/>
      <c r="UW90" s="3"/>
      <c r="UX90" s="3"/>
      <c r="UY90" s="3"/>
      <c r="UZ90" s="3"/>
      <c r="VA90" s="3"/>
      <c r="VB90" s="3"/>
      <c r="VC90" s="3"/>
      <c r="VD90" s="3"/>
      <c r="VE90" s="3"/>
      <c r="VF90" s="3"/>
      <c r="VG90" s="3"/>
      <c r="VH90" s="3"/>
      <c r="VI90" s="3"/>
      <c r="VJ90" s="3"/>
      <c r="VK90" s="3"/>
      <c r="VL90" s="3"/>
      <c r="VM90" s="3"/>
      <c r="VN90" s="3"/>
      <c r="VO90" s="3"/>
      <c r="VP90" s="3"/>
      <c r="VQ90" s="3"/>
      <c r="VR90" s="3"/>
      <c r="VS90" s="3"/>
      <c r="VT90" s="3"/>
      <c r="VU90" s="3"/>
      <c r="VV90" s="3"/>
      <c r="VW90" s="3"/>
      <c r="VX90" s="3"/>
      <c r="VY90" s="3"/>
      <c r="VZ90" s="3"/>
      <c r="WA90" s="3"/>
      <c r="WB90" s="3"/>
      <c r="WC90" s="3"/>
      <c r="WD90" s="3"/>
      <c r="WE90" s="3"/>
      <c r="WF90" s="3"/>
      <c r="WG90" s="3"/>
      <c r="WH90" s="3"/>
      <c r="WI90" s="3"/>
      <c r="WJ90" s="3"/>
      <c r="WK90" s="3"/>
      <c r="WL90" s="3"/>
      <c r="WM90" s="3"/>
      <c r="WN90" s="3"/>
      <c r="WO90" s="3"/>
      <c r="WP90" s="3"/>
      <c r="WQ90" s="3"/>
      <c r="WR90" s="3"/>
      <c r="WS90" s="3"/>
      <c r="WT90" s="3"/>
      <c r="WU90" s="3"/>
      <c r="WV90" s="3"/>
      <c r="WW90" s="3"/>
      <c r="WX90" s="3"/>
      <c r="WY90" s="3"/>
      <c r="WZ90" s="3"/>
      <c r="XA90" s="3"/>
      <c r="XB90" s="3"/>
      <c r="XC90" s="3"/>
      <c r="XD90" s="3"/>
      <c r="XE90" s="3"/>
      <c r="XF90" s="3"/>
      <c r="XG90" s="3"/>
      <c r="XH90" s="3"/>
      <c r="XI90" s="3"/>
      <c r="XJ90" s="3"/>
      <c r="XK90" s="3"/>
      <c r="XL90" s="3"/>
      <c r="XM90" s="3"/>
      <c r="XN90" s="3"/>
      <c r="XO90" s="3"/>
      <c r="XP90" s="3"/>
      <c r="XQ90" s="3"/>
      <c r="XR90" s="3"/>
      <c r="XS90" s="3"/>
      <c r="XT90" s="3"/>
      <c r="XU90" s="3"/>
      <c r="XV90" s="3"/>
      <c r="XW90" s="3"/>
      <c r="XX90" s="3"/>
      <c r="XY90" s="3"/>
      <c r="XZ90" s="3"/>
      <c r="YA90" s="3"/>
      <c r="YB90" s="3"/>
      <c r="YC90" s="3"/>
      <c r="YD90" s="3"/>
      <c r="YE90" s="3"/>
      <c r="YF90" s="3"/>
      <c r="YG90" s="3"/>
      <c r="YH90" s="3"/>
      <c r="YI90" s="3"/>
      <c r="YJ90" s="3"/>
      <c r="YK90" s="3"/>
      <c r="YL90" s="3"/>
      <c r="YM90" s="3"/>
      <c r="YN90" s="3"/>
      <c r="YO90" s="3"/>
      <c r="YP90" s="3"/>
      <c r="YQ90" s="3"/>
      <c r="YR90" s="3"/>
      <c r="YS90" s="3"/>
      <c r="YT90" s="3"/>
      <c r="YU90" s="3"/>
      <c r="YV90" s="3"/>
      <c r="YW90" s="3"/>
      <c r="YX90" s="3"/>
      <c r="YY90" s="3"/>
      <c r="YZ90" s="3"/>
      <c r="ZA90" s="3"/>
      <c r="ZB90" s="3"/>
      <c r="ZC90" s="3"/>
      <c r="ZD90" s="3"/>
      <c r="ZE90" s="3"/>
      <c r="ZF90" s="3"/>
      <c r="ZG90" s="3"/>
      <c r="ZH90" s="3"/>
      <c r="ZI90" s="3"/>
      <c r="ZJ90" s="3"/>
      <c r="ZK90" s="3"/>
      <c r="ZL90" s="3"/>
      <c r="ZM90" s="3"/>
      <c r="ZN90" s="3"/>
      <c r="ZO90" s="3"/>
      <c r="ZP90" s="3"/>
      <c r="ZQ90" s="3"/>
      <c r="ZR90" s="3"/>
      <c r="ZS90" s="3"/>
      <c r="ZT90" s="3"/>
      <c r="ZU90" s="3"/>
      <c r="ZV90" s="3"/>
      <c r="ZW90" s="3"/>
      <c r="ZX90" s="3"/>
      <c r="ZY90" s="3"/>
      <c r="ZZ90" s="3"/>
      <c r="AAA90" s="3"/>
      <c r="AAB90" s="3"/>
      <c r="AAC90" s="3"/>
      <c r="AAD90" s="3"/>
      <c r="AAE90" s="3"/>
      <c r="AAF90" s="3"/>
      <c r="AAG90" s="3"/>
      <c r="AAH90" s="3"/>
      <c r="AAI90" s="3"/>
      <c r="AAJ90" s="3"/>
      <c r="AAK90" s="3"/>
      <c r="AAL90" s="3"/>
      <c r="AAM90" s="3"/>
      <c r="AAN90" s="3"/>
      <c r="AAO90" s="3"/>
      <c r="AAP90" s="3"/>
      <c r="AAQ90" s="3"/>
      <c r="AAR90" s="3"/>
      <c r="AAS90" s="3"/>
      <c r="AAT90" s="3"/>
      <c r="AAU90" s="3"/>
      <c r="AAV90" s="3"/>
      <c r="AAW90" s="3"/>
      <c r="AAX90" s="3"/>
      <c r="AAY90" s="3"/>
      <c r="AAZ90" s="3"/>
      <c r="ABA90" s="3"/>
      <c r="ABB90" s="3"/>
      <c r="ABC90" s="3"/>
      <c r="ABD90" s="3"/>
      <c r="ABE90" s="3"/>
      <c r="ABF90" s="3"/>
      <c r="ABG90" s="3"/>
      <c r="ABH90" s="3"/>
      <c r="ABI90" s="3"/>
      <c r="ABJ90" s="3"/>
      <c r="ABK90" s="3"/>
      <c r="ABL90" s="3"/>
      <c r="ABM90" s="3"/>
      <c r="ABN90" s="3"/>
      <c r="ABO90" s="3"/>
      <c r="ABP90" s="3"/>
      <c r="ABQ90" s="3"/>
      <c r="ABR90" s="3"/>
      <c r="ABS90" s="3"/>
      <c r="ABT90" s="3"/>
      <c r="ABU90" s="3"/>
      <c r="ABV90" s="3"/>
      <c r="ABW90" s="3"/>
      <c r="ABX90" s="3"/>
      <c r="ABY90" s="3"/>
      <c r="ABZ90" s="3"/>
      <c r="ACA90" s="3"/>
      <c r="ACB90" s="3"/>
      <c r="ACC90" s="3"/>
      <c r="ACD90" s="3"/>
      <c r="ACE90" s="3"/>
      <c r="ACF90" s="3"/>
      <c r="ACG90" s="3"/>
      <c r="ACH90" s="3"/>
      <c r="ACI90" s="3"/>
      <c r="ACJ90" s="3"/>
      <c r="ACK90" s="3"/>
      <c r="ACL90" s="3"/>
      <c r="ACM90" s="3"/>
      <c r="ACN90" s="3"/>
      <c r="ACO90" s="3"/>
      <c r="ACP90" s="3"/>
      <c r="ACQ90" s="3"/>
      <c r="ACR90" s="3"/>
      <c r="ACS90" s="3"/>
      <c r="ACT90" s="3"/>
      <c r="ACU90" s="3"/>
      <c r="ACV90" s="3"/>
      <c r="ACW90" s="3"/>
      <c r="ACX90" s="3"/>
      <c r="ACY90" s="3"/>
      <c r="ACZ90" s="3"/>
      <c r="ADA90" s="3"/>
      <c r="ADB90" s="3"/>
      <c r="ADC90" s="3"/>
      <c r="ADD90" s="3"/>
      <c r="ADE90" s="3"/>
      <c r="ADF90" s="3"/>
      <c r="ADG90" s="3"/>
      <c r="ADH90" s="3"/>
      <c r="ADI90" s="3"/>
      <c r="ADJ90" s="3"/>
      <c r="ADK90" s="3"/>
      <c r="ADL90" s="3"/>
      <c r="ADM90" s="3"/>
      <c r="ADN90" s="3"/>
      <c r="ADO90" s="3"/>
      <c r="ADP90" s="3"/>
      <c r="ADQ90" s="3"/>
      <c r="ADR90" s="3"/>
      <c r="ADS90" s="3"/>
      <c r="ADT90" s="3"/>
      <c r="ADU90" s="3"/>
      <c r="ADV90" s="3"/>
      <c r="ADW90" s="3"/>
      <c r="ADX90" s="3"/>
      <c r="ADY90" s="3"/>
      <c r="ADZ90" s="3"/>
      <c r="AEA90" s="3"/>
      <c r="AEB90" s="3"/>
      <c r="AEC90" s="3"/>
      <c r="AED90" s="3"/>
      <c r="AEE90" s="3"/>
      <c r="AEF90" s="3"/>
      <c r="AEG90" s="3"/>
      <c r="AEH90" s="3"/>
      <c r="AEI90" s="3"/>
      <c r="AEJ90" s="3"/>
      <c r="AEK90" s="3"/>
      <c r="AEL90" s="3"/>
      <c r="AEM90" s="3"/>
      <c r="AEN90" s="3"/>
      <c r="AEO90" s="3"/>
      <c r="AEP90" s="3"/>
      <c r="AEQ90" s="3"/>
      <c r="AER90" s="3"/>
      <c r="AES90" s="3"/>
      <c r="AET90" s="3"/>
      <c r="AEU90" s="3"/>
      <c r="AEV90" s="3"/>
      <c r="AEW90" s="3"/>
      <c r="AEX90" s="3"/>
      <c r="AEY90" s="3"/>
      <c r="AEZ90" s="3"/>
      <c r="AFA90" s="3"/>
      <c r="AFB90" s="3"/>
      <c r="AFC90" s="3"/>
      <c r="AFD90" s="3"/>
      <c r="AFE90" s="3"/>
      <c r="AFF90" s="3"/>
      <c r="AFG90" s="3"/>
      <c r="AFH90" s="3"/>
      <c r="AFI90" s="3"/>
      <c r="AFJ90" s="3"/>
      <c r="AFK90" s="3"/>
      <c r="AFL90" s="3"/>
      <c r="AFM90" s="3"/>
      <c r="AFN90" s="3"/>
      <c r="AFO90" s="3"/>
      <c r="AFP90" s="3"/>
      <c r="AFQ90" s="3"/>
      <c r="AFR90" s="3"/>
      <c r="AFS90" s="3"/>
      <c r="AFT90" s="3"/>
      <c r="AFU90" s="3"/>
      <c r="AFV90" s="3"/>
      <c r="AFW90" s="3"/>
      <c r="AFX90" s="3"/>
      <c r="AFY90" s="3"/>
      <c r="AFZ90" s="3"/>
      <c r="AGA90" s="3"/>
      <c r="AGB90" s="3"/>
      <c r="AGC90" s="3"/>
      <c r="AGD90" s="3"/>
      <c r="AGE90" s="3"/>
      <c r="AGF90" s="3"/>
      <c r="AGG90" s="3"/>
      <c r="AGH90" s="3"/>
      <c r="AGI90" s="3"/>
      <c r="AGJ90" s="3"/>
      <c r="AGK90" s="3"/>
      <c r="AGL90" s="3"/>
      <c r="AGM90" s="3"/>
      <c r="AGN90" s="3"/>
      <c r="AGO90" s="3"/>
      <c r="AGP90" s="3"/>
      <c r="AGQ90" s="3"/>
      <c r="AGR90" s="3"/>
      <c r="AGS90" s="3"/>
      <c r="AGT90" s="3"/>
    </row>
    <row r="91" spans="1:878" s="36" customFormat="1" ht="30" customHeight="1">
      <c r="A91" s="35">
        <v>78</v>
      </c>
      <c r="B91" s="42"/>
      <c r="C91" s="47"/>
      <c r="D91" s="47"/>
      <c r="E91" s="230"/>
      <c r="F91" s="48"/>
      <c r="G91" s="47"/>
      <c r="H91" s="44"/>
      <c r="I91" s="45"/>
      <c r="J91" s="49"/>
      <c r="K91" s="170"/>
      <c r="L91" s="49"/>
      <c r="M91" s="49"/>
      <c r="N91" s="46"/>
      <c r="O91" s="46"/>
      <c r="P91" s="46"/>
      <c r="Q91" s="46" t="s">
        <v>250</v>
      </c>
      <c r="R91" s="50"/>
      <c r="S91" s="46"/>
      <c r="T91" s="46"/>
      <c r="U91" s="50"/>
      <c r="V91" s="45"/>
      <c r="W91" s="46"/>
      <c r="X91" s="46"/>
      <c r="Y91" s="39" t="str">
        <f>VLOOKUP(X91,Intern!$B$44:$D$51,2)</f>
        <v>zu wenig km</v>
      </c>
      <c r="Z91" s="46"/>
      <c r="AA91" s="32" t="str">
        <f t="shared" si="44"/>
        <v>Ja</v>
      </c>
      <c r="AB91" s="51"/>
      <c r="AC91" s="51"/>
      <c r="AD91" s="51"/>
      <c r="AE91" s="51"/>
      <c r="AF91" s="33">
        <f t="shared" si="43"/>
        <v>1</v>
      </c>
      <c r="AG91" s="52"/>
      <c r="AH91" s="33">
        <f t="shared" si="32"/>
        <v>0</v>
      </c>
      <c r="AI91" s="33">
        <f t="shared" si="26"/>
        <v>1</v>
      </c>
      <c r="AJ91" s="53"/>
      <c r="AK91" s="53"/>
      <c r="AL91" s="53"/>
      <c r="AM91" s="53"/>
      <c r="AN91" s="53"/>
      <c r="AO91" s="53"/>
      <c r="AP91" s="53"/>
      <c r="AQ91" s="53"/>
      <c r="AR91" s="37" t="str">
        <f t="shared" si="27"/>
        <v/>
      </c>
      <c r="AS91" s="152" t="e">
        <f>IF(($AI91)&gt;Intern!$C$5,VLOOKUP($T91,Intern!$A$10:$E$41,5,0))*($AI91-Intern!$C$5)+VLOOKUP($T91,Intern!$A$10:$E$41,4,0)*MIN($AI91,Intern!$C$5)</f>
        <v>#N/A</v>
      </c>
      <c r="AT91" s="151" t="e">
        <f>IF($B91="Lehrkräfte: vorbereitender Besuch",Intern!$B$3,AS91)</f>
        <v>#N/A</v>
      </c>
      <c r="AU91" s="153" t="e">
        <f>IF(($AI91)&gt;Intern!$C$5,VLOOKUP($T91,Intern!$A$10:$E$41,3,0))*($AI91-Intern!$C$5)+VLOOKUP($T91,Intern!$A$10:$E$41,2,0)*MIN($AI91,Intern!$C$5)</f>
        <v>#N/A</v>
      </c>
      <c r="AV91" s="22" t="e">
        <f>IF(($AI91)&gt;Intern!$C$5,VLOOKUP($T91,Intern!$K$10:$O$41,5,0))*($AI91-Intern!$C$5)+VLOOKUP($T91,Intern!$K$10:$O$41,4,0)*MIN($AI91,Intern!$C$5)</f>
        <v>#N/A</v>
      </c>
      <c r="AW91" s="151" t="e">
        <f>IF($B91="Lehrkräfte: vorbereitender Besuch",Intern!$B$3,AV91)</f>
        <v>#N/A</v>
      </c>
      <c r="AX91" s="22" t="e">
        <f>IF(($AI91)&gt;Intern!$C$5,VLOOKUP($T91,Intern!$K$10:$O$41,3,0))*($AI91-Intern!$C$5)+VLOOKUP($T91,Intern!$K$10:$O$41,2,0)*MIN($AI91,Intern!$C$5)</f>
        <v>#N/A</v>
      </c>
      <c r="AY91" s="152" t="e">
        <f t="shared" si="41"/>
        <v>#N/A</v>
      </c>
      <c r="AZ91" s="153" t="e">
        <f t="shared" si="33"/>
        <v>#N/A</v>
      </c>
      <c r="BA91" s="22" t="e">
        <f>IF(($AI91)&gt;Intern!$C$5,VLOOKUP($T91,Intern!$A$61:$E$92,5,0))*($AI91-Intern!$C$5)+VLOOKUP($T91,Intern!$A$61:$E$92,4,0)*MIN($AI91,Intern!$C$5)</f>
        <v>#N/A</v>
      </c>
      <c r="BB91" s="151" t="e">
        <f>IF($B91="Lehrkräfte: vorbereitender Besuch",Intern!$B$54,BA91)</f>
        <v>#N/A</v>
      </c>
      <c r="BC91" s="22" t="e">
        <f>IF(($AI91)&gt;Intern!$C$5,VLOOKUP($T91,Intern!$A$61:$E$92,3,0))*($AI91-Intern!$C$5)+VLOOKUP($T91,Intern!$A$61:$E$92,2,0)*MIN($AI91,Intern!$C$5)</f>
        <v>#N/A</v>
      </c>
      <c r="BD91" s="152" t="e">
        <f>IF(($AI91)&gt;Intern!$C$5,VLOOKUP($T91,Intern!$K$61:$O$92,5,0))*($AI91-Intern!$C$5)+VLOOKUP($T91,Intern!$K$61:$O$92,4,0)*MIN($AI91,Intern!$C$5)</f>
        <v>#N/A</v>
      </c>
      <c r="BE91" s="151" t="e">
        <f>IF($B91="Lehrkräfte: vorbereitender Besuch",Intern!$B$54,BD91)</f>
        <v>#N/A</v>
      </c>
      <c r="BF91" s="153" t="e">
        <f>IF(($AI91)&gt;Intern!$C$5,VLOOKUP($T91,Intern!$K$61:$O$92,3,0))*($AI91-Intern!$C$5)+VLOOKUP($T91,Intern!$K$61:$O$92,2,0)*MIN($AI91,Intern!$C$5)</f>
        <v>#N/A</v>
      </c>
      <c r="BG91" s="22" t="e">
        <f t="shared" si="42"/>
        <v>#N/A</v>
      </c>
      <c r="BH91" s="22" t="e">
        <f t="shared" si="34"/>
        <v>#N/A</v>
      </c>
      <c r="BI91" s="152" t="e">
        <f t="shared" si="35"/>
        <v>#N/A</v>
      </c>
      <c r="BJ91" s="153" t="e">
        <f t="shared" si="36"/>
        <v>#N/A</v>
      </c>
      <c r="BK91" s="189" t="e">
        <f t="shared" si="37"/>
        <v>#N/A</v>
      </c>
      <c r="BL91" s="190" t="e">
        <f>($AI91-2)*VLOOKUP($T91,Intern!$A$10:$H$41,6,0)+2*VLOOKUP($T91,Intern!$A$10:$H$41,7,0)+($AI91-1)*VLOOKUP($T91,Intern!$A$10:$H$41,8,0)</f>
        <v>#N/A</v>
      </c>
      <c r="BM91" s="183" t="e">
        <f t="shared" si="28"/>
        <v>#N/A</v>
      </c>
      <c r="BN91" s="186" t="e">
        <f t="shared" si="29"/>
        <v>#N/A</v>
      </c>
      <c r="BO91" s="179" t="str">
        <f>VLOOKUP($X91,Intern!$B$44:$E$51,3)</f>
        <v>zu wenig km</v>
      </c>
      <c r="BP91" s="180" t="str">
        <f>VLOOKUP($X91,Intern!$B$44:$E$51,4)</f>
        <v>zu wenig km</v>
      </c>
      <c r="BQ91" s="177" t="str">
        <f>VLOOKUP($X91,Intern!$B$95:$E$102,3)</f>
        <v>zu wenig km</v>
      </c>
      <c r="BR91" s="178" t="str">
        <f>VLOOKUP($X91,Intern!$B$95:$E$102,4)</f>
        <v>zu wenig km</v>
      </c>
      <c r="BS91" s="178" t="str">
        <f t="shared" si="38"/>
        <v>zu wenig km</v>
      </c>
      <c r="BT91" s="178" t="str">
        <f t="shared" si="39"/>
        <v>zu wenig km</v>
      </c>
      <c r="BU91" s="183" t="str">
        <f t="shared" si="40"/>
        <v>zu wenig km</v>
      </c>
      <c r="BV91" s="187">
        <f t="shared" si="30"/>
        <v>0</v>
      </c>
      <c r="BW91" s="188" t="e">
        <f t="shared" si="31"/>
        <v>#N/A</v>
      </c>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c r="IW91" s="3"/>
      <c r="IX91" s="3"/>
      <c r="IY91" s="3"/>
      <c r="IZ91" s="3"/>
      <c r="JA91" s="3"/>
      <c r="JB91" s="3"/>
      <c r="JC91" s="3"/>
      <c r="JD91" s="3"/>
      <c r="JE91" s="3"/>
      <c r="JF91" s="3"/>
      <c r="JG91" s="3"/>
      <c r="JH91" s="3"/>
      <c r="JI91" s="3"/>
      <c r="JJ91" s="3"/>
      <c r="JK91" s="3"/>
      <c r="JL91" s="3"/>
      <c r="JM91" s="3"/>
      <c r="JN91" s="3"/>
      <c r="JO91" s="3"/>
      <c r="JP91" s="3"/>
      <c r="JQ91" s="3"/>
      <c r="JR91" s="3"/>
      <c r="JS91" s="3"/>
      <c r="JT91" s="3"/>
      <c r="JU91" s="3"/>
      <c r="JV91" s="3"/>
      <c r="JW91" s="3"/>
      <c r="JX91" s="3"/>
      <c r="JY91" s="3"/>
      <c r="JZ91" s="3"/>
      <c r="KA91" s="3"/>
      <c r="KB91" s="3"/>
      <c r="KC91" s="3"/>
      <c r="KD91" s="3"/>
      <c r="KE91" s="3"/>
      <c r="KF91" s="3"/>
      <c r="KG91" s="3"/>
      <c r="KH91" s="3"/>
      <c r="KI91" s="3"/>
      <c r="KJ91" s="3"/>
      <c r="KK91" s="3"/>
      <c r="KL91" s="3"/>
      <c r="KM91" s="3"/>
      <c r="KN91" s="3"/>
      <c r="KO91" s="3"/>
      <c r="KP91" s="3"/>
      <c r="KQ91" s="3"/>
      <c r="KR91" s="3"/>
      <c r="KS91" s="3"/>
      <c r="KT91" s="3"/>
      <c r="KU91" s="3"/>
      <c r="KV91" s="3"/>
      <c r="KW91" s="3"/>
      <c r="KX91" s="3"/>
      <c r="KY91" s="3"/>
      <c r="KZ91" s="3"/>
      <c r="LA91" s="3"/>
      <c r="LB91" s="3"/>
      <c r="LC91" s="3"/>
      <c r="LD91" s="3"/>
      <c r="LE91" s="3"/>
      <c r="LF91" s="3"/>
      <c r="LG91" s="3"/>
      <c r="LH91" s="3"/>
      <c r="LI91" s="3"/>
      <c r="LJ91" s="3"/>
      <c r="LK91" s="3"/>
      <c r="LL91" s="3"/>
      <c r="LM91" s="3"/>
      <c r="LN91" s="3"/>
      <c r="LO91" s="3"/>
      <c r="LP91" s="3"/>
      <c r="LQ91" s="3"/>
      <c r="LR91" s="3"/>
      <c r="LS91" s="3"/>
      <c r="LT91" s="3"/>
      <c r="LU91" s="3"/>
      <c r="LV91" s="3"/>
      <c r="LW91" s="3"/>
      <c r="LX91" s="3"/>
      <c r="LY91" s="3"/>
      <c r="LZ91" s="3"/>
      <c r="MA91" s="3"/>
      <c r="MB91" s="3"/>
      <c r="MC91" s="3"/>
      <c r="MD91" s="3"/>
      <c r="ME91" s="3"/>
      <c r="MF91" s="3"/>
      <c r="MG91" s="3"/>
      <c r="MH91" s="3"/>
      <c r="MI91" s="3"/>
      <c r="MJ91" s="3"/>
      <c r="MK91" s="3"/>
      <c r="ML91" s="3"/>
      <c r="MM91" s="3"/>
      <c r="MN91" s="3"/>
      <c r="MO91" s="3"/>
      <c r="MP91" s="3"/>
      <c r="MQ91" s="3"/>
      <c r="MR91" s="3"/>
      <c r="MS91" s="3"/>
      <c r="MT91" s="3"/>
      <c r="MU91" s="3"/>
      <c r="MV91" s="3"/>
      <c r="MW91" s="3"/>
      <c r="MX91" s="3"/>
      <c r="MY91" s="3"/>
      <c r="MZ91" s="3"/>
      <c r="NA91" s="3"/>
      <c r="NB91" s="3"/>
      <c r="NC91" s="3"/>
      <c r="ND91" s="3"/>
      <c r="NE91" s="3"/>
      <c r="NF91" s="3"/>
      <c r="NG91" s="3"/>
      <c r="NH91" s="3"/>
      <c r="NI91" s="3"/>
      <c r="NJ91" s="3"/>
      <c r="NK91" s="3"/>
      <c r="NL91" s="3"/>
      <c r="NM91" s="3"/>
      <c r="NN91" s="3"/>
      <c r="NO91" s="3"/>
      <c r="NP91" s="3"/>
      <c r="NQ91" s="3"/>
      <c r="NR91" s="3"/>
      <c r="NS91" s="3"/>
      <c r="NT91" s="3"/>
      <c r="NU91" s="3"/>
      <c r="NV91" s="3"/>
      <c r="NW91" s="3"/>
      <c r="NX91" s="3"/>
      <c r="NY91" s="3"/>
      <c r="NZ91" s="3"/>
      <c r="OA91" s="3"/>
      <c r="OB91" s="3"/>
      <c r="OC91" s="3"/>
      <c r="OD91" s="3"/>
      <c r="OE91" s="3"/>
      <c r="OF91" s="3"/>
      <c r="OG91" s="3"/>
      <c r="OH91" s="3"/>
      <c r="OI91" s="3"/>
      <c r="OJ91" s="3"/>
      <c r="OK91" s="3"/>
      <c r="OL91" s="3"/>
      <c r="OM91" s="3"/>
      <c r="ON91" s="3"/>
      <c r="OO91" s="3"/>
      <c r="OP91" s="3"/>
      <c r="OQ91" s="3"/>
      <c r="OR91" s="3"/>
      <c r="OS91" s="3"/>
      <c r="OT91" s="3"/>
      <c r="OU91" s="3"/>
      <c r="OV91" s="3"/>
      <c r="OW91" s="3"/>
      <c r="OX91" s="3"/>
      <c r="OY91" s="3"/>
      <c r="OZ91" s="3"/>
      <c r="PA91" s="3"/>
      <c r="PB91" s="3"/>
      <c r="PC91" s="3"/>
      <c r="PD91" s="3"/>
      <c r="PE91" s="3"/>
      <c r="PF91" s="3"/>
      <c r="PG91" s="3"/>
      <c r="PH91" s="3"/>
      <c r="PI91" s="3"/>
      <c r="PJ91" s="3"/>
      <c r="PK91" s="3"/>
      <c r="PL91" s="3"/>
      <c r="PM91" s="3"/>
      <c r="PN91" s="3"/>
      <c r="PO91" s="3"/>
      <c r="PP91" s="3"/>
      <c r="PQ91" s="3"/>
      <c r="PR91" s="3"/>
      <c r="PS91" s="3"/>
      <c r="PT91" s="3"/>
      <c r="PU91" s="3"/>
      <c r="PV91" s="3"/>
      <c r="PW91" s="3"/>
      <c r="PX91" s="3"/>
      <c r="PY91" s="3"/>
      <c r="PZ91" s="3"/>
      <c r="QA91" s="3"/>
      <c r="QB91" s="3"/>
      <c r="QC91" s="3"/>
      <c r="QD91" s="3"/>
      <c r="QE91" s="3"/>
      <c r="QF91" s="3"/>
      <c r="QG91" s="3"/>
      <c r="QH91" s="3"/>
      <c r="QI91" s="3"/>
      <c r="QJ91" s="3"/>
      <c r="QK91" s="3"/>
      <c r="QL91" s="3"/>
      <c r="QM91" s="3"/>
      <c r="QN91" s="3"/>
      <c r="QO91" s="3"/>
      <c r="QP91" s="3"/>
      <c r="QQ91" s="3"/>
      <c r="QR91" s="3"/>
      <c r="QS91" s="3"/>
      <c r="QT91" s="3"/>
      <c r="QU91" s="3"/>
      <c r="QV91" s="3"/>
      <c r="QW91" s="3"/>
      <c r="QX91" s="3"/>
      <c r="QY91" s="3"/>
      <c r="QZ91" s="3"/>
      <c r="RA91" s="3"/>
      <c r="RB91" s="3"/>
      <c r="RC91" s="3"/>
      <c r="RD91" s="3"/>
      <c r="RE91" s="3"/>
      <c r="RF91" s="3"/>
      <c r="RG91" s="3"/>
      <c r="RH91" s="3"/>
      <c r="RI91" s="3"/>
      <c r="RJ91" s="3"/>
      <c r="RK91" s="3"/>
      <c r="RL91" s="3"/>
      <c r="RM91" s="3"/>
      <c r="RN91" s="3"/>
      <c r="RO91" s="3"/>
      <c r="RP91" s="3"/>
      <c r="RQ91" s="3"/>
      <c r="RR91" s="3"/>
      <c r="RS91" s="3"/>
      <c r="RT91" s="3"/>
      <c r="RU91" s="3"/>
      <c r="RV91" s="3"/>
      <c r="RW91" s="3"/>
      <c r="RX91" s="3"/>
      <c r="RY91" s="3"/>
      <c r="RZ91" s="3"/>
      <c r="SA91" s="3"/>
      <c r="SB91" s="3"/>
      <c r="SC91" s="3"/>
      <c r="SD91" s="3"/>
      <c r="SE91" s="3"/>
      <c r="SF91" s="3"/>
      <c r="SG91" s="3"/>
      <c r="SH91" s="3"/>
      <c r="SI91" s="3"/>
      <c r="SJ91" s="3"/>
      <c r="SK91" s="3"/>
      <c r="SL91" s="3"/>
      <c r="SM91" s="3"/>
      <c r="SN91" s="3"/>
      <c r="SO91" s="3"/>
      <c r="SP91" s="3"/>
      <c r="SQ91" s="3"/>
      <c r="SR91" s="3"/>
      <c r="SS91" s="3"/>
      <c r="ST91" s="3"/>
      <c r="SU91" s="3"/>
      <c r="SV91" s="3"/>
      <c r="SW91" s="3"/>
      <c r="SX91" s="3"/>
      <c r="SY91" s="3"/>
      <c r="SZ91" s="3"/>
      <c r="TA91" s="3"/>
      <c r="TB91" s="3"/>
      <c r="TC91" s="3"/>
      <c r="TD91" s="3"/>
      <c r="TE91" s="3"/>
      <c r="TF91" s="3"/>
      <c r="TG91" s="3"/>
      <c r="TH91" s="3"/>
      <c r="TI91" s="3"/>
      <c r="TJ91" s="3"/>
      <c r="TK91" s="3"/>
      <c r="TL91" s="3"/>
      <c r="TM91" s="3"/>
      <c r="TN91" s="3"/>
      <c r="TO91" s="3"/>
      <c r="TP91" s="3"/>
      <c r="TQ91" s="3"/>
      <c r="TR91" s="3"/>
      <c r="TS91" s="3"/>
      <c r="TT91" s="3"/>
      <c r="TU91" s="3"/>
      <c r="TV91" s="3"/>
      <c r="TW91" s="3"/>
      <c r="TX91" s="3"/>
      <c r="TY91" s="3"/>
      <c r="TZ91" s="3"/>
      <c r="UA91" s="3"/>
      <c r="UB91" s="3"/>
      <c r="UC91" s="3"/>
      <c r="UD91" s="3"/>
      <c r="UE91" s="3"/>
      <c r="UF91" s="3"/>
      <c r="UG91" s="3"/>
      <c r="UH91" s="3"/>
      <c r="UI91" s="3"/>
      <c r="UJ91" s="3"/>
      <c r="UK91" s="3"/>
      <c r="UL91" s="3"/>
      <c r="UM91" s="3"/>
      <c r="UN91" s="3"/>
      <c r="UO91" s="3"/>
      <c r="UP91" s="3"/>
      <c r="UQ91" s="3"/>
      <c r="UR91" s="3"/>
      <c r="US91" s="3"/>
      <c r="UT91" s="3"/>
      <c r="UU91" s="3"/>
      <c r="UV91" s="3"/>
      <c r="UW91" s="3"/>
      <c r="UX91" s="3"/>
      <c r="UY91" s="3"/>
      <c r="UZ91" s="3"/>
      <c r="VA91" s="3"/>
      <c r="VB91" s="3"/>
      <c r="VC91" s="3"/>
      <c r="VD91" s="3"/>
      <c r="VE91" s="3"/>
      <c r="VF91" s="3"/>
      <c r="VG91" s="3"/>
      <c r="VH91" s="3"/>
      <c r="VI91" s="3"/>
      <c r="VJ91" s="3"/>
      <c r="VK91" s="3"/>
      <c r="VL91" s="3"/>
      <c r="VM91" s="3"/>
      <c r="VN91" s="3"/>
      <c r="VO91" s="3"/>
      <c r="VP91" s="3"/>
      <c r="VQ91" s="3"/>
      <c r="VR91" s="3"/>
      <c r="VS91" s="3"/>
      <c r="VT91" s="3"/>
      <c r="VU91" s="3"/>
      <c r="VV91" s="3"/>
      <c r="VW91" s="3"/>
      <c r="VX91" s="3"/>
      <c r="VY91" s="3"/>
      <c r="VZ91" s="3"/>
      <c r="WA91" s="3"/>
      <c r="WB91" s="3"/>
      <c r="WC91" s="3"/>
      <c r="WD91" s="3"/>
      <c r="WE91" s="3"/>
      <c r="WF91" s="3"/>
      <c r="WG91" s="3"/>
      <c r="WH91" s="3"/>
      <c r="WI91" s="3"/>
      <c r="WJ91" s="3"/>
      <c r="WK91" s="3"/>
      <c r="WL91" s="3"/>
      <c r="WM91" s="3"/>
      <c r="WN91" s="3"/>
      <c r="WO91" s="3"/>
      <c r="WP91" s="3"/>
      <c r="WQ91" s="3"/>
      <c r="WR91" s="3"/>
      <c r="WS91" s="3"/>
      <c r="WT91" s="3"/>
      <c r="WU91" s="3"/>
      <c r="WV91" s="3"/>
      <c r="WW91" s="3"/>
      <c r="WX91" s="3"/>
      <c r="WY91" s="3"/>
      <c r="WZ91" s="3"/>
      <c r="XA91" s="3"/>
      <c r="XB91" s="3"/>
      <c r="XC91" s="3"/>
      <c r="XD91" s="3"/>
      <c r="XE91" s="3"/>
      <c r="XF91" s="3"/>
      <c r="XG91" s="3"/>
      <c r="XH91" s="3"/>
      <c r="XI91" s="3"/>
      <c r="XJ91" s="3"/>
      <c r="XK91" s="3"/>
      <c r="XL91" s="3"/>
      <c r="XM91" s="3"/>
      <c r="XN91" s="3"/>
      <c r="XO91" s="3"/>
      <c r="XP91" s="3"/>
      <c r="XQ91" s="3"/>
      <c r="XR91" s="3"/>
      <c r="XS91" s="3"/>
      <c r="XT91" s="3"/>
      <c r="XU91" s="3"/>
      <c r="XV91" s="3"/>
      <c r="XW91" s="3"/>
      <c r="XX91" s="3"/>
      <c r="XY91" s="3"/>
      <c r="XZ91" s="3"/>
      <c r="YA91" s="3"/>
      <c r="YB91" s="3"/>
      <c r="YC91" s="3"/>
      <c r="YD91" s="3"/>
      <c r="YE91" s="3"/>
      <c r="YF91" s="3"/>
      <c r="YG91" s="3"/>
      <c r="YH91" s="3"/>
      <c r="YI91" s="3"/>
      <c r="YJ91" s="3"/>
      <c r="YK91" s="3"/>
      <c r="YL91" s="3"/>
      <c r="YM91" s="3"/>
      <c r="YN91" s="3"/>
      <c r="YO91" s="3"/>
      <c r="YP91" s="3"/>
      <c r="YQ91" s="3"/>
      <c r="YR91" s="3"/>
      <c r="YS91" s="3"/>
      <c r="YT91" s="3"/>
      <c r="YU91" s="3"/>
      <c r="YV91" s="3"/>
      <c r="YW91" s="3"/>
      <c r="YX91" s="3"/>
      <c r="YY91" s="3"/>
      <c r="YZ91" s="3"/>
      <c r="ZA91" s="3"/>
      <c r="ZB91" s="3"/>
      <c r="ZC91" s="3"/>
      <c r="ZD91" s="3"/>
      <c r="ZE91" s="3"/>
      <c r="ZF91" s="3"/>
      <c r="ZG91" s="3"/>
      <c r="ZH91" s="3"/>
      <c r="ZI91" s="3"/>
      <c r="ZJ91" s="3"/>
      <c r="ZK91" s="3"/>
      <c r="ZL91" s="3"/>
      <c r="ZM91" s="3"/>
      <c r="ZN91" s="3"/>
      <c r="ZO91" s="3"/>
      <c r="ZP91" s="3"/>
      <c r="ZQ91" s="3"/>
      <c r="ZR91" s="3"/>
      <c r="ZS91" s="3"/>
      <c r="ZT91" s="3"/>
      <c r="ZU91" s="3"/>
      <c r="ZV91" s="3"/>
      <c r="ZW91" s="3"/>
      <c r="ZX91" s="3"/>
      <c r="ZY91" s="3"/>
      <c r="ZZ91" s="3"/>
      <c r="AAA91" s="3"/>
      <c r="AAB91" s="3"/>
      <c r="AAC91" s="3"/>
      <c r="AAD91" s="3"/>
      <c r="AAE91" s="3"/>
      <c r="AAF91" s="3"/>
      <c r="AAG91" s="3"/>
      <c r="AAH91" s="3"/>
      <c r="AAI91" s="3"/>
      <c r="AAJ91" s="3"/>
      <c r="AAK91" s="3"/>
      <c r="AAL91" s="3"/>
      <c r="AAM91" s="3"/>
      <c r="AAN91" s="3"/>
      <c r="AAO91" s="3"/>
      <c r="AAP91" s="3"/>
      <c r="AAQ91" s="3"/>
      <c r="AAR91" s="3"/>
      <c r="AAS91" s="3"/>
      <c r="AAT91" s="3"/>
      <c r="AAU91" s="3"/>
      <c r="AAV91" s="3"/>
      <c r="AAW91" s="3"/>
      <c r="AAX91" s="3"/>
      <c r="AAY91" s="3"/>
      <c r="AAZ91" s="3"/>
      <c r="ABA91" s="3"/>
      <c r="ABB91" s="3"/>
      <c r="ABC91" s="3"/>
      <c r="ABD91" s="3"/>
      <c r="ABE91" s="3"/>
      <c r="ABF91" s="3"/>
      <c r="ABG91" s="3"/>
      <c r="ABH91" s="3"/>
      <c r="ABI91" s="3"/>
      <c r="ABJ91" s="3"/>
      <c r="ABK91" s="3"/>
      <c r="ABL91" s="3"/>
      <c r="ABM91" s="3"/>
      <c r="ABN91" s="3"/>
      <c r="ABO91" s="3"/>
      <c r="ABP91" s="3"/>
      <c r="ABQ91" s="3"/>
      <c r="ABR91" s="3"/>
      <c r="ABS91" s="3"/>
      <c r="ABT91" s="3"/>
      <c r="ABU91" s="3"/>
      <c r="ABV91" s="3"/>
      <c r="ABW91" s="3"/>
      <c r="ABX91" s="3"/>
      <c r="ABY91" s="3"/>
      <c r="ABZ91" s="3"/>
      <c r="ACA91" s="3"/>
      <c r="ACB91" s="3"/>
      <c r="ACC91" s="3"/>
      <c r="ACD91" s="3"/>
      <c r="ACE91" s="3"/>
      <c r="ACF91" s="3"/>
      <c r="ACG91" s="3"/>
      <c r="ACH91" s="3"/>
      <c r="ACI91" s="3"/>
      <c r="ACJ91" s="3"/>
      <c r="ACK91" s="3"/>
      <c r="ACL91" s="3"/>
      <c r="ACM91" s="3"/>
      <c r="ACN91" s="3"/>
      <c r="ACO91" s="3"/>
      <c r="ACP91" s="3"/>
      <c r="ACQ91" s="3"/>
      <c r="ACR91" s="3"/>
      <c r="ACS91" s="3"/>
      <c r="ACT91" s="3"/>
      <c r="ACU91" s="3"/>
      <c r="ACV91" s="3"/>
      <c r="ACW91" s="3"/>
      <c r="ACX91" s="3"/>
      <c r="ACY91" s="3"/>
      <c r="ACZ91" s="3"/>
      <c r="ADA91" s="3"/>
      <c r="ADB91" s="3"/>
      <c r="ADC91" s="3"/>
      <c r="ADD91" s="3"/>
      <c r="ADE91" s="3"/>
      <c r="ADF91" s="3"/>
      <c r="ADG91" s="3"/>
      <c r="ADH91" s="3"/>
      <c r="ADI91" s="3"/>
      <c r="ADJ91" s="3"/>
      <c r="ADK91" s="3"/>
      <c r="ADL91" s="3"/>
      <c r="ADM91" s="3"/>
      <c r="ADN91" s="3"/>
      <c r="ADO91" s="3"/>
      <c r="ADP91" s="3"/>
      <c r="ADQ91" s="3"/>
      <c r="ADR91" s="3"/>
      <c r="ADS91" s="3"/>
      <c r="ADT91" s="3"/>
      <c r="ADU91" s="3"/>
      <c r="ADV91" s="3"/>
      <c r="ADW91" s="3"/>
      <c r="ADX91" s="3"/>
      <c r="ADY91" s="3"/>
      <c r="ADZ91" s="3"/>
      <c r="AEA91" s="3"/>
      <c r="AEB91" s="3"/>
      <c r="AEC91" s="3"/>
      <c r="AED91" s="3"/>
      <c r="AEE91" s="3"/>
      <c r="AEF91" s="3"/>
      <c r="AEG91" s="3"/>
      <c r="AEH91" s="3"/>
      <c r="AEI91" s="3"/>
      <c r="AEJ91" s="3"/>
      <c r="AEK91" s="3"/>
      <c r="AEL91" s="3"/>
      <c r="AEM91" s="3"/>
      <c r="AEN91" s="3"/>
      <c r="AEO91" s="3"/>
      <c r="AEP91" s="3"/>
      <c r="AEQ91" s="3"/>
      <c r="AER91" s="3"/>
      <c r="AES91" s="3"/>
      <c r="AET91" s="3"/>
      <c r="AEU91" s="3"/>
      <c r="AEV91" s="3"/>
      <c r="AEW91" s="3"/>
      <c r="AEX91" s="3"/>
      <c r="AEY91" s="3"/>
      <c r="AEZ91" s="3"/>
      <c r="AFA91" s="3"/>
      <c r="AFB91" s="3"/>
      <c r="AFC91" s="3"/>
      <c r="AFD91" s="3"/>
      <c r="AFE91" s="3"/>
      <c r="AFF91" s="3"/>
      <c r="AFG91" s="3"/>
      <c r="AFH91" s="3"/>
      <c r="AFI91" s="3"/>
      <c r="AFJ91" s="3"/>
      <c r="AFK91" s="3"/>
      <c r="AFL91" s="3"/>
      <c r="AFM91" s="3"/>
      <c r="AFN91" s="3"/>
      <c r="AFO91" s="3"/>
      <c r="AFP91" s="3"/>
      <c r="AFQ91" s="3"/>
      <c r="AFR91" s="3"/>
      <c r="AFS91" s="3"/>
      <c r="AFT91" s="3"/>
      <c r="AFU91" s="3"/>
      <c r="AFV91" s="3"/>
      <c r="AFW91" s="3"/>
      <c r="AFX91" s="3"/>
      <c r="AFY91" s="3"/>
      <c r="AFZ91" s="3"/>
      <c r="AGA91" s="3"/>
      <c r="AGB91" s="3"/>
      <c r="AGC91" s="3"/>
      <c r="AGD91" s="3"/>
      <c r="AGE91" s="3"/>
      <c r="AGF91" s="3"/>
      <c r="AGG91" s="3"/>
      <c r="AGH91" s="3"/>
      <c r="AGI91" s="3"/>
      <c r="AGJ91" s="3"/>
      <c r="AGK91" s="3"/>
      <c r="AGL91" s="3"/>
      <c r="AGM91" s="3"/>
      <c r="AGN91" s="3"/>
      <c r="AGO91" s="3"/>
      <c r="AGP91" s="3"/>
      <c r="AGQ91" s="3"/>
      <c r="AGR91" s="3"/>
      <c r="AGS91" s="3"/>
      <c r="AGT91" s="3"/>
    </row>
    <row r="92" spans="1:878" s="36" customFormat="1" ht="30" customHeight="1">
      <c r="A92" s="35">
        <v>79</v>
      </c>
      <c r="B92" s="42"/>
      <c r="C92" s="47"/>
      <c r="D92" s="47"/>
      <c r="E92" s="230"/>
      <c r="F92" s="48"/>
      <c r="G92" s="47"/>
      <c r="H92" s="44"/>
      <c r="I92" s="45"/>
      <c r="J92" s="49"/>
      <c r="K92" s="170"/>
      <c r="L92" s="49"/>
      <c r="M92" s="49"/>
      <c r="N92" s="46"/>
      <c r="O92" s="46"/>
      <c r="P92" s="46"/>
      <c r="Q92" s="46" t="s">
        <v>250</v>
      </c>
      <c r="R92" s="50"/>
      <c r="S92" s="46"/>
      <c r="T92" s="46"/>
      <c r="U92" s="50"/>
      <c r="V92" s="45"/>
      <c r="W92" s="46"/>
      <c r="X92" s="46"/>
      <c r="Y92" s="39" t="str">
        <f>VLOOKUP(X92,Intern!$B$44:$D$51,2)</f>
        <v>zu wenig km</v>
      </c>
      <c r="Z92" s="46"/>
      <c r="AA92" s="32" t="str">
        <f t="shared" si="44"/>
        <v>Ja</v>
      </c>
      <c r="AB92" s="51"/>
      <c r="AC92" s="51"/>
      <c r="AD92" s="51"/>
      <c r="AE92" s="51"/>
      <c r="AF92" s="33">
        <f t="shared" si="43"/>
        <v>1</v>
      </c>
      <c r="AG92" s="52"/>
      <c r="AH92" s="33">
        <f t="shared" si="32"/>
        <v>0</v>
      </c>
      <c r="AI92" s="33">
        <f t="shared" si="26"/>
        <v>1</v>
      </c>
      <c r="AJ92" s="53"/>
      <c r="AK92" s="53"/>
      <c r="AL92" s="53"/>
      <c r="AM92" s="53"/>
      <c r="AN92" s="53"/>
      <c r="AO92" s="53"/>
      <c r="AP92" s="53"/>
      <c r="AQ92" s="53"/>
      <c r="AR92" s="37" t="str">
        <f t="shared" si="27"/>
        <v/>
      </c>
      <c r="AS92" s="152" t="e">
        <f>IF(($AI92)&gt;Intern!$C$5,VLOOKUP($T92,Intern!$A$10:$E$41,5,0))*($AI92-Intern!$C$5)+VLOOKUP($T92,Intern!$A$10:$E$41,4,0)*MIN($AI92,Intern!$C$5)</f>
        <v>#N/A</v>
      </c>
      <c r="AT92" s="151" t="e">
        <f>IF($B92="Lehrkräfte: vorbereitender Besuch",Intern!$B$3,AS92)</f>
        <v>#N/A</v>
      </c>
      <c r="AU92" s="153" t="e">
        <f>IF(($AI92)&gt;Intern!$C$5,VLOOKUP($T92,Intern!$A$10:$E$41,3,0))*($AI92-Intern!$C$5)+VLOOKUP($T92,Intern!$A$10:$E$41,2,0)*MIN($AI92,Intern!$C$5)</f>
        <v>#N/A</v>
      </c>
      <c r="AV92" s="22" t="e">
        <f>IF(($AI92)&gt;Intern!$C$5,VLOOKUP($T92,Intern!$K$10:$O$41,5,0))*($AI92-Intern!$C$5)+VLOOKUP($T92,Intern!$K$10:$O$41,4,0)*MIN($AI92,Intern!$C$5)</f>
        <v>#N/A</v>
      </c>
      <c r="AW92" s="151" t="e">
        <f>IF($B92="Lehrkräfte: vorbereitender Besuch",Intern!$B$3,AV92)</f>
        <v>#N/A</v>
      </c>
      <c r="AX92" s="22" t="e">
        <f>IF(($AI92)&gt;Intern!$C$5,VLOOKUP($T92,Intern!$K$10:$O$41,3,0))*($AI92-Intern!$C$5)+VLOOKUP($T92,Intern!$K$10:$O$41,2,0)*MIN($AI92,Intern!$C$5)</f>
        <v>#N/A</v>
      </c>
      <c r="AY92" s="152" t="e">
        <f t="shared" si="41"/>
        <v>#N/A</v>
      </c>
      <c r="AZ92" s="153" t="e">
        <f t="shared" si="33"/>
        <v>#N/A</v>
      </c>
      <c r="BA92" s="22" t="e">
        <f>IF(($AI92)&gt;Intern!$C$5,VLOOKUP($T92,Intern!$A$61:$E$92,5,0))*($AI92-Intern!$C$5)+VLOOKUP($T92,Intern!$A$61:$E$92,4,0)*MIN($AI92,Intern!$C$5)</f>
        <v>#N/A</v>
      </c>
      <c r="BB92" s="151" t="e">
        <f>IF($B92="Lehrkräfte: vorbereitender Besuch",Intern!$B$54,BA92)</f>
        <v>#N/A</v>
      </c>
      <c r="BC92" s="22" t="e">
        <f>IF(($AI92)&gt;Intern!$C$5,VLOOKUP($T92,Intern!$A$61:$E$92,3,0))*($AI92-Intern!$C$5)+VLOOKUP($T92,Intern!$A$61:$E$92,2,0)*MIN($AI92,Intern!$C$5)</f>
        <v>#N/A</v>
      </c>
      <c r="BD92" s="152" t="e">
        <f>IF(($AI92)&gt;Intern!$C$5,VLOOKUP($T92,Intern!$K$61:$O$92,5,0))*($AI92-Intern!$C$5)+VLOOKUP($T92,Intern!$K$61:$O$92,4,0)*MIN($AI92,Intern!$C$5)</f>
        <v>#N/A</v>
      </c>
      <c r="BE92" s="151" t="e">
        <f>IF($B92="Lehrkräfte: vorbereitender Besuch",Intern!$B$54,BD92)</f>
        <v>#N/A</v>
      </c>
      <c r="BF92" s="153" t="e">
        <f>IF(($AI92)&gt;Intern!$C$5,VLOOKUP($T92,Intern!$K$61:$O$92,3,0))*($AI92-Intern!$C$5)+VLOOKUP($T92,Intern!$K$61:$O$92,2,0)*MIN($AI92,Intern!$C$5)</f>
        <v>#N/A</v>
      </c>
      <c r="BG92" s="22" t="e">
        <f t="shared" si="42"/>
        <v>#N/A</v>
      </c>
      <c r="BH92" s="22" t="e">
        <f t="shared" si="34"/>
        <v>#N/A</v>
      </c>
      <c r="BI92" s="152" t="e">
        <f t="shared" si="35"/>
        <v>#N/A</v>
      </c>
      <c r="BJ92" s="153" t="e">
        <f t="shared" si="36"/>
        <v>#N/A</v>
      </c>
      <c r="BK92" s="189" t="e">
        <f t="shared" si="37"/>
        <v>#N/A</v>
      </c>
      <c r="BL92" s="190" t="e">
        <f>($AI92-2)*VLOOKUP($T92,Intern!$A$10:$H$41,6,0)+2*VLOOKUP($T92,Intern!$A$10:$H$41,7,0)+($AI92-1)*VLOOKUP($T92,Intern!$A$10:$H$41,8,0)</f>
        <v>#N/A</v>
      </c>
      <c r="BM92" s="183" t="e">
        <f t="shared" si="28"/>
        <v>#N/A</v>
      </c>
      <c r="BN92" s="186" t="e">
        <f t="shared" si="29"/>
        <v>#N/A</v>
      </c>
      <c r="BO92" s="179" t="str">
        <f>VLOOKUP($X92,Intern!$B$44:$E$51,3)</f>
        <v>zu wenig km</v>
      </c>
      <c r="BP92" s="180" t="str">
        <f>VLOOKUP($X92,Intern!$B$44:$E$51,4)</f>
        <v>zu wenig km</v>
      </c>
      <c r="BQ92" s="177" t="str">
        <f>VLOOKUP($X92,Intern!$B$95:$E$102,3)</f>
        <v>zu wenig km</v>
      </c>
      <c r="BR92" s="178" t="str">
        <f>VLOOKUP($X92,Intern!$B$95:$E$102,4)</f>
        <v>zu wenig km</v>
      </c>
      <c r="BS92" s="178" t="str">
        <f t="shared" si="38"/>
        <v>zu wenig km</v>
      </c>
      <c r="BT92" s="178" t="str">
        <f t="shared" si="39"/>
        <v>zu wenig km</v>
      </c>
      <c r="BU92" s="183" t="str">
        <f t="shared" si="40"/>
        <v>zu wenig km</v>
      </c>
      <c r="BV92" s="187">
        <f t="shared" si="30"/>
        <v>0</v>
      </c>
      <c r="BW92" s="188" t="e">
        <f t="shared" si="31"/>
        <v>#N/A</v>
      </c>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c r="IW92" s="3"/>
      <c r="IX92" s="3"/>
      <c r="IY92" s="3"/>
      <c r="IZ92" s="3"/>
      <c r="JA92" s="3"/>
      <c r="JB92" s="3"/>
      <c r="JC92" s="3"/>
      <c r="JD92" s="3"/>
      <c r="JE92" s="3"/>
      <c r="JF92" s="3"/>
      <c r="JG92" s="3"/>
      <c r="JH92" s="3"/>
      <c r="JI92" s="3"/>
      <c r="JJ92" s="3"/>
      <c r="JK92" s="3"/>
      <c r="JL92" s="3"/>
      <c r="JM92" s="3"/>
      <c r="JN92" s="3"/>
      <c r="JO92" s="3"/>
      <c r="JP92" s="3"/>
      <c r="JQ92" s="3"/>
      <c r="JR92" s="3"/>
      <c r="JS92" s="3"/>
      <c r="JT92" s="3"/>
      <c r="JU92" s="3"/>
      <c r="JV92" s="3"/>
      <c r="JW92" s="3"/>
      <c r="JX92" s="3"/>
      <c r="JY92" s="3"/>
      <c r="JZ92" s="3"/>
      <c r="KA92" s="3"/>
      <c r="KB92" s="3"/>
      <c r="KC92" s="3"/>
      <c r="KD92" s="3"/>
      <c r="KE92" s="3"/>
      <c r="KF92" s="3"/>
      <c r="KG92" s="3"/>
      <c r="KH92" s="3"/>
      <c r="KI92" s="3"/>
      <c r="KJ92" s="3"/>
      <c r="KK92" s="3"/>
      <c r="KL92" s="3"/>
      <c r="KM92" s="3"/>
      <c r="KN92" s="3"/>
      <c r="KO92" s="3"/>
      <c r="KP92" s="3"/>
      <c r="KQ92" s="3"/>
      <c r="KR92" s="3"/>
      <c r="KS92" s="3"/>
      <c r="KT92" s="3"/>
      <c r="KU92" s="3"/>
      <c r="KV92" s="3"/>
      <c r="KW92" s="3"/>
      <c r="KX92" s="3"/>
      <c r="KY92" s="3"/>
      <c r="KZ92" s="3"/>
      <c r="LA92" s="3"/>
      <c r="LB92" s="3"/>
      <c r="LC92" s="3"/>
      <c r="LD92" s="3"/>
      <c r="LE92" s="3"/>
      <c r="LF92" s="3"/>
      <c r="LG92" s="3"/>
      <c r="LH92" s="3"/>
      <c r="LI92" s="3"/>
      <c r="LJ92" s="3"/>
      <c r="LK92" s="3"/>
      <c r="LL92" s="3"/>
      <c r="LM92" s="3"/>
      <c r="LN92" s="3"/>
      <c r="LO92" s="3"/>
      <c r="LP92" s="3"/>
      <c r="LQ92" s="3"/>
      <c r="LR92" s="3"/>
      <c r="LS92" s="3"/>
      <c r="LT92" s="3"/>
      <c r="LU92" s="3"/>
      <c r="LV92" s="3"/>
      <c r="LW92" s="3"/>
      <c r="LX92" s="3"/>
      <c r="LY92" s="3"/>
      <c r="LZ92" s="3"/>
      <c r="MA92" s="3"/>
      <c r="MB92" s="3"/>
      <c r="MC92" s="3"/>
      <c r="MD92" s="3"/>
      <c r="ME92" s="3"/>
      <c r="MF92" s="3"/>
      <c r="MG92" s="3"/>
      <c r="MH92" s="3"/>
      <c r="MI92" s="3"/>
      <c r="MJ92" s="3"/>
      <c r="MK92" s="3"/>
      <c r="ML92" s="3"/>
      <c r="MM92" s="3"/>
      <c r="MN92" s="3"/>
      <c r="MO92" s="3"/>
      <c r="MP92" s="3"/>
      <c r="MQ92" s="3"/>
      <c r="MR92" s="3"/>
      <c r="MS92" s="3"/>
      <c r="MT92" s="3"/>
      <c r="MU92" s="3"/>
      <c r="MV92" s="3"/>
      <c r="MW92" s="3"/>
      <c r="MX92" s="3"/>
      <c r="MY92" s="3"/>
      <c r="MZ92" s="3"/>
      <c r="NA92" s="3"/>
      <c r="NB92" s="3"/>
      <c r="NC92" s="3"/>
      <c r="ND92" s="3"/>
      <c r="NE92" s="3"/>
      <c r="NF92" s="3"/>
      <c r="NG92" s="3"/>
      <c r="NH92" s="3"/>
      <c r="NI92" s="3"/>
      <c r="NJ92" s="3"/>
      <c r="NK92" s="3"/>
      <c r="NL92" s="3"/>
      <c r="NM92" s="3"/>
      <c r="NN92" s="3"/>
      <c r="NO92" s="3"/>
      <c r="NP92" s="3"/>
      <c r="NQ92" s="3"/>
      <c r="NR92" s="3"/>
      <c r="NS92" s="3"/>
      <c r="NT92" s="3"/>
      <c r="NU92" s="3"/>
      <c r="NV92" s="3"/>
      <c r="NW92" s="3"/>
      <c r="NX92" s="3"/>
      <c r="NY92" s="3"/>
      <c r="NZ92" s="3"/>
      <c r="OA92" s="3"/>
      <c r="OB92" s="3"/>
      <c r="OC92" s="3"/>
      <c r="OD92" s="3"/>
      <c r="OE92" s="3"/>
      <c r="OF92" s="3"/>
      <c r="OG92" s="3"/>
      <c r="OH92" s="3"/>
      <c r="OI92" s="3"/>
      <c r="OJ92" s="3"/>
      <c r="OK92" s="3"/>
      <c r="OL92" s="3"/>
      <c r="OM92" s="3"/>
      <c r="ON92" s="3"/>
      <c r="OO92" s="3"/>
      <c r="OP92" s="3"/>
      <c r="OQ92" s="3"/>
      <c r="OR92" s="3"/>
      <c r="OS92" s="3"/>
      <c r="OT92" s="3"/>
      <c r="OU92" s="3"/>
      <c r="OV92" s="3"/>
      <c r="OW92" s="3"/>
      <c r="OX92" s="3"/>
      <c r="OY92" s="3"/>
      <c r="OZ92" s="3"/>
      <c r="PA92" s="3"/>
      <c r="PB92" s="3"/>
      <c r="PC92" s="3"/>
      <c r="PD92" s="3"/>
      <c r="PE92" s="3"/>
      <c r="PF92" s="3"/>
      <c r="PG92" s="3"/>
      <c r="PH92" s="3"/>
      <c r="PI92" s="3"/>
      <c r="PJ92" s="3"/>
      <c r="PK92" s="3"/>
      <c r="PL92" s="3"/>
      <c r="PM92" s="3"/>
      <c r="PN92" s="3"/>
      <c r="PO92" s="3"/>
      <c r="PP92" s="3"/>
      <c r="PQ92" s="3"/>
      <c r="PR92" s="3"/>
      <c r="PS92" s="3"/>
      <c r="PT92" s="3"/>
      <c r="PU92" s="3"/>
      <c r="PV92" s="3"/>
      <c r="PW92" s="3"/>
      <c r="PX92" s="3"/>
      <c r="PY92" s="3"/>
      <c r="PZ92" s="3"/>
      <c r="QA92" s="3"/>
      <c r="QB92" s="3"/>
      <c r="QC92" s="3"/>
      <c r="QD92" s="3"/>
      <c r="QE92" s="3"/>
      <c r="QF92" s="3"/>
      <c r="QG92" s="3"/>
      <c r="QH92" s="3"/>
      <c r="QI92" s="3"/>
      <c r="QJ92" s="3"/>
      <c r="QK92" s="3"/>
      <c r="QL92" s="3"/>
      <c r="QM92" s="3"/>
      <c r="QN92" s="3"/>
      <c r="QO92" s="3"/>
      <c r="QP92" s="3"/>
      <c r="QQ92" s="3"/>
      <c r="QR92" s="3"/>
      <c r="QS92" s="3"/>
      <c r="QT92" s="3"/>
      <c r="QU92" s="3"/>
      <c r="QV92" s="3"/>
      <c r="QW92" s="3"/>
      <c r="QX92" s="3"/>
      <c r="QY92" s="3"/>
      <c r="QZ92" s="3"/>
      <c r="RA92" s="3"/>
      <c r="RB92" s="3"/>
      <c r="RC92" s="3"/>
      <c r="RD92" s="3"/>
      <c r="RE92" s="3"/>
      <c r="RF92" s="3"/>
      <c r="RG92" s="3"/>
      <c r="RH92" s="3"/>
      <c r="RI92" s="3"/>
      <c r="RJ92" s="3"/>
      <c r="RK92" s="3"/>
      <c r="RL92" s="3"/>
      <c r="RM92" s="3"/>
      <c r="RN92" s="3"/>
      <c r="RO92" s="3"/>
      <c r="RP92" s="3"/>
      <c r="RQ92" s="3"/>
      <c r="RR92" s="3"/>
      <c r="RS92" s="3"/>
      <c r="RT92" s="3"/>
      <c r="RU92" s="3"/>
      <c r="RV92" s="3"/>
      <c r="RW92" s="3"/>
      <c r="RX92" s="3"/>
      <c r="RY92" s="3"/>
      <c r="RZ92" s="3"/>
      <c r="SA92" s="3"/>
      <c r="SB92" s="3"/>
      <c r="SC92" s="3"/>
      <c r="SD92" s="3"/>
      <c r="SE92" s="3"/>
      <c r="SF92" s="3"/>
      <c r="SG92" s="3"/>
      <c r="SH92" s="3"/>
      <c r="SI92" s="3"/>
      <c r="SJ92" s="3"/>
      <c r="SK92" s="3"/>
      <c r="SL92" s="3"/>
      <c r="SM92" s="3"/>
      <c r="SN92" s="3"/>
      <c r="SO92" s="3"/>
      <c r="SP92" s="3"/>
      <c r="SQ92" s="3"/>
      <c r="SR92" s="3"/>
      <c r="SS92" s="3"/>
      <c r="ST92" s="3"/>
      <c r="SU92" s="3"/>
      <c r="SV92" s="3"/>
      <c r="SW92" s="3"/>
      <c r="SX92" s="3"/>
      <c r="SY92" s="3"/>
      <c r="SZ92" s="3"/>
      <c r="TA92" s="3"/>
      <c r="TB92" s="3"/>
      <c r="TC92" s="3"/>
      <c r="TD92" s="3"/>
      <c r="TE92" s="3"/>
      <c r="TF92" s="3"/>
      <c r="TG92" s="3"/>
      <c r="TH92" s="3"/>
      <c r="TI92" s="3"/>
      <c r="TJ92" s="3"/>
      <c r="TK92" s="3"/>
      <c r="TL92" s="3"/>
      <c r="TM92" s="3"/>
      <c r="TN92" s="3"/>
      <c r="TO92" s="3"/>
      <c r="TP92" s="3"/>
      <c r="TQ92" s="3"/>
      <c r="TR92" s="3"/>
      <c r="TS92" s="3"/>
      <c r="TT92" s="3"/>
      <c r="TU92" s="3"/>
      <c r="TV92" s="3"/>
      <c r="TW92" s="3"/>
      <c r="TX92" s="3"/>
      <c r="TY92" s="3"/>
      <c r="TZ92" s="3"/>
      <c r="UA92" s="3"/>
      <c r="UB92" s="3"/>
      <c r="UC92" s="3"/>
      <c r="UD92" s="3"/>
      <c r="UE92" s="3"/>
      <c r="UF92" s="3"/>
      <c r="UG92" s="3"/>
      <c r="UH92" s="3"/>
      <c r="UI92" s="3"/>
      <c r="UJ92" s="3"/>
      <c r="UK92" s="3"/>
      <c r="UL92" s="3"/>
      <c r="UM92" s="3"/>
      <c r="UN92" s="3"/>
      <c r="UO92" s="3"/>
      <c r="UP92" s="3"/>
      <c r="UQ92" s="3"/>
      <c r="UR92" s="3"/>
      <c r="US92" s="3"/>
      <c r="UT92" s="3"/>
      <c r="UU92" s="3"/>
      <c r="UV92" s="3"/>
      <c r="UW92" s="3"/>
      <c r="UX92" s="3"/>
      <c r="UY92" s="3"/>
      <c r="UZ92" s="3"/>
      <c r="VA92" s="3"/>
      <c r="VB92" s="3"/>
      <c r="VC92" s="3"/>
      <c r="VD92" s="3"/>
      <c r="VE92" s="3"/>
      <c r="VF92" s="3"/>
      <c r="VG92" s="3"/>
      <c r="VH92" s="3"/>
      <c r="VI92" s="3"/>
      <c r="VJ92" s="3"/>
      <c r="VK92" s="3"/>
      <c r="VL92" s="3"/>
      <c r="VM92" s="3"/>
      <c r="VN92" s="3"/>
      <c r="VO92" s="3"/>
      <c r="VP92" s="3"/>
      <c r="VQ92" s="3"/>
      <c r="VR92" s="3"/>
      <c r="VS92" s="3"/>
      <c r="VT92" s="3"/>
      <c r="VU92" s="3"/>
      <c r="VV92" s="3"/>
      <c r="VW92" s="3"/>
      <c r="VX92" s="3"/>
      <c r="VY92" s="3"/>
      <c r="VZ92" s="3"/>
      <c r="WA92" s="3"/>
      <c r="WB92" s="3"/>
      <c r="WC92" s="3"/>
      <c r="WD92" s="3"/>
      <c r="WE92" s="3"/>
      <c r="WF92" s="3"/>
      <c r="WG92" s="3"/>
      <c r="WH92" s="3"/>
      <c r="WI92" s="3"/>
      <c r="WJ92" s="3"/>
      <c r="WK92" s="3"/>
      <c r="WL92" s="3"/>
      <c r="WM92" s="3"/>
      <c r="WN92" s="3"/>
      <c r="WO92" s="3"/>
      <c r="WP92" s="3"/>
      <c r="WQ92" s="3"/>
      <c r="WR92" s="3"/>
      <c r="WS92" s="3"/>
      <c r="WT92" s="3"/>
      <c r="WU92" s="3"/>
      <c r="WV92" s="3"/>
      <c r="WW92" s="3"/>
      <c r="WX92" s="3"/>
      <c r="WY92" s="3"/>
      <c r="WZ92" s="3"/>
      <c r="XA92" s="3"/>
      <c r="XB92" s="3"/>
      <c r="XC92" s="3"/>
      <c r="XD92" s="3"/>
      <c r="XE92" s="3"/>
      <c r="XF92" s="3"/>
      <c r="XG92" s="3"/>
      <c r="XH92" s="3"/>
      <c r="XI92" s="3"/>
      <c r="XJ92" s="3"/>
      <c r="XK92" s="3"/>
      <c r="XL92" s="3"/>
      <c r="XM92" s="3"/>
      <c r="XN92" s="3"/>
      <c r="XO92" s="3"/>
      <c r="XP92" s="3"/>
      <c r="XQ92" s="3"/>
      <c r="XR92" s="3"/>
      <c r="XS92" s="3"/>
      <c r="XT92" s="3"/>
      <c r="XU92" s="3"/>
      <c r="XV92" s="3"/>
      <c r="XW92" s="3"/>
      <c r="XX92" s="3"/>
      <c r="XY92" s="3"/>
      <c r="XZ92" s="3"/>
      <c r="YA92" s="3"/>
      <c r="YB92" s="3"/>
      <c r="YC92" s="3"/>
      <c r="YD92" s="3"/>
      <c r="YE92" s="3"/>
      <c r="YF92" s="3"/>
      <c r="YG92" s="3"/>
      <c r="YH92" s="3"/>
      <c r="YI92" s="3"/>
      <c r="YJ92" s="3"/>
      <c r="YK92" s="3"/>
      <c r="YL92" s="3"/>
      <c r="YM92" s="3"/>
      <c r="YN92" s="3"/>
      <c r="YO92" s="3"/>
      <c r="YP92" s="3"/>
      <c r="YQ92" s="3"/>
      <c r="YR92" s="3"/>
      <c r="YS92" s="3"/>
      <c r="YT92" s="3"/>
      <c r="YU92" s="3"/>
      <c r="YV92" s="3"/>
      <c r="YW92" s="3"/>
      <c r="YX92" s="3"/>
      <c r="YY92" s="3"/>
      <c r="YZ92" s="3"/>
      <c r="ZA92" s="3"/>
      <c r="ZB92" s="3"/>
      <c r="ZC92" s="3"/>
      <c r="ZD92" s="3"/>
      <c r="ZE92" s="3"/>
      <c r="ZF92" s="3"/>
      <c r="ZG92" s="3"/>
      <c r="ZH92" s="3"/>
      <c r="ZI92" s="3"/>
      <c r="ZJ92" s="3"/>
      <c r="ZK92" s="3"/>
      <c r="ZL92" s="3"/>
      <c r="ZM92" s="3"/>
      <c r="ZN92" s="3"/>
      <c r="ZO92" s="3"/>
      <c r="ZP92" s="3"/>
      <c r="ZQ92" s="3"/>
      <c r="ZR92" s="3"/>
      <c r="ZS92" s="3"/>
      <c r="ZT92" s="3"/>
      <c r="ZU92" s="3"/>
      <c r="ZV92" s="3"/>
      <c r="ZW92" s="3"/>
      <c r="ZX92" s="3"/>
      <c r="ZY92" s="3"/>
      <c r="ZZ92" s="3"/>
      <c r="AAA92" s="3"/>
      <c r="AAB92" s="3"/>
      <c r="AAC92" s="3"/>
      <c r="AAD92" s="3"/>
      <c r="AAE92" s="3"/>
      <c r="AAF92" s="3"/>
      <c r="AAG92" s="3"/>
      <c r="AAH92" s="3"/>
      <c r="AAI92" s="3"/>
      <c r="AAJ92" s="3"/>
      <c r="AAK92" s="3"/>
      <c r="AAL92" s="3"/>
      <c r="AAM92" s="3"/>
      <c r="AAN92" s="3"/>
      <c r="AAO92" s="3"/>
      <c r="AAP92" s="3"/>
      <c r="AAQ92" s="3"/>
      <c r="AAR92" s="3"/>
      <c r="AAS92" s="3"/>
      <c r="AAT92" s="3"/>
      <c r="AAU92" s="3"/>
      <c r="AAV92" s="3"/>
      <c r="AAW92" s="3"/>
      <c r="AAX92" s="3"/>
      <c r="AAY92" s="3"/>
      <c r="AAZ92" s="3"/>
      <c r="ABA92" s="3"/>
      <c r="ABB92" s="3"/>
      <c r="ABC92" s="3"/>
      <c r="ABD92" s="3"/>
      <c r="ABE92" s="3"/>
      <c r="ABF92" s="3"/>
      <c r="ABG92" s="3"/>
      <c r="ABH92" s="3"/>
      <c r="ABI92" s="3"/>
      <c r="ABJ92" s="3"/>
      <c r="ABK92" s="3"/>
      <c r="ABL92" s="3"/>
      <c r="ABM92" s="3"/>
      <c r="ABN92" s="3"/>
      <c r="ABO92" s="3"/>
      <c r="ABP92" s="3"/>
      <c r="ABQ92" s="3"/>
      <c r="ABR92" s="3"/>
      <c r="ABS92" s="3"/>
      <c r="ABT92" s="3"/>
      <c r="ABU92" s="3"/>
      <c r="ABV92" s="3"/>
      <c r="ABW92" s="3"/>
      <c r="ABX92" s="3"/>
      <c r="ABY92" s="3"/>
      <c r="ABZ92" s="3"/>
      <c r="ACA92" s="3"/>
      <c r="ACB92" s="3"/>
      <c r="ACC92" s="3"/>
      <c r="ACD92" s="3"/>
      <c r="ACE92" s="3"/>
      <c r="ACF92" s="3"/>
      <c r="ACG92" s="3"/>
      <c r="ACH92" s="3"/>
      <c r="ACI92" s="3"/>
      <c r="ACJ92" s="3"/>
      <c r="ACK92" s="3"/>
      <c r="ACL92" s="3"/>
      <c r="ACM92" s="3"/>
      <c r="ACN92" s="3"/>
      <c r="ACO92" s="3"/>
      <c r="ACP92" s="3"/>
      <c r="ACQ92" s="3"/>
      <c r="ACR92" s="3"/>
      <c r="ACS92" s="3"/>
      <c r="ACT92" s="3"/>
      <c r="ACU92" s="3"/>
      <c r="ACV92" s="3"/>
      <c r="ACW92" s="3"/>
      <c r="ACX92" s="3"/>
      <c r="ACY92" s="3"/>
      <c r="ACZ92" s="3"/>
      <c r="ADA92" s="3"/>
      <c r="ADB92" s="3"/>
      <c r="ADC92" s="3"/>
      <c r="ADD92" s="3"/>
      <c r="ADE92" s="3"/>
      <c r="ADF92" s="3"/>
      <c r="ADG92" s="3"/>
      <c r="ADH92" s="3"/>
      <c r="ADI92" s="3"/>
      <c r="ADJ92" s="3"/>
      <c r="ADK92" s="3"/>
      <c r="ADL92" s="3"/>
      <c r="ADM92" s="3"/>
      <c r="ADN92" s="3"/>
      <c r="ADO92" s="3"/>
      <c r="ADP92" s="3"/>
      <c r="ADQ92" s="3"/>
      <c r="ADR92" s="3"/>
      <c r="ADS92" s="3"/>
      <c r="ADT92" s="3"/>
      <c r="ADU92" s="3"/>
      <c r="ADV92" s="3"/>
      <c r="ADW92" s="3"/>
      <c r="ADX92" s="3"/>
      <c r="ADY92" s="3"/>
      <c r="ADZ92" s="3"/>
      <c r="AEA92" s="3"/>
      <c r="AEB92" s="3"/>
      <c r="AEC92" s="3"/>
      <c r="AED92" s="3"/>
      <c r="AEE92" s="3"/>
      <c r="AEF92" s="3"/>
      <c r="AEG92" s="3"/>
      <c r="AEH92" s="3"/>
      <c r="AEI92" s="3"/>
      <c r="AEJ92" s="3"/>
      <c r="AEK92" s="3"/>
      <c r="AEL92" s="3"/>
      <c r="AEM92" s="3"/>
      <c r="AEN92" s="3"/>
      <c r="AEO92" s="3"/>
      <c r="AEP92" s="3"/>
      <c r="AEQ92" s="3"/>
      <c r="AER92" s="3"/>
      <c r="AES92" s="3"/>
      <c r="AET92" s="3"/>
      <c r="AEU92" s="3"/>
      <c r="AEV92" s="3"/>
      <c r="AEW92" s="3"/>
      <c r="AEX92" s="3"/>
      <c r="AEY92" s="3"/>
      <c r="AEZ92" s="3"/>
      <c r="AFA92" s="3"/>
      <c r="AFB92" s="3"/>
      <c r="AFC92" s="3"/>
      <c r="AFD92" s="3"/>
      <c r="AFE92" s="3"/>
      <c r="AFF92" s="3"/>
      <c r="AFG92" s="3"/>
      <c r="AFH92" s="3"/>
      <c r="AFI92" s="3"/>
      <c r="AFJ92" s="3"/>
      <c r="AFK92" s="3"/>
      <c r="AFL92" s="3"/>
      <c r="AFM92" s="3"/>
      <c r="AFN92" s="3"/>
      <c r="AFO92" s="3"/>
      <c r="AFP92" s="3"/>
      <c r="AFQ92" s="3"/>
      <c r="AFR92" s="3"/>
      <c r="AFS92" s="3"/>
      <c r="AFT92" s="3"/>
      <c r="AFU92" s="3"/>
      <c r="AFV92" s="3"/>
      <c r="AFW92" s="3"/>
      <c r="AFX92" s="3"/>
      <c r="AFY92" s="3"/>
      <c r="AFZ92" s="3"/>
      <c r="AGA92" s="3"/>
      <c r="AGB92" s="3"/>
      <c r="AGC92" s="3"/>
      <c r="AGD92" s="3"/>
      <c r="AGE92" s="3"/>
      <c r="AGF92" s="3"/>
      <c r="AGG92" s="3"/>
      <c r="AGH92" s="3"/>
      <c r="AGI92" s="3"/>
      <c r="AGJ92" s="3"/>
      <c r="AGK92" s="3"/>
      <c r="AGL92" s="3"/>
      <c r="AGM92" s="3"/>
      <c r="AGN92" s="3"/>
      <c r="AGO92" s="3"/>
      <c r="AGP92" s="3"/>
      <c r="AGQ92" s="3"/>
      <c r="AGR92" s="3"/>
      <c r="AGS92" s="3"/>
      <c r="AGT92" s="3"/>
    </row>
    <row r="93" spans="1:878" s="36" customFormat="1" ht="30" customHeight="1">
      <c r="A93" s="35">
        <v>80</v>
      </c>
      <c r="B93" s="42"/>
      <c r="C93" s="47"/>
      <c r="D93" s="47"/>
      <c r="E93" s="230"/>
      <c r="F93" s="48"/>
      <c r="G93" s="47"/>
      <c r="H93" s="44"/>
      <c r="I93" s="45"/>
      <c r="J93" s="49"/>
      <c r="K93" s="170"/>
      <c r="L93" s="49"/>
      <c r="M93" s="49"/>
      <c r="N93" s="46"/>
      <c r="O93" s="46"/>
      <c r="P93" s="46"/>
      <c r="Q93" s="46" t="s">
        <v>250</v>
      </c>
      <c r="R93" s="50"/>
      <c r="S93" s="46"/>
      <c r="T93" s="46"/>
      <c r="U93" s="50"/>
      <c r="V93" s="45"/>
      <c r="W93" s="46"/>
      <c r="X93" s="46"/>
      <c r="Y93" s="39" t="str">
        <f>VLOOKUP(X93,Intern!$B$44:$D$51,2)</f>
        <v>zu wenig km</v>
      </c>
      <c r="Z93" s="46"/>
      <c r="AA93" s="32" t="str">
        <f t="shared" si="44"/>
        <v>Ja</v>
      </c>
      <c r="AB93" s="51"/>
      <c r="AC93" s="51"/>
      <c r="AD93" s="51"/>
      <c r="AE93" s="51"/>
      <c r="AF93" s="33">
        <f t="shared" si="43"/>
        <v>1</v>
      </c>
      <c r="AG93" s="52"/>
      <c r="AH93" s="33">
        <f t="shared" si="32"/>
        <v>0</v>
      </c>
      <c r="AI93" s="33">
        <f t="shared" si="26"/>
        <v>1</v>
      </c>
      <c r="AJ93" s="53"/>
      <c r="AK93" s="53"/>
      <c r="AL93" s="53"/>
      <c r="AM93" s="53"/>
      <c r="AN93" s="53"/>
      <c r="AO93" s="53"/>
      <c r="AP93" s="53"/>
      <c r="AQ93" s="53"/>
      <c r="AR93" s="37" t="str">
        <f t="shared" si="27"/>
        <v/>
      </c>
      <c r="AS93" s="152" t="e">
        <f>IF(($AI93)&gt;Intern!$C$5,VLOOKUP($T93,Intern!$A$10:$E$41,5,0))*($AI93-Intern!$C$5)+VLOOKUP($T93,Intern!$A$10:$E$41,4,0)*MIN($AI93,Intern!$C$5)</f>
        <v>#N/A</v>
      </c>
      <c r="AT93" s="151" t="e">
        <f>IF($B93="Lehrkräfte: vorbereitender Besuch",Intern!$B$3,AS93)</f>
        <v>#N/A</v>
      </c>
      <c r="AU93" s="153" t="e">
        <f>IF(($AI93)&gt;Intern!$C$5,VLOOKUP($T93,Intern!$A$10:$E$41,3,0))*($AI93-Intern!$C$5)+VLOOKUP($T93,Intern!$A$10:$E$41,2,0)*MIN($AI93,Intern!$C$5)</f>
        <v>#N/A</v>
      </c>
      <c r="AV93" s="22" t="e">
        <f>IF(($AI93)&gt;Intern!$C$5,VLOOKUP($T93,Intern!$K$10:$O$41,5,0))*($AI93-Intern!$C$5)+VLOOKUP($T93,Intern!$K$10:$O$41,4,0)*MIN($AI93,Intern!$C$5)</f>
        <v>#N/A</v>
      </c>
      <c r="AW93" s="151" t="e">
        <f>IF($B93="Lehrkräfte: vorbereitender Besuch",Intern!$B$3,AV93)</f>
        <v>#N/A</v>
      </c>
      <c r="AX93" s="22" t="e">
        <f>IF(($AI93)&gt;Intern!$C$5,VLOOKUP($T93,Intern!$K$10:$O$41,3,0))*($AI93-Intern!$C$5)+VLOOKUP($T93,Intern!$K$10:$O$41,2,0)*MIN($AI93,Intern!$C$5)</f>
        <v>#N/A</v>
      </c>
      <c r="AY93" s="152" t="e">
        <f t="shared" si="41"/>
        <v>#N/A</v>
      </c>
      <c r="AZ93" s="153" t="e">
        <f t="shared" si="33"/>
        <v>#N/A</v>
      </c>
      <c r="BA93" s="22" t="e">
        <f>IF(($AI93)&gt;Intern!$C$5,VLOOKUP($T93,Intern!$A$61:$E$92,5,0))*($AI93-Intern!$C$5)+VLOOKUP($T93,Intern!$A$61:$E$92,4,0)*MIN($AI93,Intern!$C$5)</f>
        <v>#N/A</v>
      </c>
      <c r="BB93" s="151" t="e">
        <f>IF($B93="Lehrkräfte: vorbereitender Besuch",Intern!$B$54,BA93)</f>
        <v>#N/A</v>
      </c>
      <c r="BC93" s="22" t="e">
        <f>IF(($AI93)&gt;Intern!$C$5,VLOOKUP($T93,Intern!$A$61:$E$92,3,0))*($AI93-Intern!$C$5)+VLOOKUP($T93,Intern!$A$61:$E$92,2,0)*MIN($AI93,Intern!$C$5)</f>
        <v>#N/A</v>
      </c>
      <c r="BD93" s="152" t="e">
        <f>IF(($AI93)&gt;Intern!$C$5,VLOOKUP($T93,Intern!$K$61:$O$92,5,0))*($AI93-Intern!$C$5)+VLOOKUP($T93,Intern!$K$61:$O$92,4,0)*MIN($AI93,Intern!$C$5)</f>
        <v>#N/A</v>
      </c>
      <c r="BE93" s="151" t="e">
        <f>IF($B93="Lehrkräfte: vorbereitender Besuch",Intern!$B$54,BD93)</f>
        <v>#N/A</v>
      </c>
      <c r="BF93" s="153" t="e">
        <f>IF(($AI93)&gt;Intern!$C$5,VLOOKUP($T93,Intern!$K$61:$O$92,3,0))*($AI93-Intern!$C$5)+VLOOKUP($T93,Intern!$K$61:$O$92,2,0)*MIN($AI93,Intern!$C$5)</f>
        <v>#N/A</v>
      </c>
      <c r="BG93" s="22" t="e">
        <f t="shared" si="42"/>
        <v>#N/A</v>
      </c>
      <c r="BH93" s="22" t="e">
        <f t="shared" si="34"/>
        <v>#N/A</v>
      </c>
      <c r="BI93" s="152" t="e">
        <f t="shared" si="35"/>
        <v>#N/A</v>
      </c>
      <c r="BJ93" s="153" t="e">
        <f t="shared" si="36"/>
        <v>#N/A</v>
      </c>
      <c r="BK93" s="189" t="e">
        <f t="shared" si="37"/>
        <v>#N/A</v>
      </c>
      <c r="BL93" s="190" t="e">
        <f>($AI93-2)*VLOOKUP($T93,Intern!$A$10:$H$41,6,0)+2*VLOOKUP($T93,Intern!$A$10:$H$41,7,0)+($AI93-1)*VLOOKUP($T93,Intern!$A$10:$H$41,8,0)</f>
        <v>#N/A</v>
      </c>
      <c r="BM93" s="183" t="e">
        <f t="shared" si="28"/>
        <v>#N/A</v>
      </c>
      <c r="BN93" s="186" t="e">
        <f t="shared" si="29"/>
        <v>#N/A</v>
      </c>
      <c r="BO93" s="179" t="str">
        <f>VLOOKUP($X93,Intern!$B$44:$E$51,3)</f>
        <v>zu wenig km</v>
      </c>
      <c r="BP93" s="180" t="str">
        <f>VLOOKUP($X93,Intern!$B$44:$E$51,4)</f>
        <v>zu wenig km</v>
      </c>
      <c r="BQ93" s="177" t="str">
        <f>VLOOKUP($X93,Intern!$B$95:$E$102,3)</f>
        <v>zu wenig km</v>
      </c>
      <c r="BR93" s="178" t="str">
        <f>VLOOKUP($X93,Intern!$B$95:$E$102,4)</f>
        <v>zu wenig km</v>
      </c>
      <c r="BS93" s="178" t="str">
        <f t="shared" si="38"/>
        <v>zu wenig km</v>
      </c>
      <c r="BT93" s="178" t="str">
        <f t="shared" si="39"/>
        <v>zu wenig km</v>
      </c>
      <c r="BU93" s="183" t="str">
        <f t="shared" si="40"/>
        <v>zu wenig km</v>
      </c>
      <c r="BV93" s="187">
        <f t="shared" si="30"/>
        <v>0</v>
      </c>
      <c r="BW93" s="188" t="e">
        <f t="shared" si="31"/>
        <v>#N/A</v>
      </c>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c r="IW93" s="3"/>
      <c r="IX93" s="3"/>
      <c r="IY93" s="3"/>
      <c r="IZ93" s="3"/>
      <c r="JA93" s="3"/>
      <c r="JB93" s="3"/>
      <c r="JC93" s="3"/>
      <c r="JD93" s="3"/>
      <c r="JE93" s="3"/>
      <c r="JF93" s="3"/>
      <c r="JG93" s="3"/>
      <c r="JH93" s="3"/>
      <c r="JI93" s="3"/>
      <c r="JJ93" s="3"/>
      <c r="JK93" s="3"/>
      <c r="JL93" s="3"/>
      <c r="JM93" s="3"/>
      <c r="JN93" s="3"/>
      <c r="JO93" s="3"/>
      <c r="JP93" s="3"/>
      <c r="JQ93" s="3"/>
      <c r="JR93" s="3"/>
      <c r="JS93" s="3"/>
      <c r="JT93" s="3"/>
      <c r="JU93" s="3"/>
      <c r="JV93" s="3"/>
      <c r="JW93" s="3"/>
      <c r="JX93" s="3"/>
      <c r="JY93" s="3"/>
      <c r="JZ93" s="3"/>
      <c r="KA93" s="3"/>
      <c r="KB93" s="3"/>
      <c r="KC93" s="3"/>
      <c r="KD93" s="3"/>
      <c r="KE93" s="3"/>
      <c r="KF93" s="3"/>
      <c r="KG93" s="3"/>
      <c r="KH93" s="3"/>
      <c r="KI93" s="3"/>
      <c r="KJ93" s="3"/>
      <c r="KK93" s="3"/>
      <c r="KL93" s="3"/>
      <c r="KM93" s="3"/>
      <c r="KN93" s="3"/>
      <c r="KO93" s="3"/>
      <c r="KP93" s="3"/>
      <c r="KQ93" s="3"/>
      <c r="KR93" s="3"/>
      <c r="KS93" s="3"/>
      <c r="KT93" s="3"/>
      <c r="KU93" s="3"/>
      <c r="KV93" s="3"/>
      <c r="KW93" s="3"/>
      <c r="KX93" s="3"/>
      <c r="KY93" s="3"/>
      <c r="KZ93" s="3"/>
      <c r="LA93" s="3"/>
      <c r="LB93" s="3"/>
      <c r="LC93" s="3"/>
      <c r="LD93" s="3"/>
      <c r="LE93" s="3"/>
      <c r="LF93" s="3"/>
      <c r="LG93" s="3"/>
      <c r="LH93" s="3"/>
      <c r="LI93" s="3"/>
      <c r="LJ93" s="3"/>
      <c r="LK93" s="3"/>
      <c r="LL93" s="3"/>
      <c r="LM93" s="3"/>
      <c r="LN93" s="3"/>
      <c r="LO93" s="3"/>
      <c r="LP93" s="3"/>
      <c r="LQ93" s="3"/>
      <c r="LR93" s="3"/>
      <c r="LS93" s="3"/>
      <c r="LT93" s="3"/>
      <c r="LU93" s="3"/>
      <c r="LV93" s="3"/>
      <c r="LW93" s="3"/>
      <c r="LX93" s="3"/>
      <c r="LY93" s="3"/>
      <c r="LZ93" s="3"/>
      <c r="MA93" s="3"/>
      <c r="MB93" s="3"/>
      <c r="MC93" s="3"/>
      <c r="MD93" s="3"/>
      <c r="ME93" s="3"/>
      <c r="MF93" s="3"/>
      <c r="MG93" s="3"/>
      <c r="MH93" s="3"/>
      <c r="MI93" s="3"/>
      <c r="MJ93" s="3"/>
      <c r="MK93" s="3"/>
      <c r="ML93" s="3"/>
      <c r="MM93" s="3"/>
      <c r="MN93" s="3"/>
      <c r="MO93" s="3"/>
      <c r="MP93" s="3"/>
      <c r="MQ93" s="3"/>
      <c r="MR93" s="3"/>
      <c r="MS93" s="3"/>
      <c r="MT93" s="3"/>
      <c r="MU93" s="3"/>
      <c r="MV93" s="3"/>
      <c r="MW93" s="3"/>
      <c r="MX93" s="3"/>
      <c r="MY93" s="3"/>
      <c r="MZ93" s="3"/>
      <c r="NA93" s="3"/>
      <c r="NB93" s="3"/>
      <c r="NC93" s="3"/>
      <c r="ND93" s="3"/>
      <c r="NE93" s="3"/>
      <c r="NF93" s="3"/>
      <c r="NG93" s="3"/>
      <c r="NH93" s="3"/>
      <c r="NI93" s="3"/>
      <c r="NJ93" s="3"/>
      <c r="NK93" s="3"/>
      <c r="NL93" s="3"/>
      <c r="NM93" s="3"/>
      <c r="NN93" s="3"/>
      <c r="NO93" s="3"/>
      <c r="NP93" s="3"/>
      <c r="NQ93" s="3"/>
      <c r="NR93" s="3"/>
      <c r="NS93" s="3"/>
      <c r="NT93" s="3"/>
      <c r="NU93" s="3"/>
      <c r="NV93" s="3"/>
      <c r="NW93" s="3"/>
      <c r="NX93" s="3"/>
      <c r="NY93" s="3"/>
      <c r="NZ93" s="3"/>
      <c r="OA93" s="3"/>
      <c r="OB93" s="3"/>
      <c r="OC93" s="3"/>
      <c r="OD93" s="3"/>
      <c r="OE93" s="3"/>
      <c r="OF93" s="3"/>
      <c r="OG93" s="3"/>
      <c r="OH93" s="3"/>
      <c r="OI93" s="3"/>
      <c r="OJ93" s="3"/>
      <c r="OK93" s="3"/>
      <c r="OL93" s="3"/>
      <c r="OM93" s="3"/>
      <c r="ON93" s="3"/>
      <c r="OO93" s="3"/>
      <c r="OP93" s="3"/>
      <c r="OQ93" s="3"/>
      <c r="OR93" s="3"/>
      <c r="OS93" s="3"/>
      <c r="OT93" s="3"/>
      <c r="OU93" s="3"/>
      <c r="OV93" s="3"/>
      <c r="OW93" s="3"/>
      <c r="OX93" s="3"/>
      <c r="OY93" s="3"/>
      <c r="OZ93" s="3"/>
      <c r="PA93" s="3"/>
      <c r="PB93" s="3"/>
      <c r="PC93" s="3"/>
      <c r="PD93" s="3"/>
      <c r="PE93" s="3"/>
      <c r="PF93" s="3"/>
      <c r="PG93" s="3"/>
      <c r="PH93" s="3"/>
      <c r="PI93" s="3"/>
      <c r="PJ93" s="3"/>
      <c r="PK93" s="3"/>
      <c r="PL93" s="3"/>
      <c r="PM93" s="3"/>
      <c r="PN93" s="3"/>
      <c r="PO93" s="3"/>
      <c r="PP93" s="3"/>
      <c r="PQ93" s="3"/>
      <c r="PR93" s="3"/>
      <c r="PS93" s="3"/>
      <c r="PT93" s="3"/>
      <c r="PU93" s="3"/>
      <c r="PV93" s="3"/>
      <c r="PW93" s="3"/>
      <c r="PX93" s="3"/>
      <c r="PY93" s="3"/>
      <c r="PZ93" s="3"/>
      <c r="QA93" s="3"/>
      <c r="QB93" s="3"/>
      <c r="QC93" s="3"/>
      <c r="QD93" s="3"/>
      <c r="QE93" s="3"/>
      <c r="QF93" s="3"/>
      <c r="QG93" s="3"/>
      <c r="QH93" s="3"/>
      <c r="QI93" s="3"/>
      <c r="QJ93" s="3"/>
      <c r="QK93" s="3"/>
      <c r="QL93" s="3"/>
      <c r="QM93" s="3"/>
      <c r="QN93" s="3"/>
      <c r="QO93" s="3"/>
      <c r="QP93" s="3"/>
      <c r="QQ93" s="3"/>
      <c r="QR93" s="3"/>
      <c r="QS93" s="3"/>
      <c r="QT93" s="3"/>
      <c r="QU93" s="3"/>
      <c r="QV93" s="3"/>
      <c r="QW93" s="3"/>
      <c r="QX93" s="3"/>
      <c r="QY93" s="3"/>
      <c r="QZ93" s="3"/>
      <c r="RA93" s="3"/>
      <c r="RB93" s="3"/>
      <c r="RC93" s="3"/>
      <c r="RD93" s="3"/>
      <c r="RE93" s="3"/>
      <c r="RF93" s="3"/>
      <c r="RG93" s="3"/>
      <c r="RH93" s="3"/>
      <c r="RI93" s="3"/>
      <c r="RJ93" s="3"/>
      <c r="RK93" s="3"/>
      <c r="RL93" s="3"/>
      <c r="RM93" s="3"/>
      <c r="RN93" s="3"/>
      <c r="RO93" s="3"/>
      <c r="RP93" s="3"/>
      <c r="RQ93" s="3"/>
      <c r="RR93" s="3"/>
      <c r="RS93" s="3"/>
      <c r="RT93" s="3"/>
      <c r="RU93" s="3"/>
      <c r="RV93" s="3"/>
      <c r="RW93" s="3"/>
      <c r="RX93" s="3"/>
      <c r="RY93" s="3"/>
      <c r="RZ93" s="3"/>
      <c r="SA93" s="3"/>
      <c r="SB93" s="3"/>
      <c r="SC93" s="3"/>
      <c r="SD93" s="3"/>
      <c r="SE93" s="3"/>
      <c r="SF93" s="3"/>
      <c r="SG93" s="3"/>
      <c r="SH93" s="3"/>
      <c r="SI93" s="3"/>
      <c r="SJ93" s="3"/>
      <c r="SK93" s="3"/>
      <c r="SL93" s="3"/>
      <c r="SM93" s="3"/>
      <c r="SN93" s="3"/>
      <c r="SO93" s="3"/>
      <c r="SP93" s="3"/>
      <c r="SQ93" s="3"/>
      <c r="SR93" s="3"/>
      <c r="SS93" s="3"/>
      <c r="ST93" s="3"/>
      <c r="SU93" s="3"/>
      <c r="SV93" s="3"/>
      <c r="SW93" s="3"/>
      <c r="SX93" s="3"/>
      <c r="SY93" s="3"/>
      <c r="SZ93" s="3"/>
      <c r="TA93" s="3"/>
      <c r="TB93" s="3"/>
      <c r="TC93" s="3"/>
      <c r="TD93" s="3"/>
      <c r="TE93" s="3"/>
      <c r="TF93" s="3"/>
      <c r="TG93" s="3"/>
      <c r="TH93" s="3"/>
      <c r="TI93" s="3"/>
      <c r="TJ93" s="3"/>
      <c r="TK93" s="3"/>
      <c r="TL93" s="3"/>
      <c r="TM93" s="3"/>
      <c r="TN93" s="3"/>
      <c r="TO93" s="3"/>
      <c r="TP93" s="3"/>
      <c r="TQ93" s="3"/>
      <c r="TR93" s="3"/>
      <c r="TS93" s="3"/>
      <c r="TT93" s="3"/>
      <c r="TU93" s="3"/>
      <c r="TV93" s="3"/>
      <c r="TW93" s="3"/>
      <c r="TX93" s="3"/>
      <c r="TY93" s="3"/>
      <c r="TZ93" s="3"/>
      <c r="UA93" s="3"/>
      <c r="UB93" s="3"/>
      <c r="UC93" s="3"/>
      <c r="UD93" s="3"/>
      <c r="UE93" s="3"/>
      <c r="UF93" s="3"/>
      <c r="UG93" s="3"/>
      <c r="UH93" s="3"/>
      <c r="UI93" s="3"/>
      <c r="UJ93" s="3"/>
      <c r="UK93" s="3"/>
      <c r="UL93" s="3"/>
      <c r="UM93" s="3"/>
      <c r="UN93" s="3"/>
      <c r="UO93" s="3"/>
      <c r="UP93" s="3"/>
      <c r="UQ93" s="3"/>
      <c r="UR93" s="3"/>
      <c r="US93" s="3"/>
      <c r="UT93" s="3"/>
      <c r="UU93" s="3"/>
      <c r="UV93" s="3"/>
      <c r="UW93" s="3"/>
      <c r="UX93" s="3"/>
      <c r="UY93" s="3"/>
      <c r="UZ93" s="3"/>
      <c r="VA93" s="3"/>
      <c r="VB93" s="3"/>
      <c r="VC93" s="3"/>
      <c r="VD93" s="3"/>
      <c r="VE93" s="3"/>
      <c r="VF93" s="3"/>
      <c r="VG93" s="3"/>
      <c r="VH93" s="3"/>
      <c r="VI93" s="3"/>
      <c r="VJ93" s="3"/>
      <c r="VK93" s="3"/>
      <c r="VL93" s="3"/>
      <c r="VM93" s="3"/>
      <c r="VN93" s="3"/>
      <c r="VO93" s="3"/>
      <c r="VP93" s="3"/>
      <c r="VQ93" s="3"/>
      <c r="VR93" s="3"/>
      <c r="VS93" s="3"/>
      <c r="VT93" s="3"/>
      <c r="VU93" s="3"/>
      <c r="VV93" s="3"/>
      <c r="VW93" s="3"/>
      <c r="VX93" s="3"/>
      <c r="VY93" s="3"/>
      <c r="VZ93" s="3"/>
      <c r="WA93" s="3"/>
      <c r="WB93" s="3"/>
      <c r="WC93" s="3"/>
      <c r="WD93" s="3"/>
      <c r="WE93" s="3"/>
      <c r="WF93" s="3"/>
      <c r="WG93" s="3"/>
      <c r="WH93" s="3"/>
      <c r="WI93" s="3"/>
      <c r="WJ93" s="3"/>
      <c r="WK93" s="3"/>
      <c r="WL93" s="3"/>
      <c r="WM93" s="3"/>
      <c r="WN93" s="3"/>
      <c r="WO93" s="3"/>
      <c r="WP93" s="3"/>
      <c r="WQ93" s="3"/>
      <c r="WR93" s="3"/>
      <c r="WS93" s="3"/>
      <c r="WT93" s="3"/>
      <c r="WU93" s="3"/>
      <c r="WV93" s="3"/>
      <c r="WW93" s="3"/>
      <c r="WX93" s="3"/>
      <c r="WY93" s="3"/>
      <c r="WZ93" s="3"/>
      <c r="XA93" s="3"/>
      <c r="XB93" s="3"/>
      <c r="XC93" s="3"/>
      <c r="XD93" s="3"/>
      <c r="XE93" s="3"/>
      <c r="XF93" s="3"/>
      <c r="XG93" s="3"/>
      <c r="XH93" s="3"/>
      <c r="XI93" s="3"/>
      <c r="XJ93" s="3"/>
      <c r="XK93" s="3"/>
      <c r="XL93" s="3"/>
      <c r="XM93" s="3"/>
      <c r="XN93" s="3"/>
      <c r="XO93" s="3"/>
      <c r="XP93" s="3"/>
      <c r="XQ93" s="3"/>
      <c r="XR93" s="3"/>
      <c r="XS93" s="3"/>
      <c r="XT93" s="3"/>
      <c r="XU93" s="3"/>
      <c r="XV93" s="3"/>
      <c r="XW93" s="3"/>
      <c r="XX93" s="3"/>
      <c r="XY93" s="3"/>
      <c r="XZ93" s="3"/>
      <c r="YA93" s="3"/>
      <c r="YB93" s="3"/>
      <c r="YC93" s="3"/>
      <c r="YD93" s="3"/>
      <c r="YE93" s="3"/>
      <c r="YF93" s="3"/>
      <c r="YG93" s="3"/>
      <c r="YH93" s="3"/>
      <c r="YI93" s="3"/>
      <c r="YJ93" s="3"/>
      <c r="YK93" s="3"/>
      <c r="YL93" s="3"/>
      <c r="YM93" s="3"/>
      <c r="YN93" s="3"/>
      <c r="YO93" s="3"/>
      <c r="YP93" s="3"/>
      <c r="YQ93" s="3"/>
      <c r="YR93" s="3"/>
      <c r="YS93" s="3"/>
      <c r="YT93" s="3"/>
      <c r="YU93" s="3"/>
      <c r="YV93" s="3"/>
      <c r="YW93" s="3"/>
      <c r="YX93" s="3"/>
      <c r="YY93" s="3"/>
      <c r="YZ93" s="3"/>
      <c r="ZA93" s="3"/>
      <c r="ZB93" s="3"/>
      <c r="ZC93" s="3"/>
      <c r="ZD93" s="3"/>
      <c r="ZE93" s="3"/>
      <c r="ZF93" s="3"/>
      <c r="ZG93" s="3"/>
      <c r="ZH93" s="3"/>
      <c r="ZI93" s="3"/>
      <c r="ZJ93" s="3"/>
      <c r="ZK93" s="3"/>
      <c r="ZL93" s="3"/>
      <c r="ZM93" s="3"/>
      <c r="ZN93" s="3"/>
      <c r="ZO93" s="3"/>
      <c r="ZP93" s="3"/>
      <c r="ZQ93" s="3"/>
      <c r="ZR93" s="3"/>
      <c r="ZS93" s="3"/>
      <c r="ZT93" s="3"/>
      <c r="ZU93" s="3"/>
      <c r="ZV93" s="3"/>
      <c r="ZW93" s="3"/>
      <c r="ZX93" s="3"/>
      <c r="ZY93" s="3"/>
      <c r="ZZ93" s="3"/>
      <c r="AAA93" s="3"/>
      <c r="AAB93" s="3"/>
      <c r="AAC93" s="3"/>
      <c r="AAD93" s="3"/>
      <c r="AAE93" s="3"/>
      <c r="AAF93" s="3"/>
      <c r="AAG93" s="3"/>
      <c r="AAH93" s="3"/>
      <c r="AAI93" s="3"/>
      <c r="AAJ93" s="3"/>
      <c r="AAK93" s="3"/>
      <c r="AAL93" s="3"/>
      <c r="AAM93" s="3"/>
      <c r="AAN93" s="3"/>
      <c r="AAO93" s="3"/>
      <c r="AAP93" s="3"/>
      <c r="AAQ93" s="3"/>
      <c r="AAR93" s="3"/>
      <c r="AAS93" s="3"/>
      <c r="AAT93" s="3"/>
      <c r="AAU93" s="3"/>
      <c r="AAV93" s="3"/>
      <c r="AAW93" s="3"/>
      <c r="AAX93" s="3"/>
      <c r="AAY93" s="3"/>
      <c r="AAZ93" s="3"/>
      <c r="ABA93" s="3"/>
      <c r="ABB93" s="3"/>
      <c r="ABC93" s="3"/>
      <c r="ABD93" s="3"/>
      <c r="ABE93" s="3"/>
      <c r="ABF93" s="3"/>
      <c r="ABG93" s="3"/>
      <c r="ABH93" s="3"/>
      <c r="ABI93" s="3"/>
      <c r="ABJ93" s="3"/>
      <c r="ABK93" s="3"/>
      <c r="ABL93" s="3"/>
      <c r="ABM93" s="3"/>
      <c r="ABN93" s="3"/>
      <c r="ABO93" s="3"/>
      <c r="ABP93" s="3"/>
      <c r="ABQ93" s="3"/>
      <c r="ABR93" s="3"/>
      <c r="ABS93" s="3"/>
      <c r="ABT93" s="3"/>
      <c r="ABU93" s="3"/>
      <c r="ABV93" s="3"/>
      <c r="ABW93" s="3"/>
      <c r="ABX93" s="3"/>
      <c r="ABY93" s="3"/>
      <c r="ABZ93" s="3"/>
      <c r="ACA93" s="3"/>
      <c r="ACB93" s="3"/>
      <c r="ACC93" s="3"/>
      <c r="ACD93" s="3"/>
      <c r="ACE93" s="3"/>
      <c r="ACF93" s="3"/>
      <c r="ACG93" s="3"/>
      <c r="ACH93" s="3"/>
      <c r="ACI93" s="3"/>
      <c r="ACJ93" s="3"/>
      <c r="ACK93" s="3"/>
      <c r="ACL93" s="3"/>
      <c r="ACM93" s="3"/>
      <c r="ACN93" s="3"/>
      <c r="ACO93" s="3"/>
      <c r="ACP93" s="3"/>
      <c r="ACQ93" s="3"/>
      <c r="ACR93" s="3"/>
      <c r="ACS93" s="3"/>
      <c r="ACT93" s="3"/>
      <c r="ACU93" s="3"/>
      <c r="ACV93" s="3"/>
      <c r="ACW93" s="3"/>
      <c r="ACX93" s="3"/>
      <c r="ACY93" s="3"/>
      <c r="ACZ93" s="3"/>
      <c r="ADA93" s="3"/>
      <c r="ADB93" s="3"/>
      <c r="ADC93" s="3"/>
      <c r="ADD93" s="3"/>
      <c r="ADE93" s="3"/>
      <c r="ADF93" s="3"/>
      <c r="ADG93" s="3"/>
      <c r="ADH93" s="3"/>
      <c r="ADI93" s="3"/>
      <c r="ADJ93" s="3"/>
      <c r="ADK93" s="3"/>
      <c r="ADL93" s="3"/>
      <c r="ADM93" s="3"/>
      <c r="ADN93" s="3"/>
      <c r="ADO93" s="3"/>
      <c r="ADP93" s="3"/>
      <c r="ADQ93" s="3"/>
      <c r="ADR93" s="3"/>
      <c r="ADS93" s="3"/>
      <c r="ADT93" s="3"/>
      <c r="ADU93" s="3"/>
      <c r="ADV93" s="3"/>
      <c r="ADW93" s="3"/>
      <c r="ADX93" s="3"/>
      <c r="ADY93" s="3"/>
      <c r="ADZ93" s="3"/>
      <c r="AEA93" s="3"/>
      <c r="AEB93" s="3"/>
      <c r="AEC93" s="3"/>
      <c r="AED93" s="3"/>
      <c r="AEE93" s="3"/>
      <c r="AEF93" s="3"/>
      <c r="AEG93" s="3"/>
      <c r="AEH93" s="3"/>
      <c r="AEI93" s="3"/>
      <c r="AEJ93" s="3"/>
      <c r="AEK93" s="3"/>
      <c r="AEL93" s="3"/>
      <c r="AEM93" s="3"/>
      <c r="AEN93" s="3"/>
      <c r="AEO93" s="3"/>
      <c r="AEP93" s="3"/>
      <c r="AEQ93" s="3"/>
      <c r="AER93" s="3"/>
      <c r="AES93" s="3"/>
      <c r="AET93" s="3"/>
      <c r="AEU93" s="3"/>
      <c r="AEV93" s="3"/>
      <c r="AEW93" s="3"/>
      <c r="AEX93" s="3"/>
      <c r="AEY93" s="3"/>
      <c r="AEZ93" s="3"/>
      <c r="AFA93" s="3"/>
      <c r="AFB93" s="3"/>
      <c r="AFC93" s="3"/>
      <c r="AFD93" s="3"/>
      <c r="AFE93" s="3"/>
      <c r="AFF93" s="3"/>
      <c r="AFG93" s="3"/>
      <c r="AFH93" s="3"/>
      <c r="AFI93" s="3"/>
      <c r="AFJ93" s="3"/>
      <c r="AFK93" s="3"/>
      <c r="AFL93" s="3"/>
      <c r="AFM93" s="3"/>
      <c r="AFN93" s="3"/>
      <c r="AFO93" s="3"/>
      <c r="AFP93" s="3"/>
      <c r="AFQ93" s="3"/>
      <c r="AFR93" s="3"/>
      <c r="AFS93" s="3"/>
      <c r="AFT93" s="3"/>
      <c r="AFU93" s="3"/>
      <c r="AFV93" s="3"/>
      <c r="AFW93" s="3"/>
      <c r="AFX93" s="3"/>
      <c r="AFY93" s="3"/>
      <c r="AFZ93" s="3"/>
      <c r="AGA93" s="3"/>
      <c r="AGB93" s="3"/>
      <c r="AGC93" s="3"/>
      <c r="AGD93" s="3"/>
      <c r="AGE93" s="3"/>
      <c r="AGF93" s="3"/>
      <c r="AGG93" s="3"/>
      <c r="AGH93" s="3"/>
      <c r="AGI93" s="3"/>
      <c r="AGJ93" s="3"/>
      <c r="AGK93" s="3"/>
      <c r="AGL93" s="3"/>
      <c r="AGM93" s="3"/>
      <c r="AGN93" s="3"/>
      <c r="AGO93" s="3"/>
      <c r="AGP93" s="3"/>
      <c r="AGQ93" s="3"/>
      <c r="AGR93" s="3"/>
      <c r="AGS93" s="3"/>
      <c r="AGT93" s="3"/>
    </row>
    <row r="94" spans="1:878" s="36" customFormat="1" ht="30" customHeight="1">
      <c r="A94" s="31">
        <v>81</v>
      </c>
      <c r="B94" s="42"/>
      <c r="C94" s="47"/>
      <c r="D94" s="47"/>
      <c r="E94" s="230"/>
      <c r="F94" s="48"/>
      <c r="G94" s="47"/>
      <c r="H94" s="44"/>
      <c r="I94" s="45"/>
      <c r="J94" s="49"/>
      <c r="K94" s="170"/>
      <c r="L94" s="49"/>
      <c r="M94" s="49"/>
      <c r="N94" s="46"/>
      <c r="O94" s="46"/>
      <c r="P94" s="46"/>
      <c r="Q94" s="46" t="s">
        <v>250</v>
      </c>
      <c r="R94" s="50"/>
      <c r="S94" s="46"/>
      <c r="T94" s="46"/>
      <c r="U94" s="50"/>
      <c r="V94" s="45"/>
      <c r="W94" s="46"/>
      <c r="X94" s="46"/>
      <c r="Y94" s="39" t="str">
        <f>VLOOKUP(X94,Intern!$B$44:$D$51,2)</f>
        <v>zu wenig km</v>
      </c>
      <c r="Z94" s="46"/>
      <c r="AA94" s="32" t="str">
        <f t="shared" si="44"/>
        <v>Ja</v>
      </c>
      <c r="AB94" s="51"/>
      <c r="AC94" s="51"/>
      <c r="AD94" s="51"/>
      <c r="AE94" s="51"/>
      <c r="AF94" s="33">
        <f t="shared" si="43"/>
        <v>1</v>
      </c>
      <c r="AG94" s="52"/>
      <c r="AH94" s="33">
        <f t="shared" si="32"/>
        <v>0</v>
      </c>
      <c r="AI94" s="33">
        <f t="shared" si="26"/>
        <v>1</v>
      </c>
      <c r="AJ94" s="53"/>
      <c r="AK94" s="53"/>
      <c r="AL94" s="53"/>
      <c r="AM94" s="53"/>
      <c r="AN94" s="53"/>
      <c r="AO94" s="53"/>
      <c r="AP94" s="53"/>
      <c r="AQ94" s="53"/>
      <c r="AR94" s="37" t="str">
        <f t="shared" si="27"/>
        <v/>
      </c>
      <c r="AS94" s="152" t="e">
        <f>IF(($AI94)&gt;Intern!$C$5,VLOOKUP($T94,Intern!$A$10:$E$41,5,0))*($AI94-Intern!$C$5)+VLOOKUP($T94,Intern!$A$10:$E$41,4,0)*MIN($AI94,Intern!$C$5)</f>
        <v>#N/A</v>
      </c>
      <c r="AT94" s="151" t="e">
        <f>IF($B94="Lehrkräfte: vorbereitender Besuch",Intern!$B$3,AS94)</f>
        <v>#N/A</v>
      </c>
      <c r="AU94" s="153" t="e">
        <f>IF(($AI94)&gt;Intern!$C$5,VLOOKUP($T94,Intern!$A$10:$E$41,3,0))*($AI94-Intern!$C$5)+VLOOKUP($T94,Intern!$A$10:$E$41,2,0)*MIN($AI94,Intern!$C$5)</f>
        <v>#N/A</v>
      </c>
      <c r="AV94" s="22" t="e">
        <f>IF(($AI94)&gt;Intern!$C$5,VLOOKUP($T94,Intern!$K$10:$O$41,5,0))*($AI94-Intern!$C$5)+VLOOKUP($T94,Intern!$K$10:$O$41,4,0)*MIN($AI94,Intern!$C$5)</f>
        <v>#N/A</v>
      </c>
      <c r="AW94" s="151" t="e">
        <f>IF($B94="Lehrkräfte: vorbereitender Besuch",Intern!$B$3,AV94)</f>
        <v>#N/A</v>
      </c>
      <c r="AX94" s="22" t="e">
        <f>IF(($AI94)&gt;Intern!$C$5,VLOOKUP($T94,Intern!$K$10:$O$41,3,0))*($AI94-Intern!$C$5)+VLOOKUP($T94,Intern!$K$10:$O$41,2,0)*MIN($AI94,Intern!$C$5)</f>
        <v>#N/A</v>
      </c>
      <c r="AY94" s="152" t="e">
        <f t="shared" si="41"/>
        <v>#N/A</v>
      </c>
      <c r="AZ94" s="153" t="e">
        <f t="shared" si="33"/>
        <v>#N/A</v>
      </c>
      <c r="BA94" s="22" t="e">
        <f>IF(($AI94)&gt;Intern!$C$5,VLOOKUP($T94,Intern!$A$61:$E$92,5,0))*($AI94-Intern!$C$5)+VLOOKUP($T94,Intern!$A$61:$E$92,4,0)*MIN($AI94,Intern!$C$5)</f>
        <v>#N/A</v>
      </c>
      <c r="BB94" s="151" t="e">
        <f>IF($B94="Lehrkräfte: vorbereitender Besuch",Intern!$B$54,BA94)</f>
        <v>#N/A</v>
      </c>
      <c r="BC94" s="22" t="e">
        <f>IF(($AI94)&gt;Intern!$C$5,VLOOKUP($T94,Intern!$A$61:$E$92,3,0))*($AI94-Intern!$C$5)+VLOOKUP($T94,Intern!$A$61:$E$92,2,0)*MIN($AI94,Intern!$C$5)</f>
        <v>#N/A</v>
      </c>
      <c r="BD94" s="152" t="e">
        <f>IF(($AI94)&gt;Intern!$C$5,VLOOKUP($T94,Intern!$K$61:$O$92,5,0))*($AI94-Intern!$C$5)+VLOOKUP($T94,Intern!$K$61:$O$92,4,0)*MIN($AI94,Intern!$C$5)</f>
        <v>#N/A</v>
      </c>
      <c r="BE94" s="151" t="e">
        <f>IF($B94="Lehrkräfte: vorbereitender Besuch",Intern!$B$54,BD94)</f>
        <v>#N/A</v>
      </c>
      <c r="BF94" s="153" t="e">
        <f>IF(($AI94)&gt;Intern!$C$5,VLOOKUP($T94,Intern!$K$61:$O$92,3,0))*($AI94-Intern!$C$5)+VLOOKUP($T94,Intern!$K$61:$O$92,2,0)*MIN($AI94,Intern!$C$5)</f>
        <v>#N/A</v>
      </c>
      <c r="BG94" s="22" t="e">
        <f t="shared" si="42"/>
        <v>#N/A</v>
      </c>
      <c r="BH94" s="22" t="e">
        <f t="shared" si="34"/>
        <v>#N/A</v>
      </c>
      <c r="BI94" s="152" t="e">
        <f t="shared" si="35"/>
        <v>#N/A</v>
      </c>
      <c r="BJ94" s="153" t="e">
        <f t="shared" si="36"/>
        <v>#N/A</v>
      </c>
      <c r="BK94" s="189" t="e">
        <f t="shared" si="37"/>
        <v>#N/A</v>
      </c>
      <c r="BL94" s="190" t="e">
        <f>($AI94-2)*VLOOKUP($T94,Intern!$A$10:$H$41,6,0)+2*VLOOKUP($T94,Intern!$A$10:$H$41,7,0)+($AI94-1)*VLOOKUP($T94,Intern!$A$10:$H$41,8,0)</f>
        <v>#N/A</v>
      </c>
      <c r="BM94" s="183" t="e">
        <f t="shared" si="28"/>
        <v>#N/A</v>
      </c>
      <c r="BN94" s="186" t="e">
        <f t="shared" si="29"/>
        <v>#N/A</v>
      </c>
      <c r="BO94" s="179" t="str">
        <f>VLOOKUP($X94,Intern!$B$44:$E$51,3)</f>
        <v>zu wenig km</v>
      </c>
      <c r="BP94" s="180" t="str">
        <f>VLOOKUP($X94,Intern!$B$44:$E$51,4)</f>
        <v>zu wenig km</v>
      </c>
      <c r="BQ94" s="177" t="str">
        <f>VLOOKUP($X94,Intern!$B$95:$E$102,3)</f>
        <v>zu wenig km</v>
      </c>
      <c r="BR94" s="178" t="str">
        <f>VLOOKUP($X94,Intern!$B$95:$E$102,4)</f>
        <v>zu wenig km</v>
      </c>
      <c r="BS94" s="178" t="str">
        <f t="shared" si="38"/>
        <v>zu wenig km</v>
      </c>
      <c r="BT94" s="178" t="str">
        <f t="shared" si="39"/>
        <v>zu wenig km</v>
      </c>
      <c r="BU94" s="183" t="str">
        <f t="shared" si="40"/>
        <v>zu wenig km</v>
      </c>
      <c r="BV94" s="187">
        <f t="shared" si="30"/>
        <v>0</v>
      </c>
      <c r="BW94" s="188" t="e">
        <f t="shared" si="31"/>
        <v>#N/A</v>
      </c>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row>
    <row r="95" spans="1:878" s="36" customFormat="1" ht="30" customHeight="1">
      <c r="A95" s="35">
        <v>82</v>
      </c>
      <c r="B95" s="42"/>
      <c r="C95" s="47"/>
      <c r="D95" s="47"/>
      <c r="E95" s="230"/>
      <c r="F95" s="48"/>
      <c r="G95" s="47"/>
      <c r="H95" s="44"/>
      <c r="I95" s="45"/>
      <c r="J95" s="49"/>
      <c r="K95" s="170"/>
      <c r="L95" s="49"/>
      <c r="M95" s="49"/>
      <c r="N95" s="46"/>
      <c r="O95" s="46"/>
      <c r="P95" s="46"/>
      <c r="Q95" s="46" t="s">
        <v>250</v>
      </c>
      <c r="R95" s="50"/>
      <c r="S95" s="46"/>
      <c r="T95" s="46"/>
      <c r="U95" s="50"/>
      <c r="V95" s="45"/>
      <c r="W95" s="46"/>
      <c r="X95" s="46"/>
      <c r="Y95" s="39" t="str">
        <f>VLOOKUP(X95,Intern!$B$44:$D$51,2)</f>
        <v>zu wenig km</v>
      </c>
      <c r="Z95" s="46"/>
      <c r="AA95" s="32" t="str">
        <f t="shared" si="44"/>
        <v>Ja</v>
      </c>
      <c r="AB95" s="51"/>
      <c r="AC95" s="51"/>
      <c r="AD95" s="51"/>
      <c r="AE95" s="51"/>
      <c r="AF95" s="33">
        <f t="shared" si="43"/>
        <v>1</v>
      </c>
      <c r="AG95" s="52"/>
      <c r="AH95" s="33">
        <f t="shared" si="32"/>
        <v>0</v>
      </c>
      <c r="AI95" s="33">
        <f t="shared" si="26"/>
        <v>1</v>
      </c>
      <c r="AJ95" s="53"/>
      <c r="AK95" s="53"/>
      <c r="AL95" s="53"/>
      <c r="AM95" s="53"/>
      <c r="AN95" s="53"/>
      <c r="AO95" s="53"/>
      <c r="AP95" s="53"/>
      <c r="AQ95" s="53"/>
      <c r="AR95" s="37" t="str">
        <f t="shared" si="27"/>
        <v/>
      </c>
      <c r="AS95" s="152" t="e">
        <f>IF(($AI95)&gt;Intern!$C$5,VLOOKUP($T95,Intern!$A$10:$E$41,5,0))*($AI95-Intern!$C$5)+VLOOKUP($T95,Intern!$A$10:$E$41,4,0)*MIN($AI95,Intern!$C$5)</f>
        <v>#N/A</v>
      </c>
      <c r="AT95" s="151" t="e">
        <f>IF($B95="Lehrkräfte: vorbereitender Besuch",Intern!$B$3,AS95)</f>
        <v>#N/A</v>
      </c>
      <c r="AU95" s="153" t="e">
        <f>IF(($AI95)&gt;Intern!$C$5,VLOOKUP($T95,Intern!$A$10:$E$41,3,0))*($AI95-Intern!$C$5)+VLOOKUP($T95,Intern!$A$10:$E$41,2,0)*MIN($AI95,Intern!$C$5)</f>
        <v>#N/A</v>
      </c>
      <c r="AV95" s="22" t="e">
        <f>IF(($AI95)&gt;Intern!$C$5,VLOOKUP($T95,Intern!$K$10:$O$41,5,0))*($AI95-Intern!$C$5)+VLOOKUP($T95,Intern!$K$10:$O$41,4,0)*MIN($AI95,Intern!$C$5)</f>
        <v>#N/A</v>
      </c>
      <c r="AW95" s="151" t="e">
        <f>IF($B95="Lehrkräfte: vorbereitender Besuch",Intern!$B$3,AV95)</f>
        <v>#N/A</v>
      </c>
      <c r="AX95" s="22" t="e">
        <f>IF(($AI95)&gt;Intern!$C$5,VLOOKUP($T95,Intern!$K$10:$O$41,3,0))*($AI95-Intern!$C$5)+VLOOKUP($T95,Intern!$K$10:$O$41,2,0)*MIN($AI95,Intern!$C$5)</f>
        <v>#N/A</v>
      </c>
      <c r="AY95" s="152" t="e">
        <f t="shared" si="41"/>
        <v>#N/A</v>
      </c>
      <c r="AZ95" s="153" t="e">
        <f t="shared" si="33"/>
        <v>#N/A</v>
      </c>
      <c r="BA95" s="22" t="e">
        <f>IF(($AI95)&gt;Intern!$C$5,VLOOKUP($T95,Intern!$A$61:$E$92,5,0))*($AI95-Intern!$C$5)+VLOOKUP($T95,Intern!$A$61:$E$92,4,0)*MIN($AI95,Intern!$C$5)</f>
        <v>#N/A</v>
      </c>
      <c r="BB95" s="151" t="e">
        <f>IF($B95="Lehrkräfte: vorbereitender Besuch",Intern!$B$54,BA95)</f>
        <v>#N/A</v>
      </c>
      <c r="BC95" s="22" t="e">
        <f>IF(($AI95)&gt;Intern!$C$5,VLOOKUP($T95,Intern!$A$61:$E$92,3,0))*($AI95-Intern!$C$5)+VLOOKUP($T95,Intern!$A$61:$E$92,2,0)*MIN($AI95,Intern!$C$5)</f>
        <v>#N/A</v>
      </c>
      <c r="BD95" s="152" t="e">
        <f>IF(($AI95)&gt;Intern!$C$5,VLOOKUP($T95,Intern!$K$61:$O$92,5,0))*($AI95-Intern!$C$5)+VLOOKUP($T95,Intern!$K$61:$O$92,4,0)*MIN($AI95,Intern!$C$5)</f>
        <v>#N/A</v>
      </c>
      <c r="BE95" s="151" t="e">
        <f>IF($B95="Lehrkräfte: vorbereitender Besuch",Intern!$B$54,BD95)</f>
        <v>#N/A</v>
      </c>
      <c r="BF95" s="153" t="e">
        <f>IF(($AI95)&gt;Intern!$C$5,VLOOKUP($T95,Intern!$K$61:$O$92,3,0))*($AI95-Intern!$C$5)+VLOOKUP($T95,Intern!$K$61:$O$92,2,0)*MIN($AI95,Intern!$C$5)</f>
        <v>#N/A</v>
      </c>
      <c r="BG95" s="22" t="e">
        <f t="shared" si="42"/>
        <v>#N/A</v>
      </c>
      <c r="BH95" s="22" t="e">
        <f t="shared" si="34"/>
        <v>#N/A</v>
      </c>
      <c r="BI95" s="152" t="e">
        <f t="shared" si="35"/>
        <v>#N/A</v>
      </c>
      <c r="BJ95" s="153" t="e">
        <f t="shared" si="36"/>
        <v>#N/A</v>
      </c>
      <c r="BK95" s="189" t="e">
        <f t="shared" si="37"/>
        <v>#N/A</v>
      </c>
      <c r="BL95" s="190" t="e">
        <f>($AI95-2)*VLOOKUP($T95,Intern!$A$10:$H$41,6,0)+2*VLOOKUP($T95,Intern!$A$10:$H$41,7,0)+($AI95-1)*VLOOKUP($T95,Intern!$A$10:$H$41,8,0)</f>
        <v>#N/A</v>
      </c>
      <c r="BM95" s="183" t="e">
        <f t="shared" si="28"/>
        <v>#N/A</v>
      </c>
      <c r="BN95" s="186" t="e">
        <f t="shared" si="29"/>
        <v>#N/A</v>
      </c>
      <c r="BO95" s="179" t="str">
        <f>VLOOKUP($X95,Intern!$B$44:$E$51,3)</f>
        <v>zu wenig km</v>
      </c>
      <c r="BP95" s="180" t="str">
        <f>VLOOKUP($X95,Intern!$B$44:$E$51,4)</f>
        <v>zu wenig km</v>
      </c>
      <c r="BQ95" s="177" t="str">
        <f>VLOOKUP($X95,Intern!$B$95:$E$102,3)</f>
        <v>zu wenig km</v>
      </c>
      <c r="BR95" s="178" t="str">
        <f>VLOOKUP($X95,Intern!$B$95:$E$102,4)</f>
        <v>zu wenig km</v>
      </c>
      <c r="BS95" s="178" t="str">
        <f t="shared" si="38"/>
        <v>zu wenig km</v>
      </c>
      <c r="BT95" s="178" t="str">
        <f t="shared" si="39"/>
        <v>zu wenig km</v>
      </c>
      <c r="BU95" s="183" t="str">
        <f t="shared" si="40"/>
        <v>zu wenig km</v>
      </c>
      <c r="BV95" s="187">
        <f t="shared" si="30"/>
        <v>0</v>
      </c>
      <c r="BW95" s="188" t="e">
        <f t="shared" si="31"/>
        <v>#N/A</v>
      </c>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row>
    <row r="96" spans="1:878" s="36" customFormat="1" ht="30" customHeight="1">
      <c r="A96" s="35">
        <v>83</v>
      </c>
      <c r="B96" s="42"/>
      <c r="C96" s="47"/>
      <c r="D96" s="47"/>
      <c r="E96" s="230"/>
      <c r="F96" s="48"/>
      <c r="G96" s="47"/>
      <c r="H96" s="44"/>
      <c r="I96" s="45"/>
      <c r="J96" s="49"/>
      <c r="K96" s="170"/>
      <c r="L96" s="49"/>
      <c r="M96" s="49"/>
      <c r="N96" s="46"/>
      <c r="O96" s="46"/>
      <c r="P96" s="46"/>
      <c r="Q96" s="46" t="s">
        <v>250</v>
      </c>
      <c r="R96" s="50"/>
      <c r="S96" s="46"/>
      <c r="T96" s="46"/>
      <c r="U96" s="50"/>
      <c r="V96" s="45"/>
      <c r="W96" s="46"/>
      <c r="X96" s="46"/>
      <c r="Y96" s="39" t="str">
        <f>VLOOKUP(X96,Intern!$B$44:$D$51,2)</f>
        <v>zu wenig km</v>
      </c>
      <c r="Z96" s="46"/>
      <c r="AA96" s="32" t="str">
        <f t="shared" si="44"/>
        <v>Ja</v>
      </c>
      <c r="AB96" s="51"/>
      <c r="AC96" s="51"/>
      <c r="AD96" s="51"/>
      <c r="AE96" s="51"/>
      <c r="AF96" s="33">
        <f t="shared" si="43"/>
        <v>1</v>
      </c>
      <c r="AG96" s="52"/>
      <c r="AH96" s="33">
        <f t="shared" si="32"/>
        <v>0</v>
      </c>
      <c r="AI96" s="33">
        <f t="shared" si="26"/>
        <v>1</v>
      </c>
      <c r="AJ96" s="53"/>
      <c r="AK96" s="53"/>
      <c r="AL96" s="53"/>
      <c r="AM96" s="53"/>
      <c r="AN96" s="53"/>
      <c r="AO96" s="53"/>
      <c r="AP96" s="53"/>
      <c r="AQ96" s="53"/>
      <c r="AR96" s="37" t="str">
        <f t="shared" si="27"/>
        <v/>
      </c>
      <c r="AS96" s="152" t="e">
        <f>IF(($AI96)&gt;Intern!$C$5,VLOOKUP($T96,Intern!$A$10:$E$41,5,0))*($AI96-Intern!$C$5)+VLOOKUP($T96,Intern!$A$10:$E$41,4,0)*MIN($AI96,Intern!$C$5)</f>
        <v>#N/A</v>
      </c>
      <c r="AT96" s="151" t="e">
        <f>IF($B96="Lehrkräfte: vorbereitender Besuch",Intern!$B$3,AS96)</f>
        <v>#N/A</v>
      </c>
      <c r="AU96" s="153" t="e">
        <f>IF(($AI96)&gt;Intern!$C$5,VLOOKUP($T96,Intern!$A$10:$E$41,3,0))*($AI96-Intern!$C$5)+VLOOKUP($T96,Intern!$A$10:$E$41,2,0)*MIN($AI96,Intern!$C$5)</f>
        <v>#N/A</v>
      </c>
      <c r="AV96" s="22" t="e">
        <f>IF(($AI96)&gt;Intern!$C$5,VLOOKUP($T96,Intern!$K$10:$O$41,5,0))*($AI96-Intern!$C$5)+VLOOKUP($T96,Intern!$K$10:$O$41,4,0)*MIN($AI96,Intern!$C$5)</f>
        <v>#N/A</v>
      </c>
      <c r="AW96" s="151" t="e">
        <f>IF($B96="Lehrkräfte: vorbereitender Besuch",Intern!$B$3,AV96)</f>
        <v>#N/A</v>
      </c>
      <c r="AX96" s="22" t="e">
        <f>IF(($AI96)&gt;Intern!$C$5,VLOOKUP($T96,Intern!$K$10:$O$41,3,0))*($AI96-Intern!$C$5)+VLOOKUP($T96,Intern!$K$10:$O$41,2,0)*MIN($AI96,Intern!$C$5)</f>
        <v>#N/A</v>
      </c>
      <c r="AY96" s="152" t="e">
        <f t="shared" si="41"/>
        <v>#N/A</v>
      </c>
      <c r="AZ96" s="153" t="e">
        <f t="shared" si="33"/>
        <v>#N/A</v>
      </c>
      <c r="BA96" s="22" t="e">
        <f>IF(($AI96)&gt;Intern!$C$5,VLOOKUP($T96,Intern!$A$61:$E$92,5,0))*($AI96-Intern!$C$5)+VLOOKUP($T96,Intern!$A$61:$E$92,4,0)*MIN($AI96,Intern!$C$5)</f>
        <v>#N/A</v>
      </c>
      <c r="BB96" s="151" t="e">
        <f>IF($B96="Lehrkräfte: vorbereitender Besuch",Intern!$B$54,BA96)</f>
        <v>#N/A</v>
      </c>
      <c r="BC96" s="22" t="e">
        <f>IF(($AI96)&gt;Intern!$C$5,VLOOKUP($T96,Intern!$A$61:$E$92,3,0))*($AI96-Intern!$C$5)+VLOOKUP($T96,Intern!$A$61:$E$92,2,0)*MIN($AI96,Intern!$C$5)</f>
        <v>#N/A</v>
      </c>
      <c r="BD96" s="152" t="e">
        <f>IF(($AI96)&gt;Intern!$C$5,VLOOKUP($T96,Intern!$K$61:$O$92,5,0))*($AI96-Intern!$C$5)+VLOOKUP($T96,Intern!$K$61:$O$92,4,0)*MIN($AI96,Intern!$C$5)</f>
        <v>#N/A</v>
      </c>
      <c r="BE96" s="151" t="e">
        <f>IF($B96="Lehrkräfte: vorbereitender Besuch",Intern!$B$54,BD96)</f>
        <v>#N/A</v>
      </c>
      <c r="BF96" s="153" t="e">
        <f>IF(($AI96)&gt;Intern!$C$5,VLOOKUP($T96,Intern!$K$61:$O$92,3,0))*($AI96-Intern!$C$5)+VLOOKUP($T96,Intern!$K$61:$O$92,2,0)*MIN($AI96,Intern!$C$5)</f>
        <v>#N/A</v>
      </c>
      <c r="BG96" s="22" t="e">
        <f t="shared" si="42"/>
        <v>#N/A</v>
      </c>
      <c r="BH96" s="22" t="e">
        <f t="shared" si="34"/>
        <v>#N/A</v>
      </c>
      <c r="BI96" s="152" t="e">
        <f t="shared" si="35"/>
        <v>#N/A</v>
      </c>
      <c r="BJ96" s="153" t="e">
        <f t="shared" si="36"/>
        <v>#N/A</v>
      </c>
      <c r="BK96" s="189" t="e">
        <f t="shared" si="37"/>
        <v>#N/A</v>
      </c>
      <c r="BL96" s="190" t="e">
        <f>($AI96-2)*VLOOKUP($T96,Intern!$A$10:$H$41,6,0)+2*VLOOKUP($T96,Intern!$A$10:$H$41,7,0)+($AI96-1)*VLOOKUP($T96,Intern!$A$10:$H$41,8,0)</f>
        <v>#N/A</v>
      </c>
      <c r="BM96" s="183" t="e">
        <f t="shared" si="28"/>
        <v>#N/A</v>
      </c>
      <c r="BN96" s="186" t="e">
        <f t="shared" si="29"/>
        <v>#N/A</v>
      </c>
      <c r="BO96" s="179" t="str">
        <f>VLOOKUP($X96,Intern!$B$44:$E$51,3)</f>
        <v>zu wenig km</v>
      </c>
      <c r="BP96" s="180" t="str">
        <f>VLOOKUP($X96,Intern!$B$44:$E$51,4)</f>
        <v>zu wenig km</v>
      </c>
      <c r="BQ96" s="177" t="str">
        <f>VLOOKUP($X96,Intern!$B$95:$E$102,3)</f>
        <v>zu wenig km</v>
      </c>
      <c r="BR96" s="178" t="str">
        <f>VLOOKUP($X96,Intern!$B$95:$E$102,4)</f>
        <v>zu wenig km</v>
      </c>
      <c r="BS96" s="178" t="str">
        <f t="shared" si="38"/>
        <v>zu wenig km</v>
      </c>
      <c r="BT96" s="178" t="str">
        <f t="shared" si="39"/>
        <v>zu wenig km</v>
      </c>
      <c r="BU96" s="183" t="str">
        <f t="shared" si="40"/>
        <v>zu wenig km</v>
      </c>
      <c r="BV96" s="187">
        <f t="shared" si="30"/>
        <v>0</v>
      </c>
      <c r="BW96" s="188" t="e">
        <f t="shared" si="31"/>
        <v>#N/A</v>
      </c>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row>
    <row r="97" spans="1:878" s="36" customFormat="1" ht="30" customHeight="1">
      <c r="A97" s="35">
        <v>84</v>
      </c>
      <c r="B97" s="42"/>
      <c r="C97" s="47"/>
      <c r="D97" s="47"/>
      <c r="E97" s="230"/>
      <c r="F97" s="48"/>
      <c r="G97" s="47"/>
      <c r="H97" s="44"/>
      <c r="I97" s="45"/>
      <c r="J97" s="49"/>
      <c r="K97" s="170"/>
      <c r="L97" s="49"/>
      <c r="M97" s="49"/>
      <c r="N97" s="46"/>
      <c r="O97" s="46"/>
      <c r="P97" s="46"/>
      <c r="Q97" s="46" t="s">
        <v>250</v>
      </c>
      <c r="R97" s="50"/>
      <c r="S97" s="46"/>
      <c r="T97" s="46"/>
      <c r="U97" s="50"/>
      <c r="V97" s="45"/>
      <c r="W97" s="46"/>
      <c r="X97" s="46"/>
      <c r="Y97" s="39" t="str">
        <f>VLOOKUP(X97,Intern!$B$44:$D$51,2)</f>
        <v>zu wenig km</v>
      </c>
      <c r="Z97" s="46"/>
      <c r="AA97" s="32" t="str">
        <f t="shared" si="44"/>
        <v>Ja</v>
      </c>
      <c r="AB97" s="51"/>
      <c r="AC97" s="51"/>
      <c r="AD97" s="51"/>
      <c r="AE97" s="51"/>
      <c r="AF97" s="33">
        <f t="shared" si="43"/>
        <v>1</v>
      </c>
      <c r="AG97" s="52"/>
      <c r="AH97" s="33">
        <f t="shared" si="32"/>
        <v>0</v>
      </c>
      <c r="AI97" s="33">
        <f t="shared" si="26"/>
        <v>1</v>
      </c>
      <c r="AJ97" s="53"/>
      <c r="AK97" s="53"/>
      <c r="AL97" s="53"/>
      <c r="AM97" s="53"/>
      <c r="AN97" s="53"/>
      <c r="AO97" s="53"/>
      <c r="AP97" s="53"/>
      <c r="AQ97" s="53"/>
      <c r="AR97" s="37" t="str">
        <f t="shared" si="27"/>
        <v/>
      </c>
      <c r="AS97" s="152" t="e">
        <f>IF(($AI97)&gt;Intern!$C$5,VLOOKUP($T97,Intern!$A$10:$E$41,5,0))*($AI97-Intern!$C$5)+VLOOKUP($T97,Intern!$A$10:$E$41,4,0)*MIN($AI97,Intern!$C$5)</f>
        <v>#N/A</v>
      </c>
      <c r="AT97" s="151" t="e">
        <f>IF($B97="Lehrkräfte: vorbereitender Besuch",Intern!$B$3,AS97)</f>
        <v>#N/A</v>
      </c>
      <c r="AU97" s="153" t="e">
        <f>IF(($AI97)&gt;Intern!$C$5,VLOOKUP($T97,Intern!$A$10:$E$41,3,0))*($AI97-Intern!$C$5)+VLOOKUP($T97,Intern!$A$10:$E$41,2,0)*MIN($AI97,Intern!$C$5)</f>
        <v>#N/A</v>
      </c>
      <c r="AV97" s="22" t="e">
        <f>IF(($AI97)&gt;Intern!$C$5,VLOOKUP($T97,Intern!$K$10:$O$41,5,0))*($AI97-Intern!$C$5)+VLOOKUP($T97,Intern!$K$10:$O$41,4,0)*MIN($AI97,Intern!$C$5)</f>
        <v>#N/A</v>
      </c>
      <c r="AW97" s="151" t="e">
        <f>IF($B97="Lehrkräfte: vorbereitender Besuch",Intern!$B$3,AV97)</f>
        <v>#N/A</v>
      </c>
      <c r="AX97" s="22" t="e">
        <f>IF(($AI97)&gt;Intern!$C$5,VLOOKUP($T97,Intern!$K$10:$O$41,3,0))*($AI97-Intern!$C$5)+VLOOKUP($T97,Intern!$K$10:$O$41,2,0)*MIN($AI97,Intern!$C$5)</f>
        <v>#N/A</v>
      </c>
      <c r="AY97" s="152" t="e">
        <f t="shared" si="41"/>
        <v>#N/A</v>
      </c>
      <c r="AZ97" s="153" t="e">
        <f t="shared" si="33"/>
        <v>#N/A</v>
      </c>
      <c r="BA97" s="22" t="e">
        <f>IF(($AI97)&gt;Intern!$C$5,VLOOKUP($T97,Intern!$A$61:$E$92,5,0))*($AI97-Intern!$C$5)+VLOOKUP($T97,Intern!$A$61:$E$92,4,0)*MIN($AI97,Intern!$C$5)</f>
        <v>#N/A</v>
      </c>
      <c r="BB97" s="151" t="e">
        <f>IF($B97="Lehrkräfte: vorbereitender Besuch",Intern!$B$54,BA97)</f>
        <v>#N/A</v>
      </c>
      <c r="BC97" s="22" t="e">
        <f>IF(($AI97)&gt;Intern!$C$5,VLOOKUP($T97,Intern!$A$61:$E$92,3,0))*($AI97-Intern!$C$5)+VLOOKUP($T97,Intern!$A$61:$E$92,2,0)*MIN($AI97,Intern!$C$5)</f>
        <v>#N/A</v>
      </c>
      <c r="BD97" s="152" t="e">
        <f>IF(($AI97)&gt;Intern!$C$5,VLOOKUP($T97,Intern!$K$61:$O$92,5,0))*($AI97-Intern!$C$5)+VLOOKUP($T97,Intern!$K$61:$O$92,4,0)*MIN($AI97,Intern!$C$5)</f>
        <v>#N/A</v>
      </c>
      <c r="BE97" s="151" t="e">
        <f>IF($B97="Lehrkräfte: vorbereitender Besuch",Intern!$B$54,BD97)</f>
        <v>#N/A</v>
      </c>
      <c r="BF97" s="153" t="e">
        <f>IF(($AI97)&gt;Intern!$C$5,VLOOKUP($T97,Intern!$K$61:$O$92,3,0))*($AI97-Intern!$C$5)+VLOOKUP($T97,Intern!$K$61:$O$92,2,0)*MIN($AI97,Intern!$C$5)</f>
        <v>#N/A</v>
      </c>
      <c r="BG97" s="22" t="e">
        <f t="shared" si="42"/>
        <v>#N/A</v>
      </c>
      <c r="BH97" s="22" t="e">
        <f t="shared" si="34"/>
        <v>#N/A</v>
      </c>
      <c r="BI97" s="152" t="e">
        <f t="shared" si="35"/>
        <v>#N/A</v>
      </c>
      <c r="BJ97" s="153" t="e">
        <f t="shared" si="36"/>
        <v>#N/A</v>
      </c>
      <c r="BK97" s="189" t="e">
        <f t="shared" si="37"/>
        <v>#N/A</v>
      </c>
      <c r="BL97" s="190" t="e">
        <f>($AI97-2)*VLOOKUP($T97,Intern!$A$10:$H$41,6,0)+2*VLOOKUP($T97,Intern!$A$10:$H$41,7,0)+($AI97-1)*VLOOKUP($T97,Intern!$A$10:$H$41,8,0)</f>
        <v>#N/A</v>
      </c>
      <c r="BM97" s="183" t="e">
        <f t="shared" si="28"/>
        <v>#N/A</v>
      </c>
      <c r="BN97" s="186" t="e">
        <f t="shared" si="29"/>
        <v>#N/A</v>
      </c>
      <c r="BO97" s="179" t="str">
        <f>VLOOKUP($X97,Intern!$B$44:$E$51,3)</f>
        <v>zu wenig km</v>
      </c>
      <c r="BP97" s="180" t="str">
        <f>VLOOKUP($X97,Intern!$B$44:$E$51,4)</f>
        <v>zu wenig km</v>
      </c>
      <c r="BQ97" s="177" t="str">
        <f>VLOOKUP($X97,Intern!$B$95:$E$102,3)</f>
        <v>zu wenig km</v>
      </c>
      <c r="BR97" s="178" t="str">
        <f>VLOOKUP($X97,Intern!$B$95:$E$102,4)</f>
        <v>zu wenig km</v>
      </c>
      <c r="BS97" s="178" t="str">
        <f t="shared" si="38"/>
        <v>zu wenig km</v>
      </c>
      <c r="BT97" s="178" t="str">
        <f t="shared" si="39"/>
        <v>zu wenig km</v>
      </c>
      <c r="BU97" s="183" t="str">
        <f t="shared" si="40"/>
        <v>zu wenig km</v>
      </c>
      <c r="BV97" s="187">
        <f t="shared" si="30"/>
        <v>0</v>
      </c>
      <c r="BW97" s="188" t="e">
        <f t="shared" si="31"/>
        <v>#N/A</v>
      </c>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row>
    <row r="98" spans="1:878" s="36" customFormat="1" ht="30" customHeight="1">
      <c r="A98" s="31">
        <v>85</v>
      </c>
      <c r="B98" s="42"/>
      <c r="C98" s="47"/>
      <c r="D98" s="47"/>
      <c r="E98" s="230"/>
      <c r="F98" s="48"/>
      <c r="G98" s="47"/>
      <c r="H98" s="44"/>
      <c r="I98" s="45"/>
      <c r="J98" s="49"/>
      <c r="K98" s="170"/>
      <c r="L98" s="49"/>
      <c r="M98" s="49"/>
      <c r="N98" s="46"/>
      <c r="O98" s="46"/>
      <c r="P98" s="46"/>
      <c r="Q98" s="46" t="s">
        <v>250</v>
      </c>
      <c r="R98" s="50"/>
      <c r="S98" s="46"/>
      <c r="T98" s="46"/>
      <c r="U98" s="50"/>
      <c r="V98" s="45"/>
      <c r="W98" s="46"/>
      <c r="X98" s="46"/>
      <c r="Y98" s="39" t="str">
        <f>VLOOKUP(X98,Intern!$B$44:$D$51,2)</f>
        <v>zu wenig km</v>
      </c>
      <c r="Z98" s="46"/>
      <c r="AA98" s="32" t="str">
        <f t="shared" si="44"/>
        <v>Ja</v>
      </c>
      <c r="AB98" s="51"/>
      <c r="AC98" s="51"/>
      <c r="AD98" s="51"/>
      <c r="AE98" s="51"/>
      <c r="AF98" s="33">
        <f t="shared" si="43"/>
        <v>1</v>
      </c>
      <c r="AG98" s="52"/>
      <c r="AH98" s="33">
        <f t="shared" si="32"/>
        <v>0</v>
      </c>
      <c r="AI98" s="33">
        <f t="shared" si="26"/>
        <v>1</v>
      </c>
      <c r="AJ98" s="53"/>
      <c r="AK98" s="53"/>
      <c r="AL98" s="53"/>
      <c r="AM98" s="53"/>
      <c r="AN98" s="53"/>
      <c r="AO98" s="53"/>
      <c r="AP98" s="53"/>
      <c r="AQ98" s="53"/>
      <c r="AR98" s="37" t="str">
        <f t="shared" si="27"/>
        <v/>
      </c>
      <c r="AS98" s="152" t="e">
        <f>IF(($AI98)&gt;Intern!$C$5,VLOOKUP($T98,Intern!$A$10:$E$41,5,0))*($AI98-Intern!$C$5)+VLOOKUP($T98,Intern!$A$10:$E$41,4,0)*MIN($AI98,Intern!$C$5)</f>
        <v>#N/A</v>
      </c>
      <c r="AT98" s="151" t="e">
        <f>IF($B98="Lehrkräfte: vorbereitender Besuch",Intern!$B$3,AS98)</f>
        <v>#N/A</v>
      </c>
      <c r="AU98" s="153" t="e">
        <f>IF(($AI98)&gt;Intern!$C$5,VLOOKUP($T98,Intern!$A$10:$E$41,3,0))*($AI98-Intern!$C$5)+VLOOKUP($T98,Intern!$A$10:$E$41,2,0)*MIN($AI98,Intern!$C$5)</f>
        <v>#N/A</v>
      </c>
      <c r="AV98" s="22" t="e">
        <f>IF(($AI98)&gt;Intern!$C$5,VLOOKUP($T98,Intern!$K$10:$O$41,5,0))*($AI98-Intern!$C$5)+VLOOKUP($T98,Intern!$K$10:$O$41,4,0)*MIN($AI98,Intern!$C$5)</f>
        <v>#N/A</v>
      </c>
      <c r="AW98" s="151" t="e">
        <f>IF($B98="Lehrkräfte: vorbereitender Besuch",Intern!$B$3,AV98)</f>
        <v>#N/A</v>
      </c>
      <c r="AX98" s="22" t="e">
        <f>IF(($AI98)&gt;Intern!$C$5,VLOOKUP($T98,Intern!$K$10:$O$41,3,0))*($AI98-Intern!$C$5)+VLOOKUP($T98,Intern!$K$10:$O$41,2,0)*MIN($AI98,Intern!$C$5)</f>
        <v>#N/A</v>
      </c>
      <c r="AY98" s="152" t="e">
        <f t="shared" si="41"/>
        <v>#N/A</v>
      </c>
      <c r="AZ98" s="153" t="e">
        <f t="shared" si="33"/>
        <v>#N/A</v>
      </c>
      <c r="BA98" s="22" t="e">
        <f>IF(($AI98)&gt;Intern!$C$5,VLOOKUP($T98,Intern!$A$61:$E$92,5,0))*($AI98-Intern!$C$5)+VLOOKUP($T98,Intern!$A$61:$E$92,4,0)*MIN($AI98,Intern!$C$5)</f>
        <v>#N/A</v>
      </c>
      <c r="BB98" s="151" t="e">
        <f>IF($B98="Lehrkräfte: vorbereitender Besuch",Intern!$B$54,BA98)</f>
        <v>#N/A</v>
      </c>
      <c r="BC98" s="22" t="e">
        <f>IF(($AI98)&gt;Intern!$C$5,VLOOKUP($T98,Intern!$A$61:$E$92,3,0))*($AI98-Intern!$C$5)+VLOOKUP($T98,Intern!$A$61:$E$92,2,0)*MIN($AI98,Intern!$C$5)</f>
        <v>#N/A</v>
      </c>
      <c r="BD98" s="152" t="e">
        <f>IF(($AI98)&gt;Intern!$C$5,VLOOKUP($T98,Intern!$K$61:$O$92,5,0))*($AI98-Intern!$C$5)+VLOOKUP($T98,Intern!$K$61:$O$92,4,0)*MIN($AI98,Intern!$C$5)</f>
        <v>#N/A</v>
      </c>
      <c r="BE98" s="151" t="e">
        <f>IF($B98="Lehrkräfte: vorbereitender Besuch",Intern!$B$54,BD98)</f>
        <v>#N/A</v>
      </c>
      <c r="BF98" s="153" t="e">
        <f>IF(($AI98)&gt;Intern!$C$5,VLOOKUP($T98,Intern!$K$61:$O$92,3,0))*($AI98-Intern!$C$5)+VLOOKUP($T98,Intern!$K$61:$O$92,2,0)*MIN($AI98,Intern!$C$5)</f>
        <v>#N/A</v>
      </c>
      <c r="BG98" s="22" t="e">
        <f t="shared" si="42"/>
        <v>#N/A</v>
      </c>
      <c r="BH98" s="22" t="e">
        <f t="shared" si="34"/>
        <v>#N/A</v>
      </c>
      <c r="BI98" s="152" t="e">
        <f t="shared" si="35"/>
        <v>#N/A</v>
      </c>
      <c r="BJ98" s="153" t="e">
        <f t="shared" si="36"/>
        <v>#N/A</v>
      </c>
      <c r="BK98" s="189" t="e">
        <f t="shared" si="37"/>
        <v>#N/A</v>
      </c>
      <c r="BL98" s="190" t="e">
        <f>($AI98-2)*VLOOKUP($T98,Intern!$A$10:$H$41,6,0)+2*VLOOKUP($T98,Intern!$A$10:$H$41,7,0)+($AI98-1)*VLOOKUP($T98,Intern!$A$10:$H$41,8,0)</f>
        <v>#N/A</v>
      </c>
      <c r="BM98" s="183" t="e">
        <f t="shared" si="28"/>
        <v>#N/A</v>
      </c>
      <c r="BN98" s="186" t="e">
        <f t="shared" si="29"/>
        <v>#N/A</v>
      </c>
      <c r="BO98" s="179" t="str">
        <f>VLOOKUP($X98,Intern!$B$44:$E$51,3)</f>
        <v>zu wenig km</v>
      </c>
      <c r="BP98" s="180" t="str">
        <f>VLOOKUP($X98,Intern!$B$44:$E$51,4)</f>
        <v>zu wenig km</v>
      </c>
      <c r="BQ98" s="177" t="str">
        <f>VLOOKUP($X98,Intern!$B$95:$E$102,3)</f>
        <v>zu wenig km</v>
      </c>
      <c r="BR98" s="178" t="str">
        <f>VLOOKUP($X98,Intern!$B$95:$E$102,4)</f>
        <v>zu wenig km</v>
      </c>
      <c r="BS98" s="178" t="str">
        <f t="shared" si="38"/>
        <v>zu wenig km</v>
      </c>
      <c r="BT98" s="178" t="str">
        <f t="shared" si="39"/>
        <v>zu wenig km</v>
      </c>
      <c r="BU98" s="183" t="str">
        <f t="shared" si="40"/>
        <v>zu wenig km</v>
      </c>
      <c r="BV98" s="187">
        <f t="shared" si="30"/>
        <v>0</v>
      </c>
      <c r="BW98" s="188" t="e">
        <f t="shared" si="31"/>
        <v>#N/A</v>
      </c>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row>
    <row r="99" spans="1:878" s="36" customFormat="1" ht="30" customHeight="1">
      <c r="A99" s="35">
        <v>86</v>
      </c>
      <c r="B99" s="42"/>
      <c r="C99" s="47"/>
      <c r="D99" s="47"/>
      <c r="E99" s="230"/>
      <c r="F99" s="48"/>
      <c r="G99" s="47"/>
      <c r="H99" s="44"/>
      <c r="I99" s="45"/>
      <c r="J99" s="49"/>
      <c r="K99" s="170"/>
      <c r="L99" s="49"/>
      <c r="M99" s="49"/>
      <c r="N99" s="46"/>
      <c r="O99" s="46"/>
      <c r="P99" s="46"/>
      <c r="Q99" s="46" t="s">
        <v>250</v>
      </c>
      <c r="R99" s="50"/>
      <c r="S99" s="46"/>
      <c r="T99" s="46"/>
      <c r="U99" s="50"/>
      <c r="V99" s="45"/>
      <c r="W99" s="46"/>
      <c r="X99" s="46"/>
      <c r="Y99" s="39" t="str">
        <f>VLOOKUP(X99,Intern!$B$44:$D$51,2)</f>
        <v>zu wenig km</v>
      </c>
      <c r="Z99" s="46"/>
      <c r="AA99" s="32" t="str">
        <f t="shared" si="44"/>
        <v>Ja</v>
      </c>
      <c r="AB99" s="51"/>
      <c r="AC99" s="51"/>
      <c r="AD99" s="51"/>
      <c r="AE99" s="51"/>
      <c r="AF99" s="33">
        <f t="shared" si="43"/>
        <v>1</v>
      </c>
      <c r="AG99" s="52"/>
      <c r="AH99" s="33">
        <f t="shared" si="32"/>
        <v>0</v>
      </c>
      <c r="AI99" s="33">
        <f t="shared" si="26"/>
        <v>1</v>
      </c>
      <c r="AJ99" s="53"/>
      <c r="AK99" s="53"/>
      <c r="AL99" s="53"/>
      <c r="AM99" s="53"/>
      <c r="AN99" s="53"/>
      <c r="AO99" s="53"/>
      <c r="AP99" s="53"/>
      <c r="AQ99" s="53"/>
      <c r="AR99" s="37" t="str">
        <f t="shared" si="27"/>
        <v/>
      </c>
      <c r="AS99" s="152" t="e">
        <f>IF(($AI99)&gt;Intern!$C$5,VLOOKUP($T99,Intern!$A$10:$E$41,5,0))*($AI99-Intern!$C$5)+VLOOKUP($T99,Intern!$A$10:$E$41,4,0)*MIN($AI99,Intern!$C$5)</f>
        <v>#N/A</v>
      </c>
      <c r="AT99" s="151" t="e">
        <f>IF($B99="Lehrkräfte: vorbereitender Besuch",Intern!$B$3,AS99)</f>
        <v>#N/A</v>
      </c>
      <c r="AU99" s="153" t="e">
        <f>IF(($AI99)&gt;Intern!$C$5,VLOOKUP($T99,Intern!$A$10:$E$41,3,0))*($AI99-Intern!$C$5)+VLOOKUP($T99,Intern!$A$10:$E$41,2,0)*MIN($AI99,Intern!$C$5)</f>
        <v>#N/A</v>
      </c>
      <c r="AV99" s="22" t="e">
        <f>IF(($AI99)&gt;Intern!$C$5,VLOOKUP($T99,Intern!$K$10:$O$41,5,0))*($AI99-Intern!$C$5)+VLOOKUP($T99,Intern!$K$10:$O$41,4,0)*MIN($AI99,Intern!$C$5)</f>
        <v>#N/A</v>
      </c>
      <c r="AW99" s="151" t="e">
        <f>IF($B99="Lehrkräfte: vorbereitender Besuch",Intern!$B$3,AV99)</f>
        <v>#N/A</v>
      </c>
      <c r="AX99" s="22" t="e">
        <f>IF(($AI99)&gt;Intern!$C$5,VLOOKUP($T99,Intern!$K$10:$O$41,3,0))*($AI99-Intern!$C$5)+VLOOKUP($T99,Intern!$K$10:$O$41,2,0)*MIN($AI99,Intern!$C$5)</f>
        <v>#N/A</v>
      </c>
      <c r="AY99" s="152" t="e">
        <f t="shared" si="41"/>
        <v>#N/A</v>
      </c>
      <c r="AZ99" s="153" t="e">
        <f t="shared" si="33"/>
        <v>#N/A</v>
      </c>
      <c r="BA99" s="22" t="e">
        <f>IF(($AI99)&gt;Intern!$C$5,VLOOKUP($T99,Intern!$A$61:$E$92,5,0))*($AI99-Intern!$C$5)+VLOOKUP($T99,Intern!$A$61:$E$92,4,0)*MIN($AI99,Intern!$C$5)</f>
        <v>#N/A</v>
      </c>
      <c r="BB99" s="151" t="e">
        <f>IF($B99="Lehrkräfte: vorbereitender Besuch",Intern!$B$54,BA99)</f>
        <v>#N/A</v>
      </c>
      <c r="BC99" s="22" t="e">
        <f>IF(($AI99)&gt;Intern!$C$5,VLOOKUP($T99,Intern!$A$61:$E$92,3,0))*($AI99-Intern!$C$5)+VLOOKUP($T99,Intern!$A$61:$E$92,2,0)*MIN($AI99,Intern!$C$5)</f>
        <v>#N/A</v>
      </c>
      <c r="BD99" s="152" t="e">
        <f>IF(($AI99)&gt;Intern!$C$5,VLOOKUP($T99,Intern!$K$61:$O$92,5,0))*($AI99-Intern!$C$5)+VLOOKUP($T99,Intern!$K$61:$O$92,4,0)*MIN($AI99,Intern!$C$5)</f>
        <v>#N/A</v>
      </c>
      <c r="BE99" s="151" t="e">
        <f>IF($B99="Lehrkräfte: vorbereitender Besuch",Intern!$B$54,BD99)</f>
        <v>#N/A</v>
      </c>
      <c r="BF99" s="153" t="e">
        <f>IF(($AI99)&gt;Intern!$C$5,VLOOKUP($T99,Intern!$K$61:$O$92,3,0))*($AI99-Intern!$C$5)+VLOOKUP($T99,Intern!$K$61:$O$92,2,0)*MIN($AI99,Intern!$C$5)</f>
        <v>#N/A</v>
      </c>
      <c r="BG99" s="22" t="e">
        <f t="shared" si="42"/>
        <v>#N/A</v>
      </c>
      <c r="BH99" s="22" t="e">
        <f t="shared" si="34"/>
        <v>#N/A</v>
      </c>
      <c r="BI99" s="152" t="e">
        <f t="shared" si="35"/>
        <v>#N/A</v>
      </c>
      <c r="BJ99" s="153" t="e">
        <f t="shared" si="36"/>
        <v>#N/A</v>
      </c>
      <c r="BK99" s="189" t="e">
        <f t="shared" si="37"/>
        <v>#N/A</v>
      </c>
      <c r="BL99" s="190" t="e">
        <f>($AI99-2)*VLOOKUP($T99,Intern!$A$10:$H$41,6,0)+2*VLOOKUP($T99,Intern!$A$10:$H$41,7,0)+($AI99-1)*VLOOKUP($T99,Intern!$A$10:$H$41,8,0)</f>
        <v>#N/A</v>
      </c>
      <c r="BM99" s="183" t="e">
        <f t="shared" si="28"/>
        <v>#N/A</v>
      </c>
      <c r="BN99" s="186" t="e">
        <f t="shared" si="29"/>
        <v>#N/A</v>
      </c>
      <c r="BO99" s="179" t="str">
        <f>VLOOKUP($X99,Intern!$B$44:$E$51,3)</f>
        <v>zu wenig km</v>
      </c>
      <c r="BP99" s="180" t="str">
        <f>VLOOKUP($X99,Intern!$B$44:$E$51,4)</f>
        <v>zu wenig km</v>
      </c>
      <c r="BQ99" s="177" t="str">
        <f>VLOOKUP($X99,Intern!$B$95:$E$102,3)</f>
        <v>zu wenig km</v>
      </c>
      <c r="BR99" s="178" t="str">
        <f>VLOOKUP($X99,Intern!$B$95:$E$102,4)</f>
        <v>zu wenig km</v>
      </c>
      <c r="BS99" s="178" t="str">
        <f t="shared" si="38"/>
        <v>zu wenig km</v>
      </c>
      <c r="BT99" s="178" t="str">
        <f t="shared" si="39"/>
        <v>zu wenig km</v>
      </c>
      <c r="BU99" s="183" t="str">
        <f t="shared" si="40"/>
        <v>zu wenig km</v>
      </c>
      <c r="BV99" s="187">
        <f t="shared" si="30"/>
        <v>0</v>
      </c>
      <c r="BW99" s="188" t="e">
        <f t="shared" si="31"/>
        <v>#N/A</v>
      </c>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row>
    <row r="100" spans="1:878" s="36" customFormat="1" ht="30" customHeight="1">
      <c r="A100" s="35">
        <v>87</v>
      </c>
      <c r="B100" s="42"/>
      <c r="C100" s="47"/>
      <c r="D100" s="47"/>
      <c r="E100" s="230"/>
      <c r="F100" s="48"/>
      <c r="G100" s="47"/>
      <c r="H100" s="44"/>
      <c r="I100" s="45"/>
      <c r="J100" s="49"/>
      <c r="K100" s="170"/>
      <c r="L100" s="49"/>
      <c r="M100" s="49"/>
      <c r="N100" s="46"/>
      <c r="O100" s="46"/>
      <c r="P100" s="46"/>
      <c r="Q100" s="46" t="s">
        <v>250</v>
      </c>
      <c r="R100" s="50"/>
      <c r="S100" s="46"/>
      <c r="T100" s="46"/>
      <c r="U100" s="50"/>
      <c r="V100" s="45"/>
      <c r="W100" s="46"/>
      <c r="X100" s="46"/>
      <c r="Y100" s="39" t="str">
        <f>VLOOKUP(X100,Intern!$B$44:$D$51,2)</f>
        <v>zu wenig km</v>
      </c>
      <c r="Z100" s="46"/>
      <c r="AA100" s="32" t="str">
        <f t="shared" si="44"/>
        <v>Ja</v>
      </c>
      <c r="AB100" s="51"/>
      <c r="AC100" s="51"/>
      <c r="AD100" s="51"/>
      <c r="AE100" s="51"/>
      <c r="AF100" s="33">
        <f t="shared" si="43"/>
        <v>1</v>
      </c>
      <c r="AG100" s="52"/>
      <c r="AH100" s="33">
        <f t="shared" si="32"/>
        <v>0</v>
      </c>
      <c r="AI100" s="33">
        <f t="shared" si="26"/>
        <v>1</v>
      </c>
      <c r="AJ100" s="53"/>
      <c r="AK100" s="53"/>
      <c r="AL100" s="53"/>
      <c r="AM100" s="53"/>
      <c r="AN100" s="53"/>
      <c r="AO100" s="53"/>
      <c r="AP100" s="53"/>
      <c r="AQ100" s="53"/>
      <c r="AR100" s="37" t="str">
        <f t="shared" si="27"/>
        <v/>
      </c>
      <c r="AS100" s="152" t="e">
        <f>IF(($AI100)&gt;Intern!$C$5,VLOOKUP($T100,Intern!$A$10:$E$41,5,0))*($AI100-Intern!$C$5)+VLOOKUP($T100,Intern!$A$10:$E$41,4,0)*MIN($AI100,Intern!$C$5)</f>
        <v>#N/A</v>
      </c>
      <c r="AT100" s="151" t="e">
        <f>IF($B100="Lehrkräfte: vorbereitender Besuch",Intern!$B$3,AS100)</f>
        <v>#N/A</v>
      </c>
      <c r="AU100" s="153" t="e">
        <f>IF(($AI100)&gt;Intern!$C$5,VLOOKUP($T100,Intern!$A$10:$E$41,3,0))*($AI100-Intern!$C$5)+VLOOKUP($T100,Intern!$A$10:$E$41,2,0)*MIN($AI100,Intern!$C$5)</f>
        <v>#N/A</v>
      </c>
      <c r="AV100" s="22" t="e">
        <f>IF(($AI100)&gt;Intern!$C$5,VLOOKUP($T100,Intern!$K$10:$O$41,5,0))*($AI100-Intern!$C$5)+VLOOKUP($T100,Intern!$K$10:$O$41,4,0)*MIN($AI100,Intern!$C$5)</f>
        <v>#N/A</v>
      </c>
      <c r="AW100" s="151" t="e">
        <f>IF($B100="Lehrkräfte: vorbereitender Besuch",Intern!$B$3,AV100)</f>
        <v>#N/A</v>
      </c>
      <c r="AX100" s="22" t="e">
        <f>IF(($AI100)&gt;Intern!$C$5,VLOOKUP($T100,Intern!$K$10:$O$41,3,0))*($AI100-Intern!$C$5)+VLOOKUP($T100,Intern!$K$10:$O$41,2,0)*MIN($AI100,Intern!$C$5)</f>
        <v>#N/A</v>
      </c>
      <c r="AY100" s="152" t="e">
        <f t="shared" si="41"/>
        <v>#N/A</v>
      </c>
      <c r="AZ100" s="153" t="e">
        <f t="shared" si="33"/>
        <v>#N/A</v>
      </c>
      <c r="BA100" s="22" t="e">
        <f>IF(($AI100)&gt;Intern!$C$5,VLOOKUP($T100,Intern!$A$61:$E$92,5,0))*($AI100-Intern!$C$5)+VLOOKUP($T100,Intern!$A$61:$E$92,4,0)*MIN($AI100,Intern!$C$5)</f>
        <v>#N/A</v>
      </c>
      <c r="BB100" s="151" t="e">
        <f>IF($B100="Lehrkräfte: vorbereitender Besuch",Intern!$B$54,BA100)</f>
        <v>#N/A</v>
      </c>
      <c r="BC100" s="22" t="e">
        <f>IF(($AI100)&gt;Intern!$C$5,VLOOKUP($T100,Intern!$A$61:$E$92,3,0))*($AI100-Intern!$C$5)+VLOOKUP($T100,Intern!$A$61:$E$92,2,0)*MIN($AI100,Intern!$C$5)</f>
        <v>#N/A</v>
      </c>
      <c r="BD100" s="152" t="e">
        <f>IF(($AI100)&gt;Intern!$C$5,VLOOKUP($T100,Intern!$K$61:$O$92,5,0))*($AI100-Intern!$C$5)+VLOOKUP($T100,Intern!$K$61:$O$92,4,0)*MIN($AI100,Intern!$C$5)</f>
        <v>#N/A</v>
      </c>
      <c r="BE100" s="151" t="e">
        <f>IF($B100="Lehrkräfte: vorbereitender Besuch",Intern!$B$54,BD100)</f>
        <v>#N/A</v>
      </c>
      <c r="BF100" s="153" t="e">
        <f>IF(($AI100)&gt;Intern!$C$5,VLOOKUP($T100,Intern!$K$61:$O$92,3,0))*($AI100-Intern!$C$5)+VLOOKUP($T100,Intern!$K$61:$O$92,2,0)*MIN($AI100,Intern!$C$5)</f>
        <v>#N/A</v>
      </c>
      <c r="BG100" s="22" t="e">
        <f t="shared" si="42"/>
        <v>#N/A</v>
      </c>
      <c r="BH100" s="22" t="e">
        <f t="shared" si="34"/>
        <v>#N/A</v>
      </c>
      <c r="BI100" s="152" t="e">
        <f t="shared" si="35"/>
        <v>#N/A</v>
      </c>
      <c r="BJ100" s="153" t="e">
        <f t="shared" si="36"/>
        <v>#N/A</v>
      </c>
      <c r="BK100" s="189" t="e">
        <f t="shared" si="37"/>
        <v>#N/A</v>
      </c>
      <c r="BL100" s="190" t="e">
        <f>($AI100-2)*VLOOKUP($T100,Intern!$A$10:$H$41,6,0)+2*VLOOKUP($T100,Intern!$A$10:$H$41,7,0)+($AI100-1)*VLOOKUP($T100,Intern!$A$10:$H$41,8,0)</f>
        <v>#N/A</v>
      </c>
      <c r="BM100" s="183" t="e">
        <f t="shared" si="28"/>
        <v>#N/A</v>
      </c>
      <c r="BN100" s="186" t="e">
        <f t="shared" si="29"/>
        <v>#N/A</v>
      </c>
      <c r="BO100" s="179" t="str">
        <f>VLOOKUP($X100,Intern!$B$44:$E$51,3)</f>
        <v>zu wenig km</v>
      </c>
      <c r="BP100" s="180" t="str">
        <f>VLOOKUP($X100,Intern!$B$44:$E$51,4)</f>
        <v>zu wenig km</v>
      </c>
      <c r="BQ100" s="177" t="str">
        <f>VLOOKUP($X100,Intern!$B$95:$E$102,3)</f>
        <v>zu wenig km</v>
      </c>
      <c r="BR100" s="178" t="str">
        <f>VLOOKUP($X100,Intern!$B$95:$E$102,4)</f>
        <v>zu wenig km</v>
      </c>
      <c r="BS100" s="178" t="str">
        <f t="shared" si="38"/>
        <v>zu wenig km</v>
      </c>
      <c r="BT100" s="178" t="str">
        <f t="shared" si="39"/>
        <v>zu wenig km</v>
      </c>
      <c r="BU100" s="183" t="str">
        <f t="shared" si="40"/>
        <v>zu wenig km</v>
      </c>
      <c r="BV100" s="187">
        <f t="shared" si="30"/>
        <v>0</v>
      </c>
      <c r="BW100" s="188" t="e">
        <f t="shared" si="31"/>
        <v>#N/A</v>
      </c>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row>
    <row r="101" spans="1:878" s="36" customFormat="1" ht="30" customHeight="1">
      <c r="A101" s="35">
        <v>88</v>
      </c>
      <c r="B101" s="42"/>
      <c r="C101" s="47"/>
      <c r="D101" s="47"/>
      <c r="E101" s="230"/>
      <c r="F101" s="48"/>
      <c r="G101" s="47"/>
      <c r="H101" s="44"/>
      <c r="I101" s="45"/>
      <c r="J101" s="49"/>
      <c r="K101" s="170"/>
      <c r="L101" s="49"/>
      <c r="M101" s="49"/>
      <c r="N101" s="46"/>
      <c r="O101" s="46"/>
      <c r="P101" s="46"/>
      <c r="Q101" s="46" t="s">
        <v>250</v>
      </c>
      <c r="R101" s="50"/>
      <c r="S101" s="46"/>
      <c r="T101" s="46"/>
      <c r="U101" s="50"/>
      <c r="V101" s="45"/>
      <c r="W101" s="46"/>
      <c r="X101" s="46"/>
      <c r="Y101" s="39" t="str">
        <f>VLOOKUP(X101,Intern!$B$44:$D$51,2)</f>
        <v>zu wenig km</v>
      </c>
      <c r="Z101" s="46"/>
      <c r="AA101" s="32" t="str">
        <f t="shared" si="44"/>
        <v>Ja</v>
      </c>
      <c r="AB101" s="51"/>
      <c r="AC101" s="51"/>
      <c r="AD101" s="51"/>
      <c r="AE101" s="51"/>
      <c r="AF101" s="33">
        <f t="shared" si="43"/>
        <v>1</v>
      </c>
      <c r="AG101" s="52"/>
      <c r="AH101" s="33">
        <f t="shared" si="32"/>
        <v>0</v>
      </c>
      <c r="AI101" s="33">
        <f t="shared" si="26"/>
        <v>1</v>
      </c>
      <c r="AJ101" s="53"/>
      <c r="AK101" s="53"/>
      <c r="AL101" s="53"/>
      <c r="AM101" s="53"/>
      <c r="AN101" s="53"/>
      <c r="AO101" s="53"/>
      <c r="AP101" s="53"/>
      <c r="AQ101" s="53"/>
      <c r="AR101" s="37" t="str">
        <f t="shared" si="27"/>
        <v/>
      </c>
      <c r="AS101" s="152" t="e">
        <f>IF(($AI101)&gt;Intern!$C$5,VLOOKUP($T101,Intern!$A$10:$E$41,5,0))*($AI101-Intern!$C$5)+VLOOKUP($T101,Intern!$A$10:$E$41,4,0)*MIN($AI101,Intern!$C$5)</f>
        <v>#N/A</v>
      </c>
      <c r="AT101" s="151" t="e">
        <f>IF($B101="Lehrkräfte: vorbereitender Besuch",Intern!$B$3,AS101)</f>
        <v>#N/A</v>
      </c>
      <c r="AU101" s="153" t="e">
        <f>IF(($AI101)&gt;Intern!$C$5,VLOOKUP($T101,Intern!$A$10:$E$41,3,0))*($AI101-Intern!$C$5)+VLOOKUP($T101,Intern!$A$10:$E$41,2,0)*MIN($AI101,Intern!$C$5)</f>
        <v>#N/A</v>
      </c>
      <c r="AV101" s="22" t="e">
        <f>IF(($AI101)&gt;Intern!$C$5,VLOOKUP($T101,Intern!$K$10:$O$41,5,0))*($AI101-Intern!$C$5)+VLOOKUP($T101,Intern!$K$10:$O$41,4,0)*MIN($AI101,Intern!$C$5)</f>
        <v>#N/A</v>
      </c>
      <c r="AW101" s="151" t="e">
        <f>IF($B101="Lehrkräfte: vorbereitender Besuch",Intern!$B$3,AV101)</f>
        <v>#N/A</v>
      </c>
      <c r="AX101" s="22" t="e">
        <f>IF(($AI101)&gt;Intern!$C$5,VLOOKUP($T101,Intern!$K$10:$O$41,3,0))*($AI101-Intern!$C$5)+VLOOKUP($T101,Intern!$K$10:$O$41,2,0)*MIN($AI101,Intern!$C$5)</f>
        <v>#N/A</v>
      </c>
      <c r="AY101" s="152" t="e">
        <f t="shared" si="41"/>
        <v>#N/A</v>
      </c>
      <c r="AZ101" s="153" t="e">
        <f t="shared" si="33"/>
        <v>#N/A</v>
      </c>
      <c r="BA101" s="22" t="e">
        <f>IF(($AI101)&gt;Intern!$C$5,VLOOKUP($T101,Intern!$A$61:$E$92,5,0))*($AI101-Intern!$C$5)+VLOOKUP($T101,Intern!$A$61:$E$92,4,0)*MIN($AI101,Intern!$C$5)</f>
        <v>#N/A</v>
      </c>
      <c r="BB101" s="151" t="e">
        <f>IF($B101="Lehrkräfte: vorbereitender Besuch",Intern!$B$54,BA101)</f>
        <v>#N/A</v>
      </c>
      <c r="BC101" s="22" t="e">
        <f>IF(($AI101)&gt;Intern!$C$5,VLOOKUP($T101,Intern!$A$61:$E$92,3,0))*($AI101-Intern!$C$5)+VLOOKUP($T101,Intern!$A$61:$E$92,2,0)*MIN($AI101,Intern!$C$5)</f>
        <v>#N/A</v>
      </c>
      <c r="BD101" s="152" t="e">
        <f>IF(($AI101)&gt;Intern!$C$5,VLOOKUP($T101,Intern!$K$61:$O$92,5,0))*($AI101-Intern!$C$5)+VLOOKUP($T101,Intern!$K$61:$O$92,4,0)*MIN($AI101,Intern!$C$5)</f>
        <v>#N/A</v>
      </c>
      <c r="BE101" s="151" t="e">
        <f>IF($B101="Lehrkräfte: vorbereitender Besuch",Intern!$B$54,BD101)</f>
        <v>#N/A</v>
      </c>
      <c r="BF101" s="153" t="e">
        <f>IF(($AI101)&gt;Intern!$C$5,VLOOKUP($T101,Intern!$K$61:$O$92,3,0))*($AI101-Intern!$C$5)+VLOOKUP($T101,Intern!$K$61:$O$92,2,0)*MIN($AI101,Intern!$C$5)</f>
        <v>#N/A</v>
      </c>
      <c r="BG101" s="22" t="e">
        <f t="shared" si="42"/>
        <v>#N/A</v>
      </c>
      <c r="BH101" s="22" t="e">
        <f t="shared" si="34"/>
        <v>#N/A</v>
      </c>
      <c r="BI101" s="152" t="e">
        <f t="shared" si="35"/>
        <v>#N/A</v>
      </c>
      <c r="BJ101" s="153" t="e">
        <f t="shared" si="36"/>
        <v>#N/A</v>
      </c>
      <c r="BK101" s="189" t="e">
        <f t="shared" si="37"/>
        <v>#N/A</v>
      </c>
      <c r="BL101" s="190" t="e">
        <f>($AI101-2)*VLOOKUP($T101,Intern!$A$10:$H$41,6,0)+2*VLOOKUP($T101,Intern!$A$10:$H$41,7,0)+($AI101-1)*VLOOKUP($T101,Intern!$A$10:$H$41,8,0)</f>
        <v>#N/A</v>
      </c>
      <c r="BM101" s="183" t="e">
        <f t="shared" si="28"/>
        <v>#N/A</v>
      </c>
      <c r="BN101" s="186" t="e">
        <f t="shared" si="29"/>
        <v>#N/A</v>
      </c>
      <c r="BO101" s="179" t="str">
        <f>VLOOKUP($X101,Intern!$B$44:$E$51,3)</f>
        <v>zu wenig km</v>
      </c>
      <c r="BP101" s="180" t="str">
        <f>VLOOKUP($X101,Intern!$B$44:$E$51,4)</f>
        <v>zu wenig km</v>
      </c>
      <c r="BQ101" s="177" t="str">
        <f>VLOOKUP($X101,Intern!$B$95:$E$102,3)</f>
        <v>zu wenig km</v>
      </c>
      <c r="BR101" s="178" t="str">
        <f>VLOOKUP($X101,Intern!$B$95:$E$102,4)</f>
        <v>zu wenig km</v>
      </c>
      <c r="BS101" s="178" t="str">
        <f t="shared" si="38"/>
        <v>zu wenig km</v>
      </c>
      <c r="BT101" s="178" t="str">
        <f t="shared" si="39"/>
        <v>zu wenig km</v>
      </c>
      <c r="BU101" s="183" t="str">
        <f t="shared" si="40"/>
        <v>zu wenig km</v>
      </c>
      <c r="BV101" s="187">
        <f t="shared" si="30"/>
        <v>0</v>
      </c>
      <c r="BW101" s="188" t="e">
        <f t="shared" si="31"/>
        <v>#N/A</v>
      </c>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row>
    <row r="102" spans="1:878" s="36" customFormat="1" ht="30" customHeight="1">
      <c r="A102" s="31">
        <v>89</v>
      </c>
      <c r="B102" s="42"/>
      <c r="C102" s="47"/>
      <c r="D102" s="47"/>
      <c r="E102" s="230"/>
      <c r="F102" s="48"/>
      <c r="G102" s="47"/>
      <c r="H102" s="44"/>
      <c r="I102" s="45"/>
      <c r="J102" s="49"/>
      <c r="K102" s="170"/>
      <c r="L102" s="49"/>
      <c r="M102" s="49"/>
      <c r="N102" s="46"/>
      <c r="O102" s="46"/>
      <c r="P102" s="46"/>
      <c r="Q102" s="46" t="s">
        <v>250</v>
      </c>
      <c r="R102" s="50"/>
      <c r="S102" s="46"/>
      <c r="T102" s="46"/>
      <c r="U102" s="50"/>
      <c r="V102" s="45"/>
      <c r="W102" s="46"/>
      <c r="X102" s="46"/>
      <c r="Y102" s="39" t="str">
        <f>VLOOKUP(X102,Intern!$B$44:$D$51,2)</f>
        <v>zu wenig km</v>
      </c>
      <c r="Z102" s="46"/>
      <c r="AA102" s="32" t="str">
        <f t="shared" si="44"/>
        <v>Ja</v>
      </c>
      <c r="AB102" s="51"/>
      <c r="AC102" s="51"/>
      <c r="AD102" s="51"/>
      <c r="AE102" s="51"/>
      <c r="AF102" s="33">
        <f t="shared" si="43"/>
        <v>1</v>
      </c>
      <c r="AG102" s="52"/>
      <c r="AH102" s="33">
        <f t="shared" si="32"/>
        <v>0</v>
      </c>
      <c r="AI102" s="33">
        <f t="shared" si="26"/>
        <v>1</v>
      </c>
      <c r="AJ102" s="53"/>
      <c r="AK102" s="53"/>
      <c r="AL102" s="53"/>
      <c r="AM102" s="53"/>
      <c r="AN102" s="53"/>
      <c r="AO102" s="53"/>
      <c r="AP102" s="53"/>
      <c r="AQ102" s="53"/>
      <c r="AR102" s="37" t="str">
        <f t="shared" si="27"/>
        <v/>
      </c>
      <c r="AS102" s="152" t="e">
        <f>IF(($AI102)&gt;Intern!$C$5,VLOOKUP($T102,Intern!$A$10:$E$41,5,0))*($AI102-Intern!$C$5)+VLOOKUP($T102,Intern!$A$10:$E$41,4,0)*MIN($AI102,Intern!$C$5)</f>
        <v>#N/A</v>
      </c>
      <c r="AT102" s="151" t="e">
        <f>IF($B102="Lehrkräfte: vorbereitender Besuch",Intern!$B$3,AS102)</f>
        <v>#N/A</v>
      </c>
      <c r="AU102" s="153" t="e">
        <f>IF(($AI102)&gt;Intern!$C$5,VLOOKUP($T102,Intern!$A$10:$E$41,3,0))*($AI102-Intern!$C$5)+VLOOKUP($T102,Intern!$A$10:$E$41,2,0)*MIN($AI102,Intern!$C$5)</f>
        <v>#N/A</v>
      </c>
      <c r="AV102" s="22" t="e">
        <f>IF(($AI102)&gt;Intern!$C$5,VLOOKUP($T102,Intern!$K$10:$O$41,5,0))*($AI102-Intern!$C$5)+VLOOKUP($T102,Intern!$K$10:$O$41,4,0)*MIN($AI102,Intern!$C$5)</f>
        <v>#N/A</v>
      </c>
      <c r="AW102" s="151" t="e">
        <f>IF($B102="Lehrkräfte: vorbereitender Besuch",Intern!$B$3,AV102)</f>
        <v>#N/A</v>
      </c>
      <c r="AX102" s="22" t="e">
        <f>IF(($AI102)&gt;Intern!$C$5,VLOOKUP($T102,Intern!$K$10:$O$41,3,0))*($AI102-Intern!$C$5)+VLOOKUP($T102,Intern!$K$10:$O$41,2,0)*MIN($AI102,Intern!$C$5)</f>
        <v>#N/A</v>
      </c>
      <c r="AY102" s="152" t="e">
        <f t="shared" si="41"/>
        <v>#N/A</v>
      </c>
      <c r="AZ102" s="153" t="e">
        <f t="shared" si="33"/>
        <v>#N/A</v>
      </c>
      <c r="BA102" s="22" t="e">
        <f>IF(($AI102)&gt;Intern!$C$5,VLOOKUP($T102,Intern!$A$61:$E$92,5,0))*($AI102-Intern!$C$5)+VLOOKUP($T102,Intern!$A$61:$E$92,4,0)*MIN($AI102,Intern!$C$5)</f>
        <v>#N/A</v>
      </c>
      <c r="BB102" s="151" t="e">
        <f>IF($B102="Lehrkräfte: vorbereitender Besuch",Intern!$B$54,BA102)</f>
        <v>#N/A</v>
      </c>
      <c r="BC102" s="22" t="e">
        <f>IF(($AI102)&gt;Intern!$C$5,VLOOKUP($T102,Intern!$A$61:$E$92,3,0))*($AI102-Intern!$C$5)+VLOOKUP($T102,Intern!$A$61:$E$92,2,0)*MIN($AI102,Intern!$C$5)</f>
        <v>#N/A</v>
      </c>
      <c r="BD102" s="152" t="e">
        <f>IF(($AI102)&gt;Intern!$C$5,VLOOKUP($T102,Intern!$K$61:$O$92,5,0))*($AI102-Intern!$C$5)+VLOOKUP($T102,Intern!$K$61:$O$92,4,0)*MIN($AI102,Intern!$C$5)</f>
        <v>#N/A</v>
      </c>
      <c r="BE102" s="151" t="e">
        <f>IF($B102="Lehrkräfte: vorbereitender Besuch",Intern!$B$54,BD102)</f>
        <v>#N/A</v>
      </c>
      <c r="BF102" s="153" t="e">
        <f>IF(($AI102)&gt;Intern!$C$5,VLOOKUP($T102,Intern!$K$61:$O$92,3,0))*($AI102-Intern!$C$5)+VLOOKUP($T102,Intern!$K$61:$O$92,2,0)*MIN($AI102,Intern!$C$5)</f>
        <v>#N/A</v>
      </c>
      <c r="BG102" s="22" t="e">
        <f t="shared" si="42"/>
        <v>#N/A</v>
      </c>
      <c r="BH102" s="22" t="e">
        <f t="shared" si="34"/>
        <v>#N/A</v>
      </c>
      <c r="BI102" s="152" t="e">
        <f t="shared" si="35"/>
        <v>#N/A</v>
      </c>
      <c r="BJ102" s="153" t="e">
        <f t="shared" si="36"/>
        <v>#N/A</v>
      </c>
      <c r="BK102" s="189" t="e">
        <f t="shared" si="37"/>
        <v>#N/A</v>
      </c>
      <c r="BL102" s="190" t="e">
        <f>($AI102-2)*VLOOKUP($T102,Intern!$A$10:$H$41,6,0)+2*VLOOKUP($T102,Intern!$A$10:$H$41,7,0)+($AI102-1)*VLOOKUP($T102,Intern!$A$10:$H$41,8,0)</f>
        <v>#N/A</v>
      </c>
      <c r="BM102" s="183" t="e">
        <f t="shared" si="28"/>
        <v>#N/A</v>
      </c>
      <c r="BN102" s="186" t="e">
        <f t="shared" si="29"/>
        <v>#N/A</v>
      </c>
      <c r="BO102" s="179" t="str">
        <f>VLOOKUP($X102,Intern!$B$44:$E$51,3)</f>
        <v>zu wenig km</v>
      </c>
      <c r="BP102" s="180" t="str">
        <f>VLOOKUP($X102,Intern!$B$44:$E$51,4)</f>
        <v>zu wenig km</v>
      </c>
      <c r="BQ102" s="177" t="str">
        <f>VLOOKUP($X102,Intern!$B$95:$E$102,3)</f>
        <v>zu wenig km</v>
      </c>
      <c r="BR102" s="178" t="str">
        <f>VLOOKUP($X102,Intern!$B$95:$E$102,4)</f>
        <v>zu wenig km</v>
      </c>
      <c r="BS102" s="178" t="str">
        <f t="shared" si="38"/>
        <v>zu wenig km</v>
      </c>
      <c r="BT102" s="178" t="str">
        <f t="shared" si="39"/>
        <v>zu wenig km</v>
      </c>
      <c r="BU102" s="183" t="str">
        <f t="shared" si="40"/>
        <v>zu wenig km</v>
      </c>
      <c r="BV102" s="187">
        <f t="shared" si="30"/>
        <v>0</v>
      </c>
      <c r="BW102" s="188" t="e">
        <f t="shared" si="31"/>
        <v>#N/A</v>
      </c>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row>
    <row r="103" spans="1:878" s="36" customFormat="1" ht="30" customHeight="1">
      <c r="A103" s="35">
        <v>90</v>
      </c>
      <c r="B103" s="42"/>
      <c r="C103" s="47"/>
      <c r="D103" s="47"/>
      <c r="E103" s="230"/>
      <c r="F103" s="48"/>
      <c r="G103" s="47"/>
      <c r="H103" s="44"/>
      <c r="I103" s="45"/>
      <c r="J103" s="49"/>
      <c r="K103" s="170"/>
      <c r="L103" s="49"/>
      <c r="M103" s="49"/>
      <c r="N103" s="46"/>
      <c r="O103" s="46"/>
      <c r="P103" s="46"/>
      <c r="Q103" s="46" t="s">
        <v>250</v>
      </c>
      <c r="R103" s="50"/>
      <c r="S103" s="46"/>
      <c r="T103" s="46"/>
      <c r="U103" s="50"/>
      <c r="V103" s="45"/>
      <c r="W103" s="46"/>
      <c r="X103" s="46"/>
      <c r="Y103" s="39" t="str">
        <f>VLOOKUP(X103,Intern!$B$44:$D$51,2)</f>
        <v>zu wenig km</v>
      </c>
      <c r="Z103" s="46"/>
      <c r="AA103" s="32" t="str">
        <f t="shared" si="44"/>
        <v>Ja</v>
      </c>
      <c r="AB103" s="51"/>
      <c r="AC103" s="51"/>
      <c r="AD103" s="51"/>
      <c r="AE103" s="51"/>
      <c r="AF103" s="33">
        <f t="shared" si="43"/>
        <v>1</v>
      </c>
      <c r="AG103" s="52"/>
      <c r="AH103" s="33">
        <f t="shared" si="32"/>
        <v>0</v>
      </c>
      <c r="AI103" s="33">
        <f t="shared" si="26"/>
        <v>1</v>
      </c>
      <c r="AJ103" s="53"/>
      <c r="AK103" s="53"/>
      <c r="AL103" s="53"/>
      <c r="AM103" s="53"/>
      <c r="AN103" s="53"/>
      <c r="AO103" s="53"/>
      <c r="AP103" s="53"/>
      <c r="AQ103" s="53"/>
      <c r="AR103" s="37" t="str">
        <f t="shared" si="27"/>
        <v/>
      </c>
      <c r="AS103" s="152" t="e">
        <f>IF(($AI103)&gt;Intern!$C$5,VLOOKUP($T103,Intern!$A$10:$E$41,5,0))*($AI103-Intern!$C$5)+VLOOKUP($T103,Intern!$A$10:$E$41,4,0)*MIN($AI103,Intern!$C$5)</f>
        <v>#N/A</v>
      </c>
      <c r="AT103" s="151" t="e">
        <f>IF($B103="Lehrkräfte: vorbereitender Besuch",Intern!$B$3,AS103)</f>
        <v>#N/A</v>
      </c>
      <c r="AU103" s="153" t="e">
        <f>IF(($AI103)&gt;Intern!$C$5,VLOOKUP($T103,Intern!$A$10:$E$41,3,0))*($AI103-Intern!$C$5)+VLOOKUP($T103,Intern!$A$10:$E$41,2,0)*MIN($AI103,Intern!$C$5)</f>
        <v>#N/A</v>
      </c>
      <c r="AV103" s="22" t="e">
        <f>IF(($AI103)&gt;Intern!$C$5,VLOOKUP($T103,Intern!$K$10:$O$41,5,0))*($AI103-Intern!$C$5)+VLOOKUP($T103,Intern!$K$10:$O$41,4,0)*MIN($AI103,Intern!$C$5)</f>
        <v>#N/A</v>
      </c>
      <c r="AW103" s="151" t="e">
        <f>IF($B103="Lehrkräfte: vorbereitender Besuch",Intern!$B$3,AV103)</f>
        <v>#N/A</v>
      </c>
      <c r="AX103" s="22" t="e">
        <f>IF(($AI103)&gt;Intern!$C$5,VLOOKUP($T103,Intern!$K$10:$O$41,3,0))*($AI103-Intern!$C$5)+VLOOKUP($T103,Intern!$K$10:$O$41,2,0)*MIN($AI103,Intern!$C$5)</f>
        <v>#N/A</v>
      </c>
      <c r="AY103" s="152" t="e">
        <f t="shared" si="41"/>
        <v>#N/A</v>
      </c>
      <c r="AZ103" s="153" t="e">
        <f t="shared" si="33"/>
        <v>#N/A</v>
      </c>
      <c r="BA103" s="22" t="e">
        <f>IF(($AI103)&gt;Intern!$C$5,VLOOKUP($T103,Intern!$A$61:$E$92,5,0))*($AI103-Intern!$C$5)+VLOOKUP($T103,Intern!$A$61:$E$92,4,0)*MIN($AI103,Intern!$C$5)</f>
        <v>#N/A</v>
      </c>
      <c r="BB103" s="151" t="e">
        <f>IF($B103="Lehrkräfte: vorbereitender Besuch",Intern!$B$54,BA103)</f>
        <v>#N/A</v>
      </c>
      <c r="BC103" s="22" t="e">
        <f>IF(($AI103)&gt;Intern!$C$5,VLOOKUP($T103,Intern!$A$61:$E$92,3,0))*($AI103-Intern!$C$5)+VLOOKUP($T103,Intern!$A$61:$E$92,2,0)*MIN($AI103,Intern!$C$5)</f>
        <v>#N/A</v>
      </c>
      <c r="BD103" s="152" t="e">
        <f>IF(($AI103)&gt;Intern!$C$5,VLOOKUP($T103,Intern!$K$61:$O$92,5,0))*($AI103-Intern!$C$5)+VLOOKUP($T103,Intern!$K$61:$O$92,4,0)*MIN($AI103,Intern!$C$5)</f>
        <v>#N/A</v>
      </c>
      <c r="BE103" s="151" t="e">
        <f>IF($B103="Lehrkräfte: vorbereitender Besuch",Intern!$B$54,BD103)</f>
        <v>#N/A</v>
      </c>
      <c r="BF103" s="153" t="e">
        <f>IF(($AI103)&gt;Intern!$C$5,VLOOKUP($T103,Intern!$K$61:$O$92,3,0))*($AI103-Intern!$C$5)+VLOOKUP($T103,Intern!$K$61:$O$92,2,0)*MIN($AI103,Intern!$C$5)</f>
        <v>#N/A</v>
      </c>
      <c r="BG103" s="22" t="e">
        <f t="shared" si="42"/>
        <v>#N/A</v>
      </c>
      <c r="BH103" s="22" t="e">
        <f t="shared" si="34"/>
        <v>#N/A</v>
      </c>
      <c r="BI103" s="152" t="e">
        <f t="shared" si="35"/>
        <v>#N/A</v>
      </c>
      <c r="BJ103" s="153" t="e">
        <f t="shared" si="36"/>
        <v>#N/A</v>
      </c>
      <c r="BK103" s="189" t="e">
        <f t="shared" si="37"/>
        <v>#N/A</v>
      </c>
      <c r="BL103" s="190" t="e">
        <f>($AI103-2)*VLOOKUP($T103,Intern!$A$10:$H$41,6,0)+2*VLOOKUP($T103,Intern!$A$10:$H$41,7,0)+($AI103-1)*VLOOKUP($T103,Intern!$A$10:$H$41,8,0)</f>
        <v>#N/A</v>
      </c>
      <c r="BM103" s="183" t="e">
        <f t="shared" si="28"/>
        <v>#N/A</v>
      </c>
      <c r="BN103" s="186" t="e">
        <f t="shared" si="29"/>
        <v>#N/A</v>
      </c>
      <c r="BO103" s="179" t="str">
        <f>VLOOKUP($X103,Intern!$B$44:$E$51,3)</f>
        <v>zu wenig km</v>
      </c>
      <c r="BP103" s="180" t="str">
        <f>VLOOKUP($X103,Intern!$B$44:$E$51,4)</f>
        <v>zu wenig km</v>
      </c>
      <c r="BQ103" s="177" t="str">
        <f>VLOOKUP($X103,Intern!$B$95:$E$102,3)</f>
        <v>zu wenig km</v>
      </c>
      <c r="BR103" s="178" t="str">
        <f>VLOOKUP($X103,Intern!$B$95:$E$102,4)</f>
        <v>zu wenig km</v>
      </c>
      <c r="BS103" s="178" t="str">
        <f t="shared" si="38"/>
        <v>zu wenig km</v>
      </c>
      <c r="BT103" s="178" t="str">
        <f t="shared" si="39"/>
        <v>zu wenig km</v>
      </c>
      <c r="BU103" s="183" t="str">
        <f t="shared" si="40"/>
        <v>zu wenig km</v>
      </c>
      <c r="BV103" s="187">
        <f t="shared" si="30"/>
        <v>0</v>
      </c>
      <c r="BW103" s="188" t="e">
        <f t="shared" si="31"/>
        <v>#N/A</v>
      </c>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row>
    <row r="104" spans="1:878" s="36" customFormat="1" ht="30" customHeight="1">
      <c r="A104" s="35">
        <v>91</v>
      </c>
      <c r="B104" s="42"/>
      <c r="C104" s="47"/>
      <c r="D104" s="47"/>
      <c r="E104" s="230"/>
      <c r="F104" s="48"/>
      <c r="G104" s="47"/>
      <c r="H104" s="44"/>
      <c r="I104" s="45"/>
      <c r="J104" s="49"/>
      <c r="K104" s="170"/>
      <c r="L104" s="49"/>
      <c r="M104" s="49"/>
      <c r="N104" s="46"/>
      <c r="O104" s="46"/>
      <c r="P104" s="46"/>
      <c r="Q104" s="46" t="s">
        <v>250</v>
      </c>
      <c r="R104" s="50"/>
      <c r="S104" s="46"/>
      <c r="T104" s="46"/>
      <c r="U104" s="50"/>
      <c r="V104" s="45"/>
      <c r="W104" s="46"/>
      <c r="X104" s="46"/>
      <c r="Y104" s="39" t="str">
        <f>VLOOKUP(X104,Intern!$B$44:$D$51,2)</f>
        <v>zu wenig km</v>
      </c>
      <c r="Z104" s="46"/>
      <c r="AA104" s="32" t="str">
        <f t="shared" si="44"/>
        <v>Ja</v>
      </c>
      <c r="AB104" s="51"/>
      <c r="AC104" s="51"/>
      <c r="AD104" s="51"/>
      <c r="AE104" s="51"/>
      <c r="AF104" s="33">
        <f t="shared" si="43"/>
        <v>1</v>
      </c>
      <c r="AG104" s="52"/>
      <c r="AH104" s="33">
        <f t="shared" si="32"/>
        <v>0</v>
      </c>
      <c r="AI104" s="33">
        <f t="shared" si="26"/>
        <v>1</v>
      </c>
      <c r="AJ104" s="53"/>
      <c r="AK104" s="53"/>
      <c r="AL104" s="53"/>
      <c r="AM104" s="53"/>
      <c r="AN104" s="53"/>
      <c r="AO104" s="53"/>
      <c r="AP104" s="53"/>
      <c r="AQ104" s="53"/>
      <c r="AR104" s="37" t="str">
        <f t="shared" si="27"/>
        <v/>
      </c>
      <c r="AS104" s="152" t="e">
        <f>IF(($AI104)&gt;Intern!$C$5,VLOOKUP($T104,Intern!$A$10:$E$41,5,0))*($AI104-Intern!$C$5)+VLOOKUP($T104,Intern!$A$10:$E$41,4,0)*MIN($AI104,Intern!$C$5)</f>
        <v>#N/A</v>
      </c>
      <c r="AT104" s="151" t="e">
        <f>IF($B104="Lehrkräfte: vorbereitender Besuch",Intern!$B$3,AS104)</f>
        <v>#N/A</v>
      </c>
      <c r="AU104" s="153" t="e">
        <f>IF(($AI104)&gt;Intern!$C$5,VLOOKUP($T104,Intern!$A$10:$E$41,3,0))*($AI104-Intern!$C$5)+VLOOKUP($T104,Intern!$A$10:$E$41,2,0)*MIN($AI104,Intern!$C$5)</f>
        <v>#N/A</v>
      </c>
      <c r="AV104" s="22" t="e">
        <f>IF(($AI104)&gt;Intern!$C$5,VLOOKUP($T104,Intern!$K$10:$O$41,5,0))*($AI104-Intern!$C$5)+VLOOKUP($T104,Intern!$K$10:$O$41,4,0)*MIN($AI104,Intern!$C$5)</f>
        <v>#N/A</v>
      </c>
      <c r="AW104" s="151" t="e">
        <f>IF($B104="Lehrkräfte: vorbereitender Besuch",Intern!$B$3,AV104)</f>
        <v>#N/A</v>
      </c>
      <c r="AX104" s="22" t="e">
        <f>IF(($AI104)&gt;Intern!$C$5,VLOOKUP($T104,Intern!$K$10:$O$41,3,0))*($AI104-Intern!$C$5)+VLOOKUP($T104,Intern!$K$10:$O$41,2,0)*MIN($AI104,Intern!$C$5)</f>
        <v>#N/A</v>
      </c>
      <c r="AY104" s="152" t="e">
        <f t="shared" si="41"/>
        <v>#N/A</v>
      </c>
      <c r="AZ104" s="153" t="e">
        <f t="shared" si="33"/>
        <v>#N/A</v>
      </c>
      <c r="BA104" s="22" t="e">
        <f>IF(($AI104)&gt;Intern!$C$5,VLOOKUP($T104,Intern!$A$61:$E$92,5,0))*($AI104-Intern!$C$5)+VLOOKUP($T104,Intern!$A$61:$E$92,4,0)*MIN($AI104,Intern!$C$5)</f>
        <v>#N/A</v>
      </c>
      <c r="BB104" s="151" t="e">
        <f>IF($B104="Lehrkräfte: vorbereitender Besuch",Intern!$B$54,BA104)</f>
        <v>#N/A</v>
      </c>
      <c r="BC104" s="22" t="e">
        <f>IF(($AI104)&gt;Intern!$C$5,VLOOKUP($T104,Intern!$A$61:$E$92,3,0))*($AI104-Intern!$C$5)+VLOOKUP($T104,Intern!$A$61:$E$92,2,0)*MIN($AI104,Intern!$C$5)</f>
        <v>#N/A</v>
      </c>
      <c r="BD104" s="152" t="e">
        <f>IF(($AI104)&gt;Intern!$C$5,VLOOKUP($T104,Intern!$K$61:$O$92,5,0))*($AI104-Intern!$C$5)+VLOOKUP($T104,Intern!$K$61:$O$92,4,0)*MIN($AI104,Intern!$C$5)</f>
        <v>#N/A</v>
      </c>
      <c r="BE104" s="151" t="e">
        <f>IF($B104="Lehrkräfte: vorbereitender Besuch",Intern!$B$54,BD104)</f>
        <v>#N/A</v>
      </c>
      <c r="BF104" s="153" t="e">
        <f>IF(($AI104)&gt;Intern!$C$5,VLOOKUP($T104,Intern!$K$61:$O$92,3,0))*($AI104-Intern!$C$5)+VLOOKUP($T104,Intern!$K$61:$O$92,2,0)*MIN($AI104,Intern!$C$5)</f>
        <v>#N/A</v>
      </c>
      <c r="BG104" s="22" t="e">
        <f t="shared" si="42"/>
        <v>#N/A</v>
      </c>
      <c r="BH104" s="22" t="e">
        <f t="shared" si="34"/>
        <v>#N/A</v>
      </c>
      <c r="BI104" s="152" t="e">
        <f t="shared" si="35"/>
        <v>#N/A</v>
      </c>
      <c r="BJ104" s="153" t="e">
        <f t="shared" si="36"/>
        <v>#N/A</v>
      </c>
      <c r="BK104" s="189" t="e">
        <f t="shared" si="37"/>
        <v>#N/A</v>
      </c>
      <c r="BL104" s="190" t="e">
        <f>($AI104-2)*VLOOKUP($T104,Intern!$A$10:$H$41,6,0)+2*VLOOKUP($T104,Intern!$A$10:$H$41,7,0)+($AI104-1)*VLOOKUP($T104,Intern!$A$10:$H$41,8,0)</f>
        <v>#N/A</v>
      </c>
      <c r="BM104" s="183" t="e">
        <f t="shared" si="28"/>
        <v>#N/A</v>
      </c>
      <c r="BN104" s="186" t="e">
        <f t="shared" si="29"/>
        <v>#N/A</v>
      </c>
      <c r="BO104" s="179" t="str">
        <f>VLOOKUP($X104,Intern!$B$44:$E$51,3)</f>
        <v>zu wenig km</v>
      </c>
      <c r="BP104" s="180" t="str">
        <f>VLOOKUP($X104,Intern!$B$44:$E$51,4)</f>
        <v>zu wenig km</v>
      </c>
      <c r="BQ104" s="177" t="str">
        <f>VLOOKUP($X104,Intern!$B$95:$E$102,3)</f>
        <v>zu wenig km</v>
      </c>
      <c r="BR104" s="178" t="str">
        <f>VLOOKUP($X104,Intern!$B$95:$E$102,4)</f>
        <v>zu wenig km</v>
      </c>
      <c r="BS104" s="178" t="str">
        <f t="shared" si="38"/>
        <v>zu wenig km</v>
      </c>
      <c r="BT104" s="178" t="str">
        <f t="shared" si="39"/>
        <v>zu wenig km</v>
      </c>
      <c r="BU104" s="183" t="str">
        <f t="shared" si="40"/>
        <v>zu wenig km</v>
      </c>
      <c r="BV104" s="187">
        <f t="shared" si="30"/>
        <v>0</v>
      </c>
      <c r="BW104" s="188" t="e">
        <f t="shared" si="31"/>
        <v>#N/A</v>
      </c>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row>
    <row r="105" spans="1:878" s="36" customFormat="1" ht="30" customHeight="1">
      <c r="A105" s="35">
        <v>92</v>
      </c>
      <c r="B105" s="42"/>
      <c r="C105" s="47"/>
      <c r="D105" s="47"/>
      <c r="E105" s="230"/>
      <c r="F105" s="48"/>
      <c r="G105" s="47"/>
      <c r="H105" s="44"/>
      <c r="I105" s="45"/>
      <c r="J105" s="49"/>
      <c r="K105" s="170"/>
      <c r="L105" s="49"/>
      <c r="M105" s="49"/>
      <c r="N105" s="46"/>
      <c r="O105" s="46"/>
      <c r="P105" s="46"/>
      <c r="Q105" s="46" t="s">
        <v>250</v>
      </c>
      <c r="R105" s="50"/>
      <c r="S105" s="46"/>
      <c r="T105" s="46"/>
      <c r="U105" s="50"/>
      <c r="V105" s="45"/>
      <c r="W105" s="46"/>
      <c r="X105" s="46"/>
      <c r="Y105" s="39" t="str">
        <f>VLOOKUP(X105,Intern!$B$44:$D$51,2)</f>
        <v>zu wenig km</v>
      </c>
      <c r="Z105" s="46"/>
      <c r="AA105" s="32" t="str">
        <f t="shared" si="44"/>
        <v>Ja</v>
      </c>
      <c r="AB105" s="51"/>
      <c r="AC105" s="51"/>
      <c r="AD105" s="51"/>
      <c r="AE105" s="51"/>
      <c r="AF105" s="33">
        <f t="shared" si="43"/>
        <v>1</v>
      </c>
      <c r="AG105" s="52"/>
      <c r="AH105" s="33">
        <f t="shared" si="32"/>
        <v>0</v>
      </c>
      <c r="AI105" s="33">
        <f t="shared" si="26"/>
        <v>1</v>
      </c>
      <c r="AJ105" s="53"/>
      <c r="AK105" s="53"/>
      <c r="AL105" s="53"/>
      <c r="AM105" s="53"/>
      <c r="AN105" s="53"/>
      <c r="AO105" s="53"/>
      <c r="AP105" s="53"/>
      <c r="AQ105" s="53"/>
      <c r="AR105" s="37" t="str">
        <f t="shared" si="27"/>
        <v/>
      </c>
      <c r="AS105" s="152" t="e">
        <f>IF(($AI105)&gt;Intern!$C$5,VLOOKUP($T105,Intern!$A$10:$E$41,5,0))*($AI105-Intern!$C$5)+VLOOKUP($T105,Intern!$A$10:$E$41,4,0)*MIN($AI105,Intern!$C$5)</f>
        <v>#N/A</v>
      </c>
      <c r="AT105" s="151" t="e">
        <f>IF($B105="Lehrkräfte: vorbereitender Besuch",Intern!$B$3,AS105)</f>
        <v>#N/A</v>
      </c>
      <c r="AU105" s="153" t="e">
        <f>IF(($AI105)&gt;Intern!$C$5,VLOOKUP($T105,Intern!$A$10:$E$41,3,0))*($AI105-Intern!$C$5)+VLOOKUP($T105,Intern!$A$10:$E$41,2,0)*MIN($AI105,Intern!$C$5)</f>
        <v>#N/A</v>
      </c>
      <c r="AV105" s="22" t="e">
        <f>IF(($AI105)&gt;Intern!$C$5,VLOOKUP($T105,Intern!$K$10:$O$41,5,0))*($AI105-Intern!$C$5)+VLOOKUP($T105,Intern!$K$10:$O$41,4,0)*MIN($AI105,Intern!$C$5)</f>
        <v>#N/A</v>
      </c>
      <c r="AW105" s="151" t="e">
        <f>IF($B105="Lehrkräfte: vorbereitender Besuch",Intern!$B$3,AV105)</f>
        <v>#N/A</v>
      </c>
      <c r="AX105" s="22" t="e">
        <f>IF(($AI105)&gt;Intern!$C$5,VLOOKUP($T105,Intern!$K$10:$O$41,3,0))*($AI105-Intern!$C$5)+VLOOKUP($T105,Intern!$K$10:$O$41,2,0)*MIN($AI105,Intern!$C$5)</f>
        <v>#N/A</v>
      </c>
      <c r="AY105" s="152" t="e">
        <f t="shared" si="41"/>
        <v>#N/A</v>
      </c>
      <c r="AZ105" s="153" t="e">
        <f t="shared" si="33"/>
        <v>#N/A</v>
      </c>
      <c r="BA105" s="22" t="e">
        <f>IF(($AI105)&gt;Intern!$C$5,VLOOKUP($T105,Intern!$A$61:$E$92,5,0))*($AI105-Intern!$C$5)+VLOOKUP($T105,Intern!$A$61:$E$92,4,0)*MIN($AI105,Intern!$C$5)</f>
        <v>#N/A</v>
      </c>
      <c r="BB105" s="151" t="e">
        <f>IF($B105="Lehrkräfte: vorbereitender Besuch",Intern!$B$54,BA105)</f>
        <v>#N/A</v>
      </c>
      <c r="BC105" s="22" t="e">
        <f>IF(($AI105)&gt;Intern!$C$5,VLOOKUP($T105,Intern!$A$61:$E$92,3,0))*($AI105-Intern!$C$5)+VLOOKUP($T105,Intern!$A$61:$E$92,2,0)*MIN($AI105,Intern!$C$5)</f>
        <v>#N/A</v>
      </c>
      <c r="BD105" s="152" t="e">
        <f>IF(($AI105)&gt;Intern!$C$5,VLOOKUP($T105,Intern!$K$61:$O$92,5,0))*($AI105-Intern!$C$5)+VLOOKUP($T105,Intern!$K$61:$O$92,4,0)*MIN($AI105,Intern!$C$5)</f>
        <v>#N/A</v>
      </c>
      <c r="BE105" s="151" t="e">
        <f>IF($B105="Lehrkräfte: vorbereitender Besuch",Intern!$B$54,BD105)</f>
        <v>#N/A</v>
      </c>
      <c r="BF105" s="153" t="e">
        <f>IF(($AI105)&gt;Intern!$C$5,VLOOKUP($T105,Intern!$K$61:$O$92,3,0))*($AI105-Intern!$C$5)+VLOOKUP($T105,Intern!$K$61:$O$92,2,0)*MIN($AI105,Intern!$C$5)</f>
        <v>#N/A</v>
      </c>
      <c r="BG105" s="22" t="e">
        <f t="shared" si="42"/>
        <v>#N/A</v>
      </c>
      <c r="BH105" s="22" t="e">
        <f t="shared" si="34"/>
        <v>#N/A</v>
      </c>
      <c r="BI105" s="152" t="e">
        <f t="shared" si="35"/>
        <v>#N/A</v>
      </c>
      <c r="BJ105" s="153" t="e">
        <f t="shared" si="36"/>
        <v>#N/A</v>
      </c>
      <c r="BK105" s="189" t="e">
        <f t="shared" si="37"/>
        <v>#N/A</v>
      </c>
      <c r="BL105" s="190" t="e">
        <f>($AI105-2)*VLOOKUP($T105,Intern!$A$10:$H$41,6,0)+2*VLOOKUP($T105,Intern!$A$10:$H$41,7,0)+($AI105-1)*VLOOKUP($T105,Intern!$A$10:$H$41,8,0)</f>
        <v>#N/A</v>
      </c>
      <c r="BM105" s="183" t="e">
        <f t="shared" si="28"/>
        <v>#N/A</v>
      </c>
      <c r="BN105" s="186" t="e">
        <f t="shared" si="29"/>
        <v>#N/A</v>
      </c>
      <c r="BO105" s="179" t="str">
        <f>VLOOKUP($X105,Intern!$B$44:$E$51,3)</f>
        <v>zu wenig km</v>
      </c>
      <c r="BP105" s="180" t="str">
        <f>VLOOKUP($X105,Intern!$B$44:$E$51,4)</f>
        <v>zu wenig km</v>
      </c>
      <c r="BQ105" s="177" t="str">
        <f>VLOOKUP($X105,Intern!$B$95:$E$102,3)</f>
        <v>zu wenig km</v>
      </c>
      <c r="BR105" s="178" t="str">
        <f>VLOOKUP($X105,Intern!$B$95:$E$102,4)</f>
        <v>zu wenig km</v>
      </c>
      <c r="BS105" s="178" t="str">
        <f t="shared" si="38"/>
        <v>zu wenig km</v>
      </c>
      <c r="BT105" s="178" t="str">
        <f t="shared" si="39"/>
        <v>zu wenig km</v>
      </c>
      <c r="BU105" s="183" t="str">
        <f t="shared" si="40"/>
        <v>zu wenig km</v>
      </c>
      <c r="BV105" s="187">
        <f t="shared" si="30"/>
        <v>0</v>
      </c>
      <c r="BW105" s="188" t="e">
        <f t="shared" si="31"/>
        <v>#N/A</v>
      </c>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row>
    <row r="106" spans="1:878" s="36" customFormat="1" ht="30" customHeight="1">
      <c r="A106" s="31">
        <v>93</v>
      </c>
      <c r="B106" s="42"/>
      <c r="C106" s="47"/>
      <c r="D106" s="47"/>
      <c r="E106" s="230"/>
      <c r="F106" s="48"/>
      <c r="G106" s="47"/>
      <c r="H106" s="44"/>
      <c r="I106" s="45"/>
      <c r="J106" s="49"/>
      <c r="K106" s="170"/>
      <c r="L106" s="49"/>
      <c r="M106" s="49"/>
      <c r="N106" s="46"/>
      <c r="O106" s="46"/>
      <c r="P106" s="46"/>
      <c r="Q106" s="46" t="s">
        <v>250</v>
      </c>
      <c r="R106" s="50"/>
      <c r="S106" s="46"/>
      <c r="T106" s="46"/>
      <c r="U106" s="50"/>
      <c r="V106" s="45"/>
      <c r="W106" s="46"/>
      <c r="X106" s="46"/>
      <c r="Y106" s="39" t="str">
        <f>VLOOKUP(X106,Intern!$B$44:$D$51,2)</f>
        <v>zu wenig km</v>
      </c>
      <c r="Z106" s="46"/>
      <c r="AA106" s="32" t="str">
        <f t="shared" si="44"/>
        <v>Ja</v>
      </c>
      <c r="AB106" s="51"/>
      <c r="AC106" s="51"/>
      <c r="AD106" s="51"/>
      <c r="AE106" s="51"/>
      <c r="AF106" s="33">
        <f t="shared" si="43"/>
        <v>1</v>
      </c>
      <c r="AG106" s="52"/>
      <c r="AH106" s="33">
        <f t="shared" si="32"/>
        <v>0</v>
      </c>
      <c r="AI106" s="33">
        <f t="shared" si="26"/>
        <v>1</v>
      </c>
      <c r="AJ106" s="53"/>
      <c r="AK106" s="53"/>
      <c r="AL106" s="53"/>
      <c r="AM106" s="53"/>
      <c r="AN106" s="53"/>
      <c r="AO106" s="53"/>
      <c r="AP106" s="53"/>
      <c r="AQ106" s="53"/>
      <c r="AR106" s="37" t="str">
        <f t="shared" si="27"/>
        <v/>
      </c>
      <c r="AS106" s="152" t="e">
        <f>IF(($AI106)&gt;Intern!$C$5,VLOOKUP($T106,Intern!$A$10:$E$41,5,0))*($AI106-Intern!$C$5)+VLOOKUP($T106,Intern!$A$10:$E$41,4,0)*MIN($AI106,Intern!$C$5)</f>
        <v>#N/A</v>
      </c>
      <c r="AT106" s="151" t="e">
        <f>IF($B106="Lehrkräfte: vorbereitender Besuch",Intern!$B$3,AS106)</f>
        <v>#N/A</v>
      </c>
      <c r="AU106" s="153" t="e">
        <f>IF(($AI106)&gt;Intern!$C$5,VLOOKUP($T106,Intern!$A$10:$E$41,3,0))*($AI106-Intern!$C$5)+VLOOKUP($T106,Intern!$A$10:$E$41,2,0)*MIN($AI106,Intern!$C$5)</f>
        <v>#N/A</v>
      </c>
      <c r="AV106" s="22" t="e">
        <f>IF(($AI106)&gt;Intern!$C$5,VLOOKUP($T106,Intern!$K$10:$O$41,5,0))*($AI106-Intern!$C$5)+VLOOKUP($T106,Intern!$K$10:$O$41,4,0)*MIN($AI106,Intern!$C$5)</f>
        <v>#N/A</v>
      </c>
      <c r="AW106" s="151" t="e">
        <f>IF($B106="Lehrkräfte: vorbereitender Besuch",Intern!$B$3,AV106)</f>
        <v>#N/A</v>
      </c>
      <c r="AX106" s="22" t="e">
        <f>IF(($AI106)&gt;Intern!$C$5,VLOOKUP($T106,Intern!$K$10:$O$41,3,0))*($AI106-Intern!$C$5)+VLOOKUP($T106,Intern!$K$10:$O$41,2,0)*MIN($AI106,Intern!$C$5)</f>
        <v>#N/A</v>
      </c>
      <c r="AY106" s="152" t="e">
        <f t="shared" si="41"/>
        <v>#N/A</v>
      </c>
      <c r="AZ106" s="153" t="e">
        <f t="shared" si="33"/>
        <v>#N/A</v>
      </c>
      <c r="BA106" s="22" t="e">
        <f>IF(($AI106)&gt;Intern!$C$5,VLOOKUP($T106,Intern!$A$61:$E$92,5,0))*($AI106-Intern!$C$5)+VLOOKUP($T106,Intern!$A$61:$E$92,4,0)*MIN($AI106,Intern!$C$5)</f>
        <v>#N/A</v>
      </c>
      <c r="BB106" s="151" t="e">
        <f>IF($B106="Lehrkräfte: vorbereitender Besuch",Intern!$B$54,BA106)</f>
        <v>#N/A</v>
      </c>
      <c r="BC106" s="22" t="e">
        <f>IF(($AI106)&gt;Intern!$C$5,VLOOKUP($T106,Intern!$A$61:$E$92,3,0))*($AI106-Intern!$C$5)+VLOOKUP($T106,Intern!$A$61:$E$92,2,0)*MIN($AI106,Intern!$C$5)</f>
        <v>#N/A</v>
      </c>
      <c r="BD106" s="152" t="e">
        <f>IF(($AI106)&gt;Intern!$C$5,VLOOKUP($T106,Intern!$K$61:$O$92,5,0))*($AI106-Intern!$C$5)+VLOOKUP($T106,Intern!$K$61:$O$92,4,0)*MIN($AI106,Intern!$C$5)</f>
        <v>#N/A</v>
      </c>
      <c r="BE106" s="151" t="e">
        <f>IF($B106="Lehrkräfte: vorbereitender Besuch",Intern!$B$54,BD106)</f>
        <v>#N/A</v>
      </c>
      <c r="BF106" s="153" t="e">
        <f>IF(($AI106)&gt;Intern!$C$5,VLOOKUP($T106,Intern!$K$61:$O$92,3,0))*($AI106-Intern!$C$5)+VLOOKUP($T106,Intern!$K$61:$O$92,2,0)*MIN($AI106,Intern!$C$5)</f>
        <v>#N/A</v>
      </c>
      <c r="BG106" s="22" t="e">
        <f t="shared" si="42"/>
        <v>#N/A</v>
      </c>
      <c r="BH106" s="22" t="e">
        <f t="shared" si="34"/>
        <v>#N/A</v>
      </c>
      <c r="BI106" s="152" t="e">
        <f t="shared" si="35"/>
        <v>#N/A</v>
      </c>
      <c r="BJ106" s="153" t="e">
        <f t="shared" si="36"/>
        <v>#N/A</v>
      </c>
      <c r="BK106" s="189" t="e">
        <f t="shared" si="37"/>
        <v>#N/A</v>
      </c>
      <c r="BL106" s="190" t="e">
        <f>($AI106-2)*VLOOKUP($T106,Intern!$A$10:$H$41,6,0)+2*VLOOKUP($T106,Intern!$A$10:$H$41,7,0)+($AI106-1)*VLOOKUP($T106,Intern!$A$10:$H$41,8,0)</f>
        <v>#N/A</v>
      </c>
      <c r="BM106" s="183" t="e">
        <f t="shared" si="28"/>
        <v>#N/A</v>
      </c>
      <c r="BN106" s="186" t="e">
        <f t="shared" si="29"/>
        <v>#N/A</v>
      </c>
      <c r="BO106" s="179" t="str">
        <f>VLOOKUP($X106,Intern!$B$44:$E$51,3)</f>
        <v>zu wenig km</v>
      </c>
      <c r="BP106" s="180" t="str">
        <f>VLOOKUP($X106,Intern!$B$44:$E$51,4)</f>
        <v>zu wenig km</v>
      </c>
      <c r="BQ106" s="177" t="str">
        <f>VLOOKUP($X106,Intern!$B$95:$E$102,3)</f>
        <v>zu wenig km</v>
      </c>
      <c r="BR106" s="178" t="str">
        <f>VLOOKUP($X106,Intern!$B$95:$E$102,4)</f>
        <v>zu wenig km</v>
      </c>
      <c r="BS106" s="178" t="str">
        <f t="shared" si="38"/>
        <v>zu wenig km</v>
      </c>
      <c r="BT106" s="178" t="str">
        <f t="shared" si="39"/>
        <v>zu wenig km</v>
      </c>
      <c r="BU106" s="183" t="str">
        <f t="shared" si="40"/>
        <v>zu wenig km</v>
      </c>
      <c r="BV106" s="187">
        <f t="shared" si="30"/>
        <v>0</v>
      </c>
      <c r="BW106" s="188" t="e">
        <f t="shared" si="31"/>
        <v>#N/A</v>
      </c>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row>
    <row r="107" spans="1:878" s="36" customFormat="1" ht="30" customHeight="1">
      <c r="A107" s="35">
        <v>94</v>
      </c>
      <c r="B107" s="42"/>
      <c r="C107" s="47"/>
      <c r="D107" s="47"/>
      <c r="E107" s="230"/>
      <c r="F107" s="48"/>
      <c r="G107" s="47"/>
      <c r="H107" s="44"/>
      <c r="I107" s="45"/>
      <c r="J107" s="49"/>
      <c r="K107" s="170"/>
      <c r="L107" s="49"/>
      <c r="M107" s="49"/>
      <c r="N107" s="46"/>
      <c r="O107" s="46"/>
      <c r="P107" s="46"/>
      <c r="Q107" s="46" t="s">
        <v>250</v>
      </c>
      <c r="R107" s="50"/>
      <c r="S107" s="46"/>
      <c r="T107" s="46"/>
      <c r="U107" s="50"/>
      <c r="V107" s="45"/>
      <c r="W107" s="46"/>
      <c r="X107" s="46"/>
      <c r="Y107" s="39" t="str">
        <f>VLOOKUP(X107,Intern!$B$44:$D$51,2)</f>
        <v>zu wenig km</v>
      </c>
      <c r="Z107" s="46"/>
      <c r="AA107" s="32" t="str">
        <f t="shared" si="44"/>
        <v>Ja</v>
      </c>
      <c r="AB107" s="51"/>
      <c r="AC107" s="51"/>
      <c r="AD107" s="51"/>
      <c r="AE107" s="51"/>
      <c r="AF107" s="33">
        <f t="shared" si="43"/>
        <v>1</v>
      </c>
      <c r="AG107" s="52"/>
      <c r="AH107" s="33">
        <f t="shared" si="32"/>
        <v>0</v>
      </c>
      <c r="AI107" s="33">
        <f t="shared" si="26"/>
        <v>1</v>
      </c>
      <c r="AJ107" s="53"/>
      <c r="AK107" s="53"/>
      <c r="AL107" s="53"/>
      <c r="AM107" s="53"/>
      <c r="AN107" s="53"/>
      <c r="AO107" s="53"/>
      <c r="AP107" s="53"/>
      <c r="AQ107" s="53"/>
      <c r="AR107" s="37" t="str">
        <f t="shared" si="27"/>
        <v/>
      </c>
      <c r="AS107" s="152" t="e">
        <f>IF(($AI107)&gt;Intern!$C$5,VLOOKUP($T107,Intern!$A$10:$E$41,5,0))*($AI107-Intern!$C$5)+VLOOKUP($T107,Intern!$A$10:$E$41,4,0)*MIN($AI107,Intern!$C$5)</f>
        <v>#N/A</v>
      </c>
      <c r="AT107" s="151" t="e">
        <f>IF($B107="Lehrkräfte: vorbereitender Besuch",Intern!$B$3,AS107)</f>
        <v>#N/A</v>
      </c>
      <c r="AU107" s="153" t="e">
        <f>IF(($AI107)&gt;Intern!$C$5,VLOOKUP($T107,Intern!$A$10:$E$41,3,0))*($AI107-Intern!$C$5)+VLOOKUP($T107,Intern!$A$10:$E$41,2,0)*MIN($AI107,Intern!$C$5)</f>
        <v>#N/A</v>
      </c>
      <c r="AV107" s="22" t="e">
        <f>IF(($AI107)&gt;Intern!$C$5,VLOOKUP($T107,Intern!$K$10:$O$41,5,0))*($AI107-Intern!$C$5)+VLOOKUP($T107,Intern!$K$10:$O$41,4,0)*MIN($AI107,Intern!$C$5)</f>
        <v>#N/A</v>
      </c>
      <c r="AW107" s="151" t="e">
        <f>IF($B107="Lehrkräfte: vorbereitender Besuch",Intern!$B$3,AV107)</f>
        <v>#N/A</v>
      </c>
      <c r="AX107" s="22" t="e">
        <f>IF(($AI107)&gt;Intern!$C$5,VLOOKUP($T107,Intern!$K$10:$O$41,3,0))*($AI107-Intern!$C$5)+VLOOKUP($T107,Intern!$K$10:$O$41,2,0)*MIN($AI107,Intern!$C$5)</f>
        <v>#N/A</v>
      </c>
      <c r="AY107" s="152" t="e">
        <f t="shared" si="41"/>
        <v>#N/A</v>
      </c>
      <c r="AZ107" s="153" t="e">
        <f t="shared" si="33"/>
        <v>#N/A</v>
      </c>
      <c r="BA107" s="22" t="e">
        <f>IF(($AI107)&gt;Intern!$C$5,VLOOKUP($T107,Intern!$A$61:$E$92,5,0))*($AI107-Intern!$C$5)+VLOOKUP($T107,Intern!$A$61:$E$92,4,0)*MIN($AI107,Intern!$C$5)</f>
        <v>#N/A</v>
      </c>
      <c r="BB107" s="151" t="e">
        <f>IF($B107="Lehrkräfte: vorbereitender Besuch",Intern!$B$54,BA107)</f>
        <v>#N/A</v>
      </c>
      <c r="BC107" s="22" t="e">
        <f>IF(($AI107)&gt;Intern!$C$5,VLOOKUP($T107,Intern!$A$61:$E$92,3,0))*($AI107-Intern!$C$5)+VLOOKUP($T107,Intern!$A$61:$E$92,2,0)*MIN($AI107,Intern!$C$5)</f>
        <v>#N/A</v>
      </c>
      <c r="BD107" s="152" t="e">
        <f>IF(($AI107)&gt;Intern!$C$5,VLOOKUP($T107,Intern!$K$61:$O$92,5,0))*($AI107-Intern!$C$5)+VLOOKUP($T107,Intern!$K$61:$O$92,4,0)*MIN($AI107,Intern!$C$5)</f>
        <v>#N/A</v>
      </c>
      <c r="BE107" s="151" t="e">
        <f>IF($B107="Lehrkräfte: vorbereitender Besuch",Intern!$B$54,BD107)</f>
        <v>#N/A</v>
      </c>
      <c r="BF107" s="153" t="e">
        <f>IF(($AI107)&gt;Intern!$C$5,VLOOKUP($T107,Intern!$K$61:$O$92,3,0))*($AI107-Intern!$C$5)+VLOOKUP($T107,Intern!$K$61:$O$92,2,0)*MIN($AI107,Intern!$C$5)</f>
        <v>#N/A</v>
      </c>
      <c r="BG107" s="22" t="e">
        <f t="shared" si="42"/>
        <v>#N/A</v>
      </c>
      <c r="BH107" s="22" t="e">
        <f t="shared" si="34"/>
        <v>#N/A</v>
      </c>
      <c r="BI107" s="152" t="e">
        <f t="shared" si="35"/>
        <v>#N/A</v>
      </c>
      <c r="BJ107" s="153" t="e">
        <f t="shared" si="36"/>
        <v>#N/A</v>
      </c>
      <c r="BK107" s="189" t="e">
        <f t="shared" si="37"/>
        <v>#N/A</v>
      </c>
      <c r="BL107" s="190" t="e">
        <f>($AI107-2)*VLOOKUP($T107,Intern!$A$10:$H$41,6,0)+2*VLOOKUP($T107,Intern!$A$10:$H$41,7,0)+($AI107-1)*VLOOKUP($T107,Intern!$A$10:$H$41,8,0)</f>
        <v>#N/A</v>
      </c>
      <c r="BM107" s="183" t="e">
        <f t="shared" si="28"/>
        <v>#N/A</v>
      </c>
      <c r="BN107" s="186" t="e">
        <f t="shared" si="29"/>
        <v>#N/A</v>
      </c>
      <c r="BO107" s="179" t="str">
        <f>VLOOKUP($X107,Intern!$B$44:$E$51,3)</f>
        <v>zu wenig km</v>
      </c>
      <c r="BP107" s="180" t="str">
        <f>VLOOKUP($X107,Intern!$B$44:$E$51,4)</f>
        <v>zu wenig km</v>
      </c>
      <c r="BQ107" s="177" t="str">
        <f>VLOOKUP($X107,Intern!$B$95:$E$102,3)</f>
        <v>zu wenig km</v>
      </c>
      <c r="BR107" s="178" t="str">
        <f>VLOOKUP($X107,Intern!$B$95:$E$102,4)</f>
        <v>zu wenig km</v>
      </c>
      <c r="BS107" s="178" t="str">
        <f t="shared" si="38"/>
        <v>zu wenig km</v>
      </c>
      <c r="BT107" s="178" t="str">
        <f t="shared" si="39"/>
        <v>zu wenig km</v>
      </c>
      <c r="BU107" s="183" t="str">
        <f t="shared" si="40"/>
        <v>zu wenig km</v>
      </c>
      <c r="BV107" s="187">
        <f t="shared" si="30"/>
        <v>0</v>
      </c>
      <c r="BW107" s="188" t="e">
        <f t="shared" si="31"/>
        <v>#N/A</v>
      </c>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row>
    <row r="108" spans="1:878" s="36" customFormat="1" ht="30" customHeight="1">
      <c r="A108" s="35">
        <v>95</v>
      </c>
      <c r="B108" s="42"/>
      <c r="C108" s="47"/>
      <c r="D108" s="47"/>
      <c r="E108" s="230"/>
      <c r="F108" s="48"/>
      <c r="G108" s="47"/>
      <c r="H108" s="44"/>
      <c r="I108" s="45"/>
      <c r="J108" s="49"/>
      <c r="K108" s="170"/>
      <c r="L108" s="49"/>
      <c r="M108" s="49"/>
      <c r="N108" s="46"/>
      <c r="O108" s="46"/>
      <c r="P108" s="46"/>
      <c r="Q108" s="46" t="s">
        <v>250</v>
      </c>
      <c r="R108" s="50"/>
      <c r="S108" s="46"/>
      <c r="T108" s="46"/>
      <c r="U108" s="50"/>
      <c r="V108" s="45"/>
      <c r="W108" s="46"/>
      <c r="X108" s="46"/>
      <c r="Y108" s="39" t="str">
        <f>VLOOKUP(X108,Intern!$B$44:$D$51,2)</f>
        <v>zu wenig km</v>
      </c>
      <c r="Z108" s="46"/>
      <c r="AA108" s="32" t="str">
        <f t="shared" si="44"/>
        <v>Ja</v>
      </c>
      <c r="AB108" s="51"/>
      <c r="AC108" s="51"/>
      <c r="AD108" s="51"/>
      <c r="AE108" s="51"/>
      <c r="AF108" s="33">
        <f t="shared" si="43"/>
        <v>1</v>
      </c>
      <c r="AG108" s="52"/>
      <c r="AH108" s="33">
        <f t="shared" si="32"/>
        <v>0</v>
      </c>
      <c r="AI108" s="33">
        <f t="shared" si="26"/>
        <v>1</v>
      </c>
      <c r="AJ108" s="53"/>
      <c r="AK108" s="53"/>
      <c r="AL108" s="53"/>
      <c r="AM108" s="53"/>
      <c r="AN108" s="53"/>
      <c r="AO108" s="53"/>
      <c r="AP108" s="53"/>
      <c r="AQ108" s="53"/>
      <c r="AR108" s="37" t="str">
        <f t="shared" si="27"/>
        <v/>
      </c>
      <c r="AS108" s="152" t="e">
        <f>IF(($AI108)&gt;Intern!$C$5,VLOOKUP($T108,Intern!$A$10:$E$41,5,0))*($AI108-Intern!$C$5)+VLOOKUP($T108,Intern!$A$10:$E$41,4,0)*MIN($AI108,Intern!$C$5)</f>
        <v>#N/A</v>
      </c>
      <c r="AT108" s="151" t="e">
        <f>IF($B108="Lehrkräfte: vorbereitender Besuch",Intern!$B$3,AS108)</f>
        <v>#N/A</v>
      </c>
      <c r="AU108" s="153" t="e">
        <f>IF(($AI108)&gt;Intern!$C$5,VLOOKUP($T108,Intern!$A$10:$E$41,3,0))*($AI108-Intern!$C$5)+VLOOKUP($T108,Intern!$A$10:$E$41,2,0)*MIN($AI108,Intern!$C$5)</f>
        <v>#N/A</v>
      </c>
      <c r="AV108" s="22" t="e">
        <f>IF(($AI108)&gt;Intern!$C$5,VLOOKUP($T108,Intern!$K$10:$O$41,5,0))*($AI108-Intern!$C$5)+VLOOKUP($T108,Intern!$K$10:$O$41,4,0)*MIN($AI108,Intern!$C$5)</f>
        <v>#N/A</v>
      </c>
      <c r="AW108" s="151" t="e">
        <f>IF($B108="Lehrkräfte: vorbereitender Besuch",Intern!$B$3,AV108)</f>
        <v>#N/A</v>
      </c>
      <c r="AX108" s="22" t="e">
        <f>IF(($AI108)&gt;Intern!$C$5,VLOOKUP($T108,Intern!$K$10:$O$41,3,0))*($AI108-Intern!$C$5)+VLOOKUP($T108,Intern!$K$10:$O$41,2,0)*MIN($AI108,Intern!$C$5)</f>
        <v>#N/A</v>
      </c>
      <c r="AY108" s="152" t="e">
        <f t="shared" si="41"/>
        <v>#N/A</v>
      </c>
      <c r="AZ108" s="153" t="e">
        <f t="shared" si="33"/>
        <v>#N/A</v>
      </c>
      <c r="BA108" s="22" t="e">
        <f>IF(($AI108)&gt;Intern!$C$5,VLOOKUP($T108,Intern!$A$61:$E$92,5,0))*($AI108-Intern!$C$5)+VLOOKUP($T108,Intern!$A$61:$E$92,4,0)*MIN($AI108,Intern!$C$5)</f>
        <v>#N/A</v>
      </c>
      <c r="BB108" s="151" t="e">
        <f>IF($B108="Lehrkräfte: vorbereitender Besuch",Intern!$B$54,BA108)</f>
        <v>#N/A</v>
      </c>
      <c r="BC108" s="22" t="e">
        <f>IF(($AI108)&gt;Intern!$C$5,VLOOKUP($T108,Intern!$A$61:$E$92,3,0))*($AI108-Intern!$C$5)+VLOOKUP($T108,Intern!$A$61:$E$92,2,0)*MIN($AI108,Intern!$C$5)</f>
        <v>#N/A</v>
      </c>
      <c r="BD108" s="152" t="e">
        <f>IF(($AI108)&gt;Intern!$C$5,VLOOKUP($T108,Intern!$K$61:$O$92,5,0))*($AI108-Intern!$C$5)+VLOOKUP($T108,Intern!$K$61:$O$92,4,0)*MIN($AI108,Intern!$C$5)</f>
        <v>#N/A</v>
      </c>
      <c r="BE108" s="151" t="e">
        <f>IF($B108="Lehrkräfte: vorbereitender Besuch",Intern!$B$54,BD108)</f>
        <v>#N/A</v>
      </c>
      <c r="BF108" s="153" t="e">
        <f>IF(($AI108)&gt;Intern!$C$5,VLOOKUP($T108,Intern!$K$61:$O$92,3,0))*($AI108-Intern!$C$5)+VLOOKUP($T108,Intern!$K$61:$O$92,2,0)*MIN($AI108,Intern!$C$5)</f>
        <v>#N/A</v>
      </c>
      <c r="BG108" s="22" t="e">
        <f t="shared" si="42"/>
        <v>#N/A</v>
      </c>
      <c r="BH108" s="22" t="e">
        <f t="shared" si="34"/>
        <v>#N/A</v>
      </c>
      <c r="BI108" s="152" t="e">
        <f t="shared" si="35"/>
        <v>#N/A</v>
      </c>
      <c r="BJ108" s="153" t="e">
        <f t="shared" si="36"/>
        <v>#N/A</v>
      </c>
      <c r="BK108" s="189" t="e">
        <f t="shared" si="37"/>
        <v>#N/A</v>
      </c>
      <c r="BL108" s="190" t="e">
        <f>($AI108-2)*VLOOKUP($T108,Intern!$A$10:$H$41,6,0)+2*VLOOKUP($T108,Intern!$A$10:$H$41,7,0)+($AI108-1)*VLOOKUP($T108,Intern!$A$10:$H$41,8,0)</f>
        <v>#N/A</v>
      </c>
      <c r="BM108" s="183" t="e">
        <f t="shared" si="28"/>
        <v>#N/A</v>
      </c>
      <c r="BN108" s="186" t="e">
        <f t="shared" si="29"/>
        <v>#N/A</v>
      </c>
      <c r="BO108" s="179" t="str">
        <f>VLOOKUP($X108,Intern!$B$44:$E$51,3)</f>
        <v>zu wenig km</v>
      </c>
      <c r="BP108" s="180" t="str">
        <f>VLOOKUP($X108,Intern!$B$44:$E$51,4)</f>
        <v>zu wenig km</v>
      </c>
      <c r="BQ108" s="177" t="str">
        <f>VLOOKUP($X108,Intern!$B$95:$E$102,3)</f>
        <v>zu wenig km</v>
      </c>
      <c r="BR108" s="178" t="str">
        <f>VLOOKUP($X108,Intern!$B$95:$E$102,4)</f>
        <v>zu wenig km</v>
      </c>
      <c r="BS108" s="178" t="str">
        <f t="shared" si="38"/>
        <v>zu wenig km</v>
      </c>
      <c r="BT108" s="178" t="str">
        <f t="shared" si="39"/>
        <v>zu wenig km</v>
      </c>
      <c r="BU108" s="183" t="str">
        <f t="shared" si="40"/>
        <v>zu wenig km</v>
      </c>
      <c r="BV108" s="187">
        <f t="shared" si="30"/>
        <v>0</v>
      </c>
      <c r="BW108" s="188" t="e">
        <f t="shared" si="31"/>
        <v>#N/A</v>
      </c>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row>
    <row r="109" spans="1:878" s="36" customFormat="1" ht="30" customHeight="1">
      <c r="A109" s="35">
        <v>96</v>
      </c>
      <c r="B109" s="42"/>
      <c r="C109" s="47"/>
      <c r="D109" s="47"/>
      <c r="E109" s="230"/>
      <c r="F109" s="48"/>
      <c r="G109" s="47"/>
      <c r="H109" s="44"/>
      <c r="I109" s="45"/>
      <c r="J109" s="49"/>
      <c r="K109" s="170"/>
      <c r="L109" s="49"/>
      <c r="M109" s="49"/>
      <c r="N109" s="46"/>
      <c r="O109" s="46"/>
      <c r="P109" s="46"/>
      <c r="Q109" s="46" t="s">
        <v>250</v>
      </c>
      <c r="R109" s="50"/>
      <c r="S109" s="46"/>
      <c r="T109" s="46"/>
      <c r="U109" s="50"/>
      <c r="V109" s="45"/>
      <c r="W109" s="46"/>
      <c r="X109" s="46"/>
      <c r="Y109" s="39" t="str">
        <f>VLOOKUP(X109,Intern!$B$44:$D$51,2)</f>
        <v>zu wenig km</v>
      </c>
      <c r="Z109" s="46"/>
      <c r="AA109" s="32" t="str">
        <f t="shared" si="44"/>
        <v>Ja</v>
      </c>
      <c r="AB109" s="51"/>
      <c r="AC109" s="51"/>
      <c r="AD109" s="51"/>
      <c r="AE109" s="51"/>
      <c r="AF109" s="33">
        <f t="shared" si="43"/>
        <v>1</v>
      </c>
      <c r="AG109" s="52"/>
      <c r="AH109" s="33">
        <f t="shared" si="32"/>
        <v>0</v>
      </c>
      <c r="AI109" s="33">
        <f t="shared" si="26"/>
        <v>1</v>
      </c>
      <c r="AJ109" s="53"/>
      <c r="AK109" s="53"/>
      <c r="AL109" s="53"/>
      <c r="AM109" s="53"/>
      <c r="AN109" s="53"/>
      <c r="AO109" s="53"/>
      <c r="AP109" s="53"/>
      <c r="AQ109" s="53"/>
      <c r="AR109" s="37" t="str">
        <f t="shared" si="27"/>
        <v/>
      </c>
      <c r="AS109" s="152" t="e">
        <f>IF(($AI109)&gt;Intern!$C$5,VLOOKUP($T109,Intern!$A$10:$E$41,5,0))*($AI109-Intern!$C$5)+VLOOKUP($T109,Intern!$A$10:$E$41,4,0)*MIN($AI109,Intern!$C$5)</f>
        <v>#N/A</v>
      </c>
      <c r="AT109" s="151" t="e">
        <f>IF($B109="Lehrkräfte: vorbereitender Besuch",Intern!$B$3,AS109)</f>
        <v>#N/A</v>
      </c>
      <c r="AU109" s="153" t="e">
        <f>IF(($AI109)&gt;Intern!$C$5,VLOOKUP($T109,Intern!$A$10:$E$41,3,0))*($AI109-Intern!$C$5)+VLOOKUP($T109,Intern!$A$10:$E$41,2,0)*MIN($AI109,Intern!$C$5)</f>
        <v>#N/A</v>
      </c>
      <c r="AV109" s="22" t="e">
        <f>IF(($AI109)&gt;Intern!$C$5,VLOOKUP($T109,Intern!$K$10:$O$41,5,0))*($AI109-Intern!$C$5)+VLOOKUP($T109,Intern!$K$10:$O$41,4,0)*MIN($AI109,Intern!$C$5)</f>
        <v>#N/A</v>
      </c>
      <c r="AW109" s="151" t="e">
        <f>IF($B109="Lehrkräfte: vorbereitender Besuch",Intern!$B$3,AV109)</f>
        <v>#N/A</v>
      </c>
      <c r="AX109" s="22" t="e">
        <f>IF(($AI109)&gt;Intern!$C$5,VLOOKUP($T109,Intern!$K$10:$O$41,3,0))*($AI109-Intern!$C$5)+VLOOKUP($T109,Intern!$K$10:$O$41,2,0)*MIN($AI109,Intern!$C$5)</f>
        <v>#N/A</v>
      </c>
      <c r="AY109" s="152" t="e">
        <f t="shared" si="41"/>
        <v>#N/A</v>
      </c>
      <c r="AZ109" s="153" t="e">
        <f t="shared" si="33"/>
        <v>#N/A</v>
      </c>
      <c r="BA109" s="22" t="e">
        <f>IF(($AI109)&gt;Intern!$C$5,VLOOKUP($T109,Intern!$A$61:$E$92,5,0))*($AI109-Intern!$C$5)+VLOOKUP($T109,Intern!$A$61:$E$92,4,0)*MIN($AI109,Intern!$C$5)</f>
        <v>#N/A</v>
      </c>
      <c r="BB109" s="151" t="e">
        <f>IF($B109="Lehrkräfte: vorbereitender Besuch",Intern!$B$54,BA109)</f>
        <v>#N/A</v>
      </c>
      <c r="BC109" s="22" t="e">
        <f>IF(($AI109)&gt;Intern!$C$5,VLOOKUP($T109,Intern!$A$61:$E$92,3,0))*($AI109-Intern!$C$5)+VLOOKUP($T109,Intern!$A$61:$E$92,2,0)*MIN($AI109,Intern!$C$5)</f>
        <v>#N/A</v>
      </c>
      <c r="BD109" s="152" t="e">
        <f>IF(($AI109)&gt;Intern!$C$5,VLOOKUP($T109,Intern!$K$61:$O$92,5,0))*($AI109-Intern!$C$5)+VLOOKUP($T109,Intern!$K$61:$O$92,4,0)*MIN($AI109,Intern!$C$5)</f>
        <v>#N/A</v>
      </c>
      <c r="BE109" s="151" t="e">
        <f>IF($B109="Lehrkräfte: vorbereitender Besuch",Intern!$B$54,BD109)</f>
        <v>#N/A</v>
      </c>
      <c r="BF109" s="153" t="e">
        <f>IF(($AI109)&gt;Intern!$C$5,VLOOKUP($T109,Intern!$K$61:$O$92,3,0))*($AI109-Intern!$C$5)+VLOOKUP($T109,Intern!$K$61:$O$92,2,0)*MIN($AI109,Intern!$C$5)</f>
        <v>#N/A</v>
      </c>
      <c r="BG109" s="22" t="e">
        <f t="shared" si="42"/>
        <v>#N/A</v>
      </c>
      <c r="BH109" s="22" t="e">
        <f t="shared" si="34"/>
        <v>#N/A</v>
      </c>
      <c r="BI109" s="152" t="e">
        <f t="shared" si="35"/>
        <v>#N/A</v>
      </c>
      <c r="BJ109" s="153" t="e">
        <f t="shared" si="36"/>
        <v>#N/A</v>
      </c>
      <c r="BK109" s="189" t="e">
        <f t="shared" si="37"/>
        <v>#N/A</v>
      </c>
      <c r="BL109" s="190" t="e">
        <f>($AI109-2)*VLOOKUP($T109,Intern!$A$10:$H$41,6,0)+2*VLOOKUP($T109,Intern!$A$10:$H$41,7,0)+($AI109-1)*VLOOKUP($T109,Intern!$A$10:$H$41,8,0)</f>
        <v>#N/A</v>
      </c>
      <c r="BM109" s="183" t="e">
        <f t="shared" si="28"/>
        <v>#N/A</v>
      </c>
      <c r="BN109" s="186" t="e">
        <f t="shared" si="29"/>
        <v>#N/A</v>
      </c>
      <c r="BO109" s="179" t="str">
        <f>VLOOKUP($X109,Intern!$B$44:$E$51,3)</f>
        <v>zu wenig km</v>
      </c>
      <c r="BP109" s="180" t="str">
        <f>VLOOKUP($X109,Intern!$B$44:$E$51,4)</f>
        <v>zu wenig km</v>
      </c>
      <c r="BQ109" s="177" t="str">
        <f>VLOOKUP($X109,Intern!$B$95:$E$102,3)</f>
        <v>zu wenig km</v>
      </c>
      <c r="BR109" s="178" t="str">
        <f>VLOOKUP($X109,Intern!$B$95:$E$102,4)</f>
        <v>zu wenig km</v>
      </c>
      <c r="BS109" s="178" t="str">
        <f t="shared" si="38"/>
        <v>zu wenig km</v>
      </c>
      <c r="BT109" s="178" t="str">
        <f t="shared" si="39"/>
        <v>zu wenig km</v>
      </c>
      <c r="BU109" s="183" t="str">
        <f t="shared" si="40"/>
        <v>zu wenig km</v>
      </c>
      <c r="BV109" s="187">
        <f t="shared" si="30"/>
        <v>0</v>
      </c>
      <c r="BW109" s="188" t="e">
        <f t="shared" si="31"/>
        <v>#N/A</v>
      </c>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row>
    <row r="110" spans="1:878" s="36" customFormat="1" ht="30" customHeight="1">
      <c r="A110" s="31">
        <v>97</v>
      </c>
      <c r="B110" s="42"/>
      <c r="C110" s="47"/>
      <c r="D110" s="47"/>
      <c r="E110" s="230"/>
      <c r="F110" s="48"/>
      <c r="G110" s="47"/>
      <c r="H110" s="44"/>
      <c r="I110" s="45"/>
      <c r="J110" s="49"/>
      <c r="K110" s="170"/>
      <c r="L110" s="49"/>
      <c r="M110" s="49"/>
      <c r="N110" s="46"/>
      <c r="O110" s="46"/>
      <c r="P110" s="46"/>
      <c r="Q110" s="46" t="s">
        <v>250</v>
      </c>
      <c r="R110" s="50"/>
      <c r="S110" s="46"/>
      <c r="T110" s="46"/>
      <c r="U110" s="50"/>
      <c r="V110" s="45"/>
      <c r="W110" s="46"/>
      <c r="X110" s="46"/>
      <c r="Y110" s="39" t="str">
        <f>VLOOKUP(X110,Intern!$B$44:$D$51,2)</f>
        <v>zu wenig km</v>
      </c>
      <c r="Z110" s="46"/>
      <c r="AA110" s="32" t="str">
        <f t="shared" si="44"/>
        <v>Ja</v>
      </c>
      <c r="AB110" s="51"/>
      <c r="AC110" s="51"/>
      <c r="AD110" s="51"/>
      <c r="AE110" s="51"/>
      <c r="AF110" s="33">
        <f t="shared" si="43"/>
        <v>1</v>
      </c>
      <c r="AG110" s="52"/>
      <c r="AH110" s="33">
        <f t="shared" si="32"/>
        <v>0</v>
      </c>
      <c r="AI110" s="33">
        <f t="shared" ref="AI110:AI141" si="45">AE110-AB110+1</f>
        <v>1</v>
      </c>
      <c r="AJ110" s="53"/>
      <c r="AK110" s="53"/>
      <c r="AL110" s="53"/>
      <c r="AM110" s="53"/>
      <c r="AN110" s="53"/>
      <c r="AO110" s="53"/>
      <c r="AP110" s="53"/>
      <c r="AQ110" s="53"/>
      <c r="AR110" s="37" t="str">
        <f t="shared" ref="AR110:AR141" si="46">LEFT(B110,4)</f>
        <v/>
      </c>
      <c r="AS110" s="152" t="e">
        <f>IF(($AI110)&gt;Intern!$C$5,VLOOKUP($T110,Intern!$A$10:$E$41,5,0))*($AI110-Intern!$C$5)+VLOOKUP($T110,Intern!$A$10:$E$41,4,0)*MIN($AI110,Intern!$C$5)</f>
        <v>#N/A</v>
      </c>
      <c r="AT110" s="151" t="e">
        <f>IF($B110="Lehrkräfte: vorbereitender Besuch",Intern!$B$3,AS110)</f>
        <v>#N/A</v>
      </c>
      <c r="AU110" s="153" t="e">
        <f>IF(($AI110)&gt;Intern!$C$5,VLOOKUP($T110,Intern!$A$10:$E$41,3,0))*($AI110-Intern!$C$5)+VLOOKUP($T110,Intern!$A$10:$E$41,2,0)*MIN($AI110,Intern!$C$5)</f>
        <v>#N/A</v>
      </c>
      <c r="AV110" s="22" t="e">
        <f>IF(($AI110)&gt;Intern!$C$5,VLOOKUP($T110,Intern!$K$10:$O$41,5,0))*($AI110-Intern!$C$5)+VLOOKUP($T110,Intern!$K$10:$O$41,4,0)*MIN($AI110,Intern!$C$5)</f>
        <v>#N/A</v>
      </c>
      <c r="AW110" s="151" t="e">
        <f>IF($B110="Lehrkräfte: vorbereitender Besuch",Intern!$B$3,AV110)</f>
        <v>#N/A</v>
      </c>
      <c r="AX110" s="22" t="e">
        <f>IF(($AI110)&gt;Intern!$C$5,VLOOKUP($T110,Intern!$K$10:$O$41,3,0))*($AI110-Intern!$C$5)+VLOOKUP($T110,Intern!$K$10:$O$41,2,0)*MIN($AI110,Intern!$C$5)</f>
        <v>#N/A</v>
      </c>
      <c r="AY110" s="152" t="e">
        <f t="shared" si="41"/>
        <v>#N/A</v>
      </c>
      <c r="AZ110" s="153" t="e">
        <f t="shared" si="33"/>
        <v>#N/A</v>
      </c>
      <c r="BA110" s="22" t="e">
        <f>IF(($AI110)&gt;Intern!$C$5,VLOOKUP($T110,Intern!$A$61:$E$92,5,0))*($AI110-Intern!$C$5)+VLOOKUP($T110,Intern!$A$61:$E$92,4,0)*MIN($AI110,Intern!$C$5)</f>
        <v>#N/A</v>
      </c>
      <c r="BB110" s="151" t="e">
        <f>IF($B110="Lehrkräfte: vorbereitender Besuch",Intern!$B$54,BA110)</f>
        <v>#N/A</v>
      </c>
      <c r="BC110" s="22" t="e">
        <f>IF(($AI110)&gt;Intern!$C$5,VLOOKUP($T110,Intern!$A$61:$E$92,3,0))*($AI110-Intern!$C$5)+VLOOKUP($T110,Intern!$A$61:$E$92,2,0)*MIN($AI110,Intern!$C$5)</f>
        <v>#N/A</v>
      </c>
      <c r="BD110" s="152" t="e">
        <f>IF(($AI110)&gt;Intern!$C$5,VLOOKUP($T110,Intern!$K$61:$O$92,5,0))*($AI110-Intern!$C$5)+VLOOKUP($T110,Intern!$K$61:$O$92,4,0)*MIN($AI110,Intern!$C$5)</f>
        <v>#N/A</v>
      </c>
      <c r="BE110" s="151" t="e">
        <f>IF($B110="Lehrkräfte: vorbereitender Besuch",Intern!$B$54,BD110)</f>
        <v>#N/A</v>
      </c>
      <c r="BF110" s="153" t="e">
        <f>IF(($AI110)&gt;Intern!$C$5,VLOOKUP($T110,Intern!$K$61:$O$92,3,0))*($AI110-Intern!$C$5)+VLOOKUP($T110,Intern!$K$61:$O$92,2,0)*MIN($AI110,Intern!$C$5)</f>
        <v>#N/A</v>
      </c>
      <c r="BG110" s="22" t="e">
        <f t="shared" si="42"/>
        <v>#N/A</v>
      </c>
      <c r="BH110" s="22" t="e">
        <f t="shared" si="34"/>
        <v>#N/A</v>
      </c>
      <c r="BI110" s="152" t="e">
        <f t="shared" si="35"/>
        <v>#N/A</v>
      </c>
      <c r="BJ110" s="153" t="e">
        <f t="shared" si="36"/>
        <v>#N/A</v>
      </c>
      <c r="BK110" s="189" t="e">
        <f t="shared" si="37"/>
        <v>#N/A</v>
      </c>
      <c r="BL110" s="190" t="e">
        <f>($AI110-2)*VLOOKUP($T110,Intern!$A$10:$H$41,6,0)+2*VLOOKUP($T110,Intern!$A$10:$H$41,7,0)+($AI110-1)*VLOOKUP($T110,Intern!$A$10:$H$41,8,0)</f>
        <v>#N/A</v>
      </c>
      <c r="BM110" s="183" t="e">
        <f t="shared" ref="BM110:BM141" si="47">IF($AR110="Lehr",MIN(BK110,BL110),BK110)</f>
        <v>#N/A</v>
      </c>
      <c r="BN110" s="186" t="e">
        <f t="shared" ref="BN110:BN141" si="48">IF(BM110=BK110,"Es wurden die EU-Pauschalen für die individuelle Unterstützung angewendet.","Es wurden die BMF-Pauschalen für Verpflegung und Übernachtung angewendet, da mit der Weitergabe der EU-Pauschalen eine Steuerpflicht entstehen würde.")</f>
        <v>#N/A</v>
      </c>
      <c r="BO110" s="179" t="str">
        <f>VLOOKUP($X110,Intern!$B$44:$E$51,3)</f>
        <v>zu wenig km</v>
      </c>
      <c r="BP110" s="180" t="str">
        <f>VLOOKUP($X110,Intern!$B$44:$E$51,4)</f>
        <v>zu wenig km</v>
      </c>
      <c r="BQ110" s="177" t="str">
        <f>VLOOKUP($X110,Intern!$B$95:$E$102,3)</f>
        <v>zu wenig km</v>
      </c>
      <c r="BR110" s="178" t="str">
        <f>VLOOKUP($X110,Intern!$B$95:$E$102,4)</f>
        <v>zu wenig km</v>
      </c>
      <c r="BS110" s="178" t="str">
        <f t="shared" si="38"/>
        <v>zu wenig km</v>
      </c>
      <c r="BT110" s="178" t="str">
        <f t="shared" si="39"/>
        <v>zu wenig km</v>
      </c>
      <c r="BU110" s="183" t="str">
        <f t="shared" si="40"/>
        <v>zu wenig km</v>
      </c>
      <c r="BV110" s="187">
        <f t="shared" ref="BV110:BV141" si="49">AG110*80</f>
        <v>0</v>
      </c>
      <c r="BW110" s="188" t="e">
        <f t="shared" ref="BW110:BW141" si="50">BM110+BU110+BV110</f>
        <v>#N/A</v>
      </c>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row>
    <row r="111" spans="1:878" s="36" customFormat="1" ht="30" customHeight="1">
      <c r="A111" s="35">
        <v>98</v>
      </c>
      <c r="B111" s="42"/>
      <c r="C111" s="47"/>
      <c r="D111" s="47"/>
      <c r="E111" s="230"/>
      <c r="F111" s="48"/>
      <c r="G111" s="47"/>
      <c r="H111" s="44"/>
      <c r="I111" s="45"/>
      <c r="J111" s="49"/>
      <c r="K111" s="170"/>
      <c r="L111" s="49"/>
      <c r="M111" s="49"/>
      <c r="N111" s="46"/>
      <c r="O111" s="46"/>
      <c r="P111" s="46"/>
      <c r="Q111" s="46" t="s">
        <v>250</v>
      </c>
      <c r="R111" s="50"/>
      <c r="S111" s="46"/>
      <c r="T111" s="46"/>
      <c r="U111" s="50"/>
      <c r="V111" s="45"/>
      <c r="W111" s="46"/>
      <c r="X111" s="46"/>
      <c r="Y111" s="39" t="str">
        <f>VLOOKUP(X111,Intern!$B$44:$D$51,2)</f>
        <v>zu wenig km</v>
      </c>
      <c r="Z111" s="46"/>
      <c r="AA111" s="32" t="str">
        <f t="shared" si="44"/>
        <v>Ja</v>
      </c>
      <c r="AB111" s="51"/>
      <c r="AC111" s="51"/>
      <c r="AD111" s="51"/>
      <c r="AE111" s="51"/>
      <c r="AF111" s="33">
        <f t="shared" si="43"/>
        <v>1</v>
      </c>
      <c r="AG111" s="52"/>
      <c r="AH111" s="33">
        <f t="shared" si="32"/>
        <v>0</v>
      </c>
      <c r="AI111" s="33">
        <f t="shared" si="45"/>
        <v>1</v>
      </c>
      <c r="AJ111" s="53"/>
      <c r="AK111" s="53"/>
      <c r="AL111" s="53"/>
      <c r="AM111" s="53"/>
      <c r="AN111" s="53"/>
      <c r="AO111" s="53"/>
      <c r="AP111" s="53"/>
      <c r="AQ111" s="53"/>
      <c r="AR111" s="37" t="str">
        <f t="shared" si="46"/>
        <v/>
      </c>
      <c r="AS111" s="152" t="e">
        <f>IF(($AI111)&gt;Intern!$C$5,VLOOKUP($T111,Intern!$A$10:$E$41,5,0))*($AI111-Intern!$C$5)+VLOOKUP($T111,Intern!$A$10:$E$41,4,0)*MIN($AI111,Intern!$C$5)</f>
        <v>#N/A</v>
      </c>
      <c r="AT111" s="151" t="e">
        <f>IF($B111="Lehrkräfte: vorbereitender Besuch",Intern!$B$3,AS111)</f>
        <v>#N/A</v>
      </c>
      <c r="AU111" s="153" t="e">
        <f>IF(($AI111)&gt;Intern!$C$5,VLOOKUP($T111,Intern!$A$10:$E$41,3,0))*($AI111-Intern!$C$5)+VLOOKUP($T111,Intern!$A$10:$E$41,2,0)*MIN($AI111,Intern!$C$5)</f>
        <v>#N/A</v>
      </c>
      <c r="AV111" s="22" t="e">
        <f>IF(($AI111)&gt;Intern!$C$5,VLOOKUP($T111,Intern!$K$10:$O$41,5,0))*($AI111-Intern!$C$5)+VLOOKUP($T111,Intern!$K$10:$O$41,4,0)*MIN($AI111,Intern!$C$5)</f>
        <v>#N/A</v>
      </c>
      <c r="AW111" s="151" t="e">
        <f>IF($B111="Lehrkräfte: vorbereitender Besuch",Intern!$B$3,AV111)</f>
        <v>#N/A</v>
      </c>
      <c r="AX111" s="22" t="e">
        <f>IF(($AI111)&gt;Intern!$C$5,VLOOKUP($T111,Intern!$K$10:$O$41,3,0))*($AI111-Intern!$C$5)+VLOOKUP($T111,Intern!$K$10:$O$41,2,0)*MIN($AI111,Intern!$C$5)</f>
        <v>#N/A</v>
      </c>
      <c r="AY111" s="152" t="e">
        <f t="shared" si="41"/>
        <v>#N/A</v>
      </c>
      <c r="AZ111" s="153" t="e">
        <f t="shared" si="33"/>
        <v>#N/A</v>
      </c>
      <c r="BA111" s="22" t="e">
        <f>IF(($AI111)&gt;Intern!$C$5,VLOOKUP($T111,Intern!$A$61:$E$92,5,0))*($AI111-Intern!$C$5)+VLOOKUP($T111,Intern!$A$61:$E$92,4,0)*MIN($AI111,Intern!$C$5)</f>
        <v>#N/A</v>
      </c>
      <c r="BB111" s="151" t="e">
        <f>IF($B111="Lehrkräfte: vorbereitender Besuch",Intern!$B$54,BA111)</f>
        <v>#N/A</v>
      </c>
      <c r="BC111" s="22" t="e">
        <f>IF(($AI111)&gt;Intern!$C$5,VLOOKUP($T111,Intern!$A$61:$E$92,3,0))*($AI111-Intern!$C$5)+VLOOKUP($T111,Intern!$A$61:$E$92,2,0)*MIN($AI111,Intern!$C$5)</f>
        <v>#N/A</v>
      </c>
      <c r="BD111" s="152" t="e">
        <f>IF(($AI111)&gt;Intern!$C$5,VLOOKUP($T111,Intern!$K$61:$O$92,5,0))*($AI111-Intern!$C$5)+VLOOKUP($T111,Intern!$K$61:$O$92,4,0)*MIN($AI111,Intern!$C$5)</f>
        <v>#N/A</v>
      </c>
      <c r="BE111" s="151" t="e">
        <f>IF($B111="Lehrkräfte: vorbereitender Besuch",Intern!$B$54,BD111)</f>
        <v>#N/A</v>
      </c>
      <c r="BF111" s="153" t="e">
        <f>IF(($AI111)&gt;Intern!$C$5,VLOOKUP($T111,Intern!$K$61:$O$92,3,0))*($AI111-Intern!$C$5)+VLOOKUP($T111,Intern!$K$61:$O$92,2,0)*MIN($AI111,Intern!$C$5)</f>
        <v>#N/A</v>
      </c>
      <c r="BG111" s="22" t="e">
        <f t="shared" si="42"/>
        <v>#N/A</v>
      </c>
      <c r="BH111" s="22" t="e">
        <f t="shared" si="34"/>
        <v>#N/A</v>
      </c>
      <c r="BI111" s="152" t="e">
        <f t="shared" si="35"/>
        <v>#N/A</v>
      </c>
      <c r="BJ111" s="153" t="e">
        <f t="shared" si="36"/>
        <v>#N/A</v>
      </c>
      <c r="BK111" s="189" t="e">
        <f t="shared" si="37"/>
        <v>#N/A</v>
      </c>
      <c r="BL111" s="190" t="e">
        <f>($AI111-2)*VLOOKUP($T111,Intern!$A$10:$H$41,6,0)+2*VLOOKUP($T111,Intern!$A$10:$H$41,7,0)+($AI111-1)*VLOOKUP($T111,Intern!$A$10:$H$41,8,0)</f>
        <v>#N/A</v>
      </c>
      <c r="BM111" s="183" t="e">
        <f t="shared" si="47"/>
        <v>#N/A</v>
      </c>
      <c r="BN111" s="186" t="e">
        <f t="shared" si="48"/>
        <v>#N/A</v>
      </c>
      <c r="BO111" s="179" t="str">
        <f>VLOOKUP($X111,Intern!$B$44:$E$51,3)</f>
        <v>zu wenig km</v>
      </c>
      <c r="BP111" s="180" t="str">
        <f>VLOOKUP($X111,Intern!$B$44:$E$51,4)</f>
        <v>zu wenig km</v>
      </c>
      <c r="BQ111" s="177" t="str">
        <f>VLOOKUP($X111,Intern!$B$95:$E$102,3)</f>
        <v>zu wenig km</v>
      </c>
      <c r="BR111" s="178" t="str">
        <f>VLOOKUP($X111,Intern!$B$95:$E$102,4)</f>
        <v>zu wenig km</v>
      </c>
      <c r="BS111" s="178" t="str">
        <f t="shared" si="38"/>
        <v>zu wenig km</v>
      </c>
      <c r="BT111" s="178" t="str">
        <f t="shared" si="39"/>
        <v>zu wenig km</v>
      </c>
      <c r="BU111" s="183" t="str">
        <f t="shared" si="40"/>
        <v>zu wenig km</v>
      </c>
      <c r="BV111" s="187">
        <f t="shared" si="49"/>
        <v>0</v>
      </c>
      <c r="BW111" s="188" t="e">
        <f t="shared" si="50"/>
        <v>#N/A</v>
      </c>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row>
    <row r="112" spans="1:878" s="36" customFormat="1" ht="30" customHeight="1">
      <c r="A112" s="35">
        <v>99</v>
      </c>
      <c r="B112" s="42"/>
      <c r="C112" s="47"/>
      <c r="D112" s="47"/>
      <c r="E112" s="230"/>
      <c r="F112" s="48"/>
      <c r="G112" s="47"/>
      <c r="H112" s="44"/>
      <c r="I112" s="45"/>
      <c r="J112" s="49"/>
      <c r="K112" s="170"/>
      <c r="L112" s="49"/>
      <c r="M112" s="49"/>
      <c r="N112" s="46"/>
      <c r="O112" s="46"/>
      <c r="P112" s="46"/>
      <c r="Q112" s="46" t="s">
        <v>250</v>
      </c>
      <c r="R112" s="50"/>
      <c r="S112" s="46"/>
      <c r="T112" s="46"/>
      <c r="U112" s="50"/>
      <c r="V112" s="45"/>
      <c r="W112" s="46"/>
      <c r="X112" s="46"/>
      <c r="Y112" s="39" t="str">
        <f>VLOOKUP(X112,Intern!$B$44:$D$51,2)</f>
        <v>zu wenig km</v>
      </c>
      <c r="Z112" s="46"/>
      <c r="AA112" s="32" t="str">
        <f t="shared" si="44"/>
        <v>Ja</v>
      </c>
      <c r="AB112" s="51"/>
      <c r="AC112" s="51"/>
      <c r="AD112" s="51"/>
      <c r="AE112" s="51"/>
      <c r="AF112" s="33">
        <f t="shared" si="43"/>
        <v>1</v>
      </c>
      <c r="AG112" s="52"/>
      <c r="AH112" s="33">
        <f t="shared" si="32"/>
        <v>0</v>
      </c>
      <c r="AI112" s="33">
        <f t="shared" si="45"/>
        <v>1</v>
      </c>
      <c r="AJ112" s="53"/>
      <c r="AK112" s="53"/>
      <c r="AL112" s="53"/>
      <c r="AM112" s="53"/>
      <c r="AN112" s="53"/>
      <c r="AO112" s="53"/>
      <c r="AP112" s="53"/>
      <c r="AQ112" s="53"/>
      <c r="AR112" s="37" t="str">
        <f t="shared" si="46"/>
        <v/>
      </c>
      <c r="AS112" s="152" t="e">
        <f>IF(($AI112)&gt;Intern!$C$5,VLOOKUP($T112,Intern!$A$10:$E$41,5,0))*($AI112-Intern!$C$5)+VLOOKUP($T112,Intern!$A$10:$E$41,4,0)*MIN($AI112,Intern!$C$5)</f>
        <v>#N/A</v>
      </c>
      <c r="AT112" s="151" t="e">
        <f>IF($B112="Lehrkräfte: vorbereitender Besuch",Intern!$B$3,AS112)</f>
        <v>#N/A</v>
      </c>
      <c r="AU112" s="153" t="e">
        <f>IF(($AI112)&gt;Intern!$C$5,VLOOKUP($T112,Intern!$A$10:$E$41,3,0))*($AI112-Intern!$C$5)+VLOOKUP($T112,Intern!$A$10:$E$41,2,0)*MIN($AI112,Intern!$C$5)</f>
        <v>#N/A</v>
      </c>
      <c r="AV112" s="22" t="e">
        <f>IF(($AI112)&gt;Intern!$C$5,VLOOKUP($T112,Intern!$K$10:$O$41,5,0))*($AI112-Intern!$C$5)+VLOOKUP($T112,Intern!$K$10:$O$41,4,0)*MIN($AI112,Intern!$C$5)</f>
        <v>#N/A</v>
      </c>
      <c r="AW112" s="151" t="e">
        <f>IF($B112="Lehrkräfte: vorbereitender Besuch",Intern!$B$3,AV112)</f>
        <v>#N/A</v>
      </c>
      <c r="AX112" s="22" t="e">
        <f>IF(($AI112)&gt;Intern!$C$5,VLOOKUP($T112,Intern!$K$10:$O$41,3,0))*($AI112-Intern!$C$5)+VLOOKUP($T112,Intern!$K$10:$O$41,2,0)*MIN($AI112,Intern!$C$5)</f>
        <v>#N/A</v>
      </c>
      <c r="AY112" s="152" t="e">
        <f t="shared" si="41"/>
        <v>#N/A</v>
      </c>
      <c r="AZ112" s="153" t="e">
        <f t="shared" si="33"/>
        <v>#N/A</v>
      </c>
      <c r="BA112" s="22" t="e">
        <f>IF(($AI112)&gt;Intern!$C$5,VLOOKUP($T112,Intern!$A$61:$E$92,5,0))*($AI112-Intern!$C$5)+VLOOKUP($T112,Intern!$A$61:$E$92,4,0)*MIN($AI112,Intern!$C$5)</f>
        <v>#N/A</v>
      </c>
      <c r="BB112" s="151" t="e">
        <f>IF($B112="Lehrkräfte: vorbereitender Besuch",Intern!$B$54,BA112)</f>
        <v>#N/A</v>
      </c>
      <c r="BC112" s="22" t="e">
        <f>IF(($AI112)&gt;Intern!$C$5,VLOOKUP($T112,Intern!$A$61:$E$92,3,0))*($AI112-Intern!$C$5)+VLOOKUP($T112,Intern!$A$61:$E$92,2,0)*MIN($AI112,Intern!$C$5)</f>
        <v>#N/A</v>
      </c>
      <c r="BD112" s="152" t="e">
        <f>IF(($AI112)&gt;Intern!$C$5,VLOOKUP($T112,Intern!$K$61:$O$92,5,0))*($AI112-Intern!$C$5)+VLOOKUP($T112,Intern!$K$61:$O$92,4,0)*MIN($AI112,Intern!$C$5)</f>
        <v>#N/A</v>
      </c>
      <c r="BE112" s="151" t="e">
        <f>IF($B112="Lehrkräfte: vorbereitender Besuch",Intern!$B$54,BD112)</f>
        <v>#N/A</v>
      </c>
      <c r="BF112" s="153" t="e">
        <f>IF(($AI112)&gt;Intern!$C$5,VLOOKUP($T112,Intern!$K$61:$O$92,3,0))*($AI112-Intern!$C$5)+VLOOKUP($T112,Intern!$K$61:$O$92,2,0)*MIN($AI112,Intern!$C$5)</f>
        <v>#N/A</v>
      </c>
      <c r="BG112" s="22" t="e">
        <f t="shared" si="42"/>
        <v>#N/A</v>
      </c>
      <c r="BH112" s="22" t="e">
        <f t="shared" si="34"/>
        <v>#N/A</v>
      </c>
      <c r="BI112" s="152" t="e">
        <f t="shared" si="35"/>
        <v>#N/A</v>
      </c>
      <c r="BJ112" s="153" t="e">
        <f t="shared" si="36"/>
        <v>#N/A</v>
      </c>
      <c r="BK112" s="189" t="e">
        <f t="shared" si="37"/>
        <v>#N/A</v>
      </c>
      <c r="BL112" s="190" t="e">
        <f>($AI112-2)*VLOOKUP($T112,Intern!$A$10:$H$41,6,0)+2*VLOOKUP($T112,Intern!$A$10:$H$41,7,0)+($AI112-1)*VLOOKUP($T112,Intern!$A$10:$H$41,8,0)</f>
        <v>#N/A</v>
      </c>
      <c r="BM112" s="183" t="e">
        <f t="shared" si="47"/>
        <v>#N/A</v>
      </c>
      <c r="BN112" s="186" t="e">
        <f t="shared" si="48"/>
        <v>#N/A</v>
      </c>
      <c r="BO112" s="179" t="str">
        <f>VLOOKUP($X112,Intern!$B$44:$E$51,3)</f>
        <v>zu wenig km</v>
      </c>
      <c r="BP112" s="180" t="str">
        <f>VLOOKUP($X112,Intern!$B$44:$E$51,4)</f>
        <v>zu wenig km</v>
      </c>
      <c r="BQ112" s="177" t="str">
        <f>VLOOKUP($X112,Intern!$B$95:$E$102,3)</f>
        <v>zu wenig km</v>
      </c>
      <c r="BR112" s="178" t="str">
        <f>VLOOKUP($X112,Intern!$B$95:$E$102,4)</f>
        <v>zu wenig km</v>
      </c>
      <c r="BS112" s="178" t="str">
        <f t="shared" si="38"/>
        <v>zu wenig km</v>
      </c>
      <c r="BT112" s="178" t="str">
        <f t="shared" si="39"/>
        <v>zu wenig km</v>
      </c>
      <c r="BU112" s="183" t="str">
        <f t="shared" si="40"/>
        <v>zu wenig km</v>
      </c>
      <c r="BV112" s="187">
        <f t="shared" si="49"/>
        <v>0</v>
      </c>
      <c r="BW112" s="188" t="e">
        <f t="shared" si="50"/>
        <v>#N/A</v>
      </c>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row>
    <row r="113" spans="1:878" s="36" customFormat="1" ht="30" customHeight="1">
      <c r="A113" s="35">
        <v>100</v>
      </c>
      <c r="B113" s="42"/>
      <c r="C113" s="47"/>
      <c r="D113" s="47"/>
      <c r="E113" s="230"/>
      <c r="F113" s="48"/>
      <c r="G113" s="47"/>
      <c r="H113" s="44"/>
      <c r="I113" s="45"/>
      <c r="J113" s="49"/>
      <c r="K113" s="170"/>
      <c r="L113" s="49"/>
      <c r="M113" s="49"/>
      <c r="N113" s="46"/>
      <c r="O113" s="46"/>
      <c r="P113" s="46"/>
      <c r="Q113" s="46" t="s">
        <v>250</v>
      </c>
      <c r="R113" s="50"/>
      <c r="S113" s="46"/>
      <c r="T113" s="46"/>
      <c r="U113" s="50"/>
      <c r="V113" s="45"/>
      <c r="W113" s="46"/>
      <c r="X113" s="46"/>
      <c r="Y113" s="39" t="str">
        <f>VLOOKUP(X113,Intern!$B$44:$D$51,2)</f>
        <v>zu wenig km</v>
      </c>
      <c r="Z113" s="46"/>
      <c r="AA113" s="32" t="str">
        <f t="shared" si="44"/>
        <v>Ja</v>
      </c>
      <c r="AB113" s="51"/>
      <c r="AC113" s="51"/>
      <c r="AD113" s="51"/>
      <c r="AE113" s="51"/>
      <c r="AF113" s="33">
        <f t="shared" si="43"/>
        <v>1</v>
      </c>
      <c r="AG113" s="52"/>
      <c r="AH113" s="33">
        <f t="shared" si="32"/>
        <v>0</v>
      </c>
      <c r="AI113" s="33">
        <f t="shared" si="45"/>
        <v>1</v>
      </c>
      <c r="AJ113" s="53"/>
      <c r="AK113" s="53"/>
      <c r="AL113" s="53"/>
      <c r="AM113" s="53"/>
      <c r="AN113" s="53"/>
      <c r="AO113" s="53"/>
      <c r="AP113" s="53"/>
      <c r="AQ113" s="53"/>
      <c r="AR113" s="37" t="str">
        <f t="shared" si="46"/>
        <v/>
      </c>
      <c r="AS113" s="152" t="e">
        <f>IF(($AI113)&gt;Intern!$C$5,VLOOKUP($T113,Intern!$A$10:$E$41,5,0))*($AI113-Intern!$C$5)+VLOOKUP($T113,Intern!$A$10:$E$41,4,0)*MIN($AI113,Intern!$C$5)</f>
        <v>#N/A</v>
      </c>
      <c r="AT113" s="151" t="e">
        <f>IF($B113="Lehrkräfte: vorbereitender Besuch",Intern!$B$3,AS113)</f>
        <v>#N/A</v>
      </c>
      <c r="AU113" s="153" t="e">
        <f>IF(($AI113)&gt;Intern!$C$5,VLOOKUP($T113,Intern!$A$10:$E$41,3,0))*($AI113-Intern!$C$5)+VLOOKUP($T113,Intern!$A$10:$E$41,2,0)*MIN($AI113,Intern!$C$5)</f>
        <v>#N/A</v>
      </c>
      <c r="AV113" s="22" t="e">
        <f>IF(($AI113)&gt;Intern!$C$5,VLOOKUP($T113,Intern!$K$10:$O$41,5,0))*($AI113-Intern!$C$5)+VLOOKUP($T113,Intern!$K$10:$O$41,4,0)*MIN($AI113,Intern!$C$5)</f>
        <v>#N/A</v>
      </c>
      <c r="AW113" s="151" t="e">
        <f>IF($B113="Lehrkräfte: vorbereitender Besuch",Intern!$B$3,AV113)</f>
        <v>#N/A</v>
      </c>
      <c r="AX113" s="22" t="e">
        <f>IF(($AI113)&gt;Intern!$C$5,VLOOKUP($T113,Intern!$K$10:$O$41,3,0))*($AI113-Intern!$C$5)+VLOOKUP($T113,Intern!$K$10:$O$41,2,0)*MIN($AI113,Intern!$C$5)</f>
        <v>#N/A</v>
      </c>
      <c r="AY113" s="152" t="e">
        <f t="shared" si="41"/>
        <v>#N/A</v>
      </c>
      <c r="AZ113" s="153" t="e">
        <f t="shared" si="33"/>
        <v>#N/A</v>
      </c>
      <c r="BA113" s="22" t="e">
        <f>IF(($AI113)&gt;Intern!$C$5,VLOOKUP($T113,Intern!$A$61:$E$92,5,0))*($AI113-Intern!$C$5)+VLOOKUP($T113,Intern!$A$61:$E$92,4,0)*MIN($AI113,Intern!$C$5)</f>
        <v>#N/A</v>
      </c>
      <c r="BB113" s="151" t="e">
        <f>IF($B113="Lehrkräfte: vorbereitender Besuch",Intern!$B$54,BA113)</f>
        <v>#N/A</v>
      </c>
      <c r="BC113" s="22" t="e">
        <f>IF(($AI113)&gt;Intern!$C$5,VLOOKUP($T113,Intern!$A$61:$E$92,3,0))*($AI113-Intern!$C$5)+VLOOKUP($T113,Intern!$A$61:$E$92,2,0)*MIN($AI113,Intern!$C$5)</f>
        <v>#N/A</v>
      </c>
      <c r="BD113" s="152" t="e">
        <f>IF(($AI113)&gt;Intern!$C$5,VLOOKUP($T113,Intern!$K$61:$O$92,5,0))*($AI113-Intern!$C$5)+VLOOKUP($T113,Intern!$K$61:$O$92,4,0)*MIN($AI113,Intern!$C$5)</f>
        <v>#N/A</v>
      </c>
      <c r="BE113" s="151" t="e">
        <f>IF($B113="Lehrkräfte: vorbereitender Besuch",Intern!$B$54,BD113)</f>
        <v>#N/A</v>
      </c>
      <c r="BF113" s="153" t="e">
        <f>IF(($AI113)&gt;Intern!$C$5,VLOOKUP($T113,Intern!$K$61:$O$92,3,0))*($AI113-Intern!$C$5)+VLOOKUP($T113,Intern!$K$61:$O$92,2,0)*MIN($AI113,Intern!$C$5)</f>
        <v>#N/A</v>
      </c>
      <c r="BG113" s="22" t="e">
        <f t="shared" si="42"/>
        <v>#N/A</v>
      </c>
      <c r="BH113" s="22" t="e">
        <f t="shared" si="34"/>
        <v>#N/A</v>
      </c>
      <c r="BI113" s="152" t="e">
        <f t="shared" si="35"/>
        <v>#N/A</v>
      </c>
      <c r="BJ113" s="153" t="e">
        <f t="shared" si="36"/>
        <v>#N/A</v>
      </c>
      <c r="BK113" s="189" t="e">
        <f t="shared" si="37"/>
        <v>#N/A</v>
      </c>
      <c r="BL113" s="190" t="e">
        <f>($AI113-2)*VLOOKUP($T113,Intern!$A$10:$H$41,6,0)+2*VLOOKUP($T113,Intern!$A$10:$H$41,7,0)+($AI113-1)*VLOOKUP($T113,Intern!$A$10:$H$41,8,0)</f>
        <v>#N/A</v>
      </c>
      <c r="BM113" s="183" t="e">
        <f t="shared" si="47"/>
        <v>#N/A</v>
      </c>
      <c r="BN113" s="186" t="e">
        <f t="shared" si="48"/>
        <v>#N/A</v>
      </c>
      <c r="BO113" s="179" t="str">
        <f>VLOOKUP($X113,Intern!$B$44:$E$51,3)</f>
        <v>zu wenig km</v>
      </c>
      <c r="BP113" s="180" t="str">
        <f>VLOOKUP($X113,Intern!$B$44:$E$51,4)</f>
        <v>zu wenig km</v>
      </c>
      <c r="BQ113" s="177" t="str">
        <f>VLOOKUP($X113,Intern!$B$95:$E$102,3)</f>
        <v>zu wenig km</v>
      </c>
      <c r="BR113" s="178" t="str">
        <f>VLOOKUP($X113,Intern!$B$95:$E$102,4)</f>
        <v>zu wenig km</v>
      </c>
      <c r="BS113" s="178" t="str">
        <f t="shared" si="38"/>
        <v>zu wenig km</v>
      </c>
      <c r="BT113" s="178" t="str">
        <f t="shared" si="39"/>
        <v>zu wenig km</v>
      </c>
      <c r="BU113" s="183" t="str">
        <f t="shared" si="40"/>
        <v>zu wenig km</v>
      </c>
      <c r="BV113" s="187">
        <f t="shared" si="49"/>
        <v>0</v>
      </c>
      <c r="BW113" s="188" t="e">
        <f t="shared" si="50"/>
        <v>#N/A</v>
      </c>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row>
    <row r="114" spans="1:878" s="36" customFormat="1" ht="30" customHeight="1">
      <c r="A114" s="31">
        <v>101</v>
      </c>
      <c r="B114" s="42"/>
      <c r="C114" s="47"/>
      <c r="D114" s="47"/>
      <c r="E114" s="230"/>
      <c r="F114" s="48"/>
      <c r="G114" s="47"/>
      <c r="H114" s="44"/>
      <c r="I114" s="45"/>
      <c r="J114" s="49"/>
      <c r="K114" s="170"/>
      <c r="L114" s="49"/>
      <c r="M114" s="49"/>
      <c r="N114" s="46"/>
      <c r="O114" s="46"/>
      <c r="P114" s="46"/>
      <c r="Q114" s="46" t="s">
        <v>250</v>
      </c>
      <c r="R114" s="50"/>
      <c r="S114" s="46"/>
      <c r="T114" s="46"/>
      <c r="U114" s="50"/>
      <c r="V114" s="45"/>
      <c r="W114" s="46"/>
      <c r="X114" s="46"/>
      <c r="Y114" s="39" t="str">
        <f>VLOOKUP(X114,Intern!$B$44:$D$51,2)</f>
        <v>zu wenig km</v>
      </c>
      <c r="Z114" s="46"/>
      <c r="AA114" s="32" t="str">
        <f t="shared" si="44"/>
        <v>Ja</v>
      </c>
      <c r="AB114" s="51"/>
      <c r="AC114" s="51"/>
      <c r="AD114" s="51"/>
      <c r="AE114" s="51"/>
      <c r="AF114" s="33">
        <f t="shared" si="43"/>
        <v>1</v>
      </c>
      <c r="AG114" s="52"/>
      <c r="AH114" s="33">
        <f t="shared" si="32"/>
        <v>0</v>
      </c>
      <c r="AI114" s="33">
        <f t="shared" si="45"/>
        <v>1</v>
      </c>
      <c r="AJ114" s="53"/>
      <c r="AK114" s="53"/>
      <c r="AL114" s="53"/>
      <c r="AM114" s="53"/>
      <c r="AN114" s="53"/>
      <c r="AO114" s="53"/>
      <c r="AP114" s="53"/>
      <c r="AQ114" s="53"/>
      <c r="AR114" s="37" t="str">
        <f t="shared" si="46"/>
        <v/>
      </c>
      <c r="AS114" s="152" t="e">
        <f>IF(($AI114)&gt;Intern!$C$5,VLOOKUP($T114,Intern!$A$10:$E$41,5,0))*($AI114-Intern!$C$5)+VLOOKUP($T114,Intern!$A$10:$E$41,4,0)*MIN($AI114,Intern!$C$5)</f>
        <v>#N/A</v>
      </c>
      <c r="AT114" s="151" t="e">
        <f>IF($B114="Lehrkräfte: vorbereitender Besuch",Intern!$B$3,AS114)</f>
        <v>#N/A</v>
      </c>
      <c r="AU114" s="153" t="e">
        <f>IF(($AI114)&gt;Intern!$C$5,VLOOKUP($T114,Intern!$A$10:$E$41,3,0))*($AI114-Intern!$C$5)+VLOOKUP($T114,Intern!$A$10:$E$41,2,0)*MIN($AI114,Intern!$C$5)</f>
        <v>#N/A</v>
      </c>
      <c r="AV114" s="22" t="e">
        <f>IF(($AI114)&gt;Intern!$C$5,VLOOKUP($T114,Intern!$K$10:$O$41,5,0))*($AI114-Intern!$C$5)+VLOOKUP($T114,Intern!$K$10:$O$41,4,0)*MIN($AI114,Intern!$C$5)</f>
        <v>#N/A</v>
      </c>
      <c r="AW114" s="151" t="e">
        <f>IF($B114="Lehrkräfte: vorbereitender Besuch",Intern!$B$3,AV114)</f>
        <v>#N/A</v>
      </c>
      <c r="AX114" s="22" t="e">
        <f>IF(($AI114)&gt;Intern!$C$5,VLOOKUP($T114,Intern!$K$10:$O$41,3,0))*($AI114-Intern!$C$5)+VLOOKUP($T114,Intern!$K$10:$O$41,2,0)*MIN($AI114,Intern!$C$5)</f>
        <v>#N/A</v>
      </c>
      <c r="AY114" s="152" t="e">
        <f t="shared" si="41"/>
        <v>#N/A</v>
      </c>
      <c r="AZ114" s="153" t="e">
        <f t="shared" si="33"/>
        <v>#N/A</v>
      </c>
      <c r="BA114" s="22" t="e">
        <f>IF(($AI114)&gt;Intern!$C$5,VLOOKUP($T114,Intern!$A$61:$E$92,5,0))*($AI114-Intern!$C$5)+VLOOKUP($T114,Intern!$A$61:$E$92,4,0)*MIN($AI114,Intern!$C$5)</f>
        <v>#N/A</v>
      </c>
      <c r="BB114" s="151" t="e">
        <f>IF($B114="Lehrkräfte: vorbereitender Besuch",Intern!$B$54,BA114)</f>
        <v>#N/A</v>
      </c>
      <c r="BC114" s="22" t="e">
        <f>IF(($AI114)&gt;Intern!$C$5,VLOOKUP($T114,Intern!$A$61:$E$92,3,0))*($AI114-Intern!$C$5)+VLOOKUP($T114,Intern!$A$61:$E$92,2,0)*MIN($AI114,Intern!$C$5)</f>
        <v>#N/A</v>
      </c>
      <c r="BD114" s="152" t="e">
        <f>IF(($AI114)&gt;Intern!$C$5,VLOOKUP($T114,Intern!$K$61:$O$92,5,0))*($AI114-Intern!$C$5)+VLOOKUP($T114,Intern!$K$61:$O$92,4,0)*MIN($AI114,Intern!$C$5)</f>
        <v>#N/A</v>
      </c>
      <c r="BE114" s="151" t="e">
        <f>IF($B114="Lehrkräfte: vorbereitender Besuch",Intern!$B$54,BD114)</f>
        <v>#N/A</v>
      </c>
      <c r="BF114" s="153" t="e">
        <f>IF(($AI114)&gt;Intern!$C$5,VLOOKUP($T114,Intern!$K$61:$O$92,3,0))*($AI114-Intern!$C$5)+VLOOKUP($T114,Intern!$K$61:$O$92,2,0)*MIN($AI114,Intern!$C$5)</f>
        <v>#N/A</v>
      </c>
      <c r="BG114" s="22" t="e">
        <f t="shared" si="42"/>
        <v>#N/A</v>
      </c>
      <c r="BH114" s="22" t="e">
        <f t="shared" si="34"/>
        <v>#N/A</v>
      </c>
      <c r="BI114" s="152" t="e">
        <f t="shared" si="35"/>
        <v>#N/A</v>
      </c>
      <c r="BJ114" s="153" t="e">
        <f t="shared" si="36"/>
        <v>#N/A</v>
      </c>
      <c r="BK114" s="189" t="e">
        <f t="shared" si="37"/>
        <v>#N/A</v>
      </c>
      <c r="BL114" s="190" t="e">
        <f>($AI114-2)*VLOOKUP($T114,Intern!$A$10:$H$41,6,0)+2*VLOOKUP($T114,Intern!$A$10:$H$41,7,0)+($AI114-1)*VLOOKUP($T114,Intern!$A$10:$H$41,8,0)</f>
        <v>#N/A</v>
      </c>
      <c r="BM114" s="183" t="e">
        <f t="shared" si="47"/>
        <v>#N/A</v>
      </c>
      <c r="BN114" s="186" t="e">
        <f t="shared" si="48"/>
        <v>#N/A</v>
      </c>
      <c r="BO114" s="179" t="str">
        <f>VLOOKUP($X114,Intern!$B$44:$E$51,3)</f>
        <v>zu wenig km</v>
      </c>
      <c r="BP114" s="180" t="str">
        <f>VLOOKUP($X114,Intern!$B$44:$E$51,4)</f>
        <v>zu wenig km</v>
      </c>
      <c r="BQ114" s="177" t="str">
        <f>VLOOKUP($X114,Intern!$B$95:$E$102,3)</f>
        <v>zu wenig km</v>
      </c>
      <c r="BR114" s="178" t="str">
        <f>VLOOKUP($X114,Intern!$B$95:$E$102,4)</f>
        <v>zu wenig km</v>
      </c>
      <c r="BS114" s="178" t="str">
        <f t="shared" si="38"/>
        <v>zu wenig km</v>
      </c>
      <c r="BT114" s="178" t="str">
        <f t="shared" si="39"/>
        <v>zu wenig km</v>
      </c>
      <c r="BU114" s="183" t="str">
        <f t="shared" si="40"/>
        <v>zu wenig km</v>
      </c>
      <c r="BV114" s="187">
        <f t="shared" si="49"/>
        <v>0</v>
      </c>
      <c r="BW114" s="188" t="e">
        <f t="shared" si="50"/>
        <v>#N/A</v>
      </c>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row>
    <row r="115" spans="1:878" s="36" customFormat="1" ht="30" customHeight="1">
      <c r="A115" s="35">
        <v>102</v>
      </c>
      <c r="B115" s="42"/>
      <c r="C115" s="47"/>
      <c r="D115" s="47"/>
      <c r="E115" s="230"/>
      <c r="F115" s="48"/>
      <c r="G115" s="47"/>
      <c r="H115" s="44"/>
      <c r="I115" s="45"/>
      <c r="J115" s="49"/>
      <c r="K115" s="170"/>
      <c r="L115" s="49"/>
      <c r="M115" s="49"/>
      <c r="N115" s="46"/>
      <c r="O115" s="46"/>
      <c r="P115" s="46"/>
      <c r="Q115" s="46" t="s">
        <v>250</v>
      </c>
      <c r="R115" s="50"/>
      <c r="S115" s="46"/>
      <c r="T115" s="46"/>
      <c r="U115" s="50"/>
      <c r="V115" s="45"/>
      <c r="W115" s="46"/>
      <c r="X115" s="46"/>
      <c r="Y115" s="39" t="str">
        <f>VLOOKUP(X115,Intern!$B$44:$D$51,2)</f>
        <v>zu wenig km</v>
      </c>
      <c r="Z115" s="46"/>
      <c r="AA115" s="32" t="str">
        <f t="shared" si="44"/>
        <v>Ja</v>
      </c>
      <c r="AB115" s="51"/>
      <c r="AC115" s="51"/>
      <c r="AD115" s="51"/>
      <c r="AE115" s="51"/>
      <c r="AF115" s="33">
        <f t="shared" si="43"/>
        <v>1</v>
      </c>
      <c r="AG115" s="52"/>
      <c r="AH115" s="33">
        <f t="shared" si="32"/>
        <v>0</v>
      </c>
      <c r="AI115" s="33">
        <f t="shared" si="45"/>
        <v>1</v>
      </c>
      <c r="AJ115" s="53"/>
      <c r="AK115" s="53"/>
      <c r="AL115" s="53"/>
      <c r="AM115" s="53"/>
      <c r="AN115" s="53"/>
      <c r="AO115" s="53"/>
      <c r="AP115" s="53"/>
      <c r="AQ115" s="53"/>
      <c r="AR115" s="37" t="str">
        <f t="shared" si="46"/>
        <v/>
      </c>
      <c r="AS115" s="152" t="e">
        <f>IF(($AI115)&gt;Intern!$C$5,VLOOKUP($T115,Intern!$A$10:$E$41,5,0))*($AI115-Intern!$C$5)+VLOOKUP($T115,Intern!$A$10:$E$41,4,0)*MIN($AI115,Intern!$C$5)</f>
        <v>#N/A</v>
      </c>
      <c r="AT115" s="151" t="e">
        <f>IF($B115="Lehrkräfte: vorbereitender Besuch",Intern!$B$3,AS115)</f>
        <v>#N/A</v>
      </c>
      <c r="AU115" s="153" t="e">
        <f>IF(($AI115)&gt;Intern!$C$5,VLOOKUP($T115,Intern!$A$10:$E$41,3,0))*($AI115-Intern!$C$5)+VLOOKUP($T115,Intern!$A$10:$E$41,2,0)*MIN($AI115,Intern!$C$5)</f>
        <v>#N/A</v>
      </c>
      <c r="AV115" s="22" t="e">
        <f>IF(($AI115)&gt;Intern!$C$5,VLOOKUP($T115,Intern!$K$10:$O$41,5,0))*($AI115-Intern!$C$5)+VLOOKUP($T115,Intern!$K$10:$O$41,4,0)*MIN($AI115,Intern!$C$5)</f>
        <v>#N/A</v>
      </c>
      <c r="AW115" s="151" t="e">
        <f>IF($B115="Lehrkräfte: vorbereitender Besuch",Intern!$B$3,AV115)</f>
        <v>#N/A</v>
      </c>
      <c r="AX115" s="22" t="e">
        <f>IF(($AI115)&gt;Intern!$C$5,VLOOKUP($T115,Intern!$K$10:$O$41,3,0))*($AI115-Intern!$C$5)+VLOOKUP($T115,Intern!$K$10:$O$41,2,0)*MIN($AI115,Intern!$C$5)</f>
        <v>#N/A</v>
      </c>
      <c r="AY115" s="152" t="e">
        <f t="shared" si="41"/>
        <v>#N/A</v>
      </c>
      <c r="AZ115" s="153" t="e">
        <f t="shared" si="33"/>
        <v>#N/A</v>
      </c>
      <c r="BA115" s="22" t="e">
        <f>IF(($AI115)&gt;Intern!$C$5,VLOOKUP($T115,Intern!$A$61:$E$92,5,0))*($AI115-Intern!$C$5)+VLOOKUP($T115,Intern!$A$61:$E$92,4,0)*MIN($AI115,Intern!$C$5)</f>
        <v>#N/A</v>
      </c>
      <c r="BB115" s="151" t="e">
        <f>IF($B115="Lehrkräfte: vorbereitender Besuch",Intern!$B$54,BA115)</f>
        <v>#N/A</v>
      </c>
      <c r="BC115" s="22" t="e">
        <f>IF(($AI115)&gt;Intern!$C$5,VLOOKUP($T115,Intern!$A$61:$E$92,3,0))*($AI115-Intern!$C$5)+VLOOKUP($T115,Intern!$A$61:$E$92,2,0)*MIN($AI115,Intern!$C$5)</f>
        <v>#N/A</v>
      </c>
      <c r="BD115" s="152" t="e">
        <f>IF(($AI115)&gt;Intern!$C$5,VLOOKUP($T115,Intern!$K$61:$O$92,5,0))*($AI115-Intern!$C$5)+VLOOKUP($T115,Intern!$K$61:$O$92,4,0)*MIN($AI115,Intern!$C$5)</f>
        <v>#N/A</v>
      </c>
      <c r="BE115" s="151" t="e">
        <f>IF($B115="Lehrkräfte: vorbereitender Besuch",Intern!$B$54,BD115)</f>
        <v>#N/A</v>
      </c>
      <c r="BF115" s="153" t="e">
        <f>IF(($AI115)&gt;Intern!$C$5,VLOOKUP($T115,Intern!$K$61:$O$92,3,0))*($AI115-Intern!$C$5)+VLOOKUP($T115,Intern!$K$61:$O$92,2,0)*MIN($AI115,Intern!$C$5)</f>
        <v>#N/A</v>
      </c>
      <c r="BG115" s="22" t="e">
        <f t="shared" si="42"/>
        <v>#N/A</v>
      </c>
      <c r="BH115" s="22" t="e">
        <f t="shared" si="34"/>
        <v>#N/A</v>
      </c>
      <c r="BI115" s="152" t="e">
        <f t="shared" si="35"/>
        <v>#N/A</v>
      </c>
      <c r="BJ115" s="153" t="e">
        <f t="shared" si="36"/>
        <v>#N/A</v>
      </c>
      <c r="BK115" s="189" t="e">
        <f t="shared" si="37"/>
        <v>#N/A</v>
      </c>
      <c r="BL115" s="190" t="e">
        <f>($AI115-2)*VLOOKUP($T115,Intern!$A$10:$H$41,6,0)+2*VLOOKUP($T115,Intern!$A$10:$H$41,7,0)+($AI115-1)*VLOOKUP($T115,Intern!$A$10:$H$41,8,0)</f>
        <v>#N/A</v>
      </c>
      <c r="BM115" s="183" t="e">
        <f t="shared" si="47"/>
        <v>#N/A</v>
      </c>
      <c r="BN115" s="186" t="e">
        <f t="shared" si="48"/>
        <v>#N/A</v>
      </c>
      <c r="BO115" s="179" t="str">
        <f>VLOOKUP($X115,Intern!$B$44:$E$51,3)</f>
        <v>zu wenig km</v>
      </c>
      <c r="BP115" s="180" t="str">
        <f>VLOOKUP($X115,Intern!$B$44:$E$51,4)</f>
        <v>zu wenig km</v>
      </c>
      <c r="BQ115" s="177" t="str">
        <f>VLOOKUP($X115,Intern!$B$95:$E$102,3)</f>
        <v>zu wenig km</v>
      </c>
      <c r="BR115" s="178" t="str">
        <f>VLOOKUP($X115,Intern!$B$95:$E$102,4)</f>
        <v>zu wenig km</v>
      </c>
      <c r="BS115" s="178" t="str">
        <f t="shared" si="38"/>
        <v>zu wenig km</v>
      </c>
      <c r="BT115" s="178" t="str">
        <f t="shared" si="39"/>
        <v>zu wenig km</v>
      </c>
      <c r="BU115" s="183" t="str">
        <f t="shared" si="40"/>
        <v>zu wenig km</v>
      </c>
      <c r="BV115" s="187">
        <f t="shared" si="49"/>
        <v>0</v>
      </c>
      <c r="BW115" s="188" t="e">
        <f t="shared" si="50"/>
        <v>#N/A</v>
      </c>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row>
    <row r="116" spans="1:878" s="36" customFormat="1" ht="30" customHeight="1">
      <c r="A116" s="35">
        <v>103</v>
      </c>
      <c r="B116" s="42"/>
      <c r="C116" s="47"/>
      <c r="D116" s="47"/>
      <c r="E116" s="230"/>
      <c r="F116" s="48"/>
      <c r="G116" s="47"/>
      <c r="H116" s="44"/>
      <c r="I116" s="45"/>
      <c r="J116" s="49"/>
      <c r="K116" s="170"/>
      <c r="L116" s="49"/>
      <c r="M116" s="49"/>
      <c r="N116" s="46"/>
      <c r="O116" s="46"/>
      <c r="P116" s="46"/>
      <c r="Q116" s="46" t="s">
        <v>250</v>
      </c>
      <c r="R116" s="50"/>
      <c r="S116" s="46"/>
      <c r="T116" s="46"/>
      <c r="U116" s="50"/>
      <c r="V116" s="45"/>
      <c r="W116" s="46"/>
      <c r="X116" s="46"/>
      <c r="Y116" s="39" t="str">
        <f>VLOOKUP(X116,Intern!$B$44:$D$51,2)</f>
        <v>zu wenig km</v>
      </c>
      <c r="Z116" s="46"/>
      <c r="AA116" s="32" t="str">
        <f t="shared" si="44"/>
        <v>Ja</v>
      </c>
      <c r="AB116" s="51"/>
      <c r="AC116" s="51"/>
      <c r="AD116" s="51"/>
      <c r="AE116" s="51"/>
      <c r="AF116" s="33">
        <f t="shared" si="43"/>
        <v>1</v>
      </c>
      <c r="AG116" s="52"/>
      <c r="AH116" s="33">
        <f t="shared" si="32"/>
        <v>0</v>
      </c>
      <c r="AI116" s="33">
        <f t="shared" si="45"/>
        <v>1</v>
      </c>
      <c r="AJ116" s="53"/>
      <c r="AK116" s="53"/>
      <c r="AL116" s="53"/>
      <c r="AM116" s="53"/>
      <c r="AN116" s="53"/>
      <c r="AO116" s="53"/>
      <c r="AP116" s="53"/>
      <c r="AQ116" s="53"/>
      <c r="AR116" s="37" t="str">
        <f t="shared" si="46"/>
        <v/>
      </c>
      <c r="AS116" s="152" t="e">
        <f>IF(($AI116)&gt;Intern!$C$5,VLOOKUP($T116,Intern!$A$10:$E$41,5,0))*($AI116-Intern!$C$5)+VLOOKUP($T116,Intern!$A$10:$E$41,4,0)*MIN($AI116,Intern!$C$5)</f>
        <v>#N/A</v>
      </c>
      <c r="AT116" s="151" t="e">
        <f>IF($B116="Lehrkräfte: vorbereitender Besuch",Intern!$B$3,AS116)</f>
        <v>#N/A</v>
      </c>
      <c r="AU116" s="153" t="e">
        <f>IF(($AI116)&gt;Intern!$C$5,VLOOKUP($T116,Intern!$A$10:$E$41,3,0))*($AI116-Intern!$C$5)+VLOOKUP($T116,Intern!$A$10:$E$41,2,0)*MIN($AI116,Intern!$C$5)</f>
        <v>#N/A</v>
      </c>
      <c r="AV116" s="22" t="e">
        <f>IF(($AI116)&gt;Intern!$C$5,VLOOKUP($T116,Intern!$K$10:$O$41,5,0))*($AI116-Intern!$C$5)+VLOOKUP($T116,Intern!$K$10:$O$41,4,0)*MIN($AI116,Intern!$C$5)</f>
        <v>#N/A</v>
      </c>
      <c r="AW116" s="151" t="e">
        <f>IF($B116="Lehrkräfte: vorbereitender Besuch",Intern!$B$3,AV116)</f>
        <v>#N/A</v>
      </c>
      <c r="AX116" s="22" t="e">
        <f>IF(($AI116)&gt;Intern!$C$5,VLOOKUP($T116,Intern!$K$10:$O$41,3,0))*($AI116-Intern!$C$5)+VLOOKUP($T116,Intern!$K$10:$O$41,2,0)*MIN($AI116,Intern!$C$5)</f>
        <v>#N/A</v>
      </c>
      <c r="AY116" s="152" t="e">
        <f t="shared" si="41"/>
        <v>#N/A</v>
      </c>
      <c r="AZ116" s="153" t="e">
        <f t="shared" si="33"/>
        <v>#N/A</v>
      </c>
      <c r="BA116" s="22" t="e">
        <f>IF(($AI116)&gt;Intern!$C$5,VLOOKUP($T116,Intern!$A$61:$E$92,5,0))*($AI116-Intern!$C$5)+VLOOKUP($T116,Intern!$A$61:$E$92,4,0)*MIN($AI116,Intern!$C$5)</f>
        <v>#N/A</v>
      </c>
      <c r="BB116" s="151" t="e">
        <f>IF($B116="Lehrkräfte: vorbereitender Besuch",Intern!$B$54,BA116)</f>
        <v>#N/A</v>
      </c>
      <c r="BC116" s="22" t="e">
        <f>IF(($AI116)&gt;Intern!$C$5,VLOOKUP($T116,Intern!$A$61:$E$92,3,0))*($AI116-Intern!$C$5)+VLOOKUP($T116,Intern!$A$61:$E$92,2,0)*MIN($AI116,Intern!$C$5)</f>
        <v>#N/A</v>
      </c>
      <c r="BD116" s="152" t="e">
        <f>IF(($AI116)&gt;Intern!$C$5,VLOOKUP($T116,Intern!$K$61:$O$92,5,0))*($AI116-Intern!$C$5)+VLOOKUP($T116,Intern!$K$61:$O$92,4,0)*MIN($AI116,Intern!$C$5)</f>
        <v>#N/A</v>
      </c>
      <c r="BE116" s="151" t="e">
        <f>IF($B116="Lehrkräfte: vorbereitender Besuch",Intern!$B$54,BD116)</f>
        <v>#N/A</v>
      </c>
      <c r="BF116" s="153" t="e">
        <f>IF(($AI116)&gt;Intern!$C$5,VLOOKUP($T116,Intern!$K$61:$O$92,3,0))*($AI116-Intern!$C$5)+VLOOKUP($T116,Intern!$K$61:$O$92,2,0)*MIN($AI116,Intern!$C$5)</f>
        <v>#N/A</v>
      </c>
      <c r="BG116" s="22" t="e">
        <f t="shared" si="42"/>
        <v>#N/A</v>
      </c>
      <c r="BH116" s="22" t="e">
        <f t="shared" si="34"/>
        <v>#N/A</v>
      </c>
      <c r="BI116" s="152" t="e">
        <f t="shared" si="35"/>
        <v>#N/A</v>
      </c>
      <c r="BJ116" s="153" t="e">
        <f t="shared" si="36"/>
        <v>#N/A</v>
      </c>
      <c r="BK116" s="189" t="e">
        <f t="shared" si="37"/>
        <v>#N/A</v>
      </c>
      <c r="BL116" s="190" t="e">
        <f>($AI116-2)*VLOOKUP($T116,Intern!$A$10:$H$41,6,0)+2*VLOOKUP($T116,Intern!$A$10:$H$41,7,0)+($AI116-1)*VLOOKUP($T116,Intern!$A$10:$H$41,8,0)</f>
        <v>#N/A</v>
      </c>
      <c r="BM116" s="183" t="e">
        <f t="shared" si="47"/>
        <v>#N/A</v>
      </c>
      <c r="BN116" s="186" t="e">
        <f t="shared" si="48"/>
        <v>#N/A</v>
      </c>
      <c r="BO116" s="179" t="str">
        <f>VLOOKUP($X116,Intern!$B$44:$E$51,3)</f>
        <v>zu wenig km</v>
      </c>
      <c r="BP116" s="180" t="str">
        <f>VLOOKUP($X116,Intern!$B$44:$E$51,4)</f>
        <v>zu wenig km</v>
      </c>
      <c r="BQ116" s="177" t="str">
        <f>VLOOKUP($X116,Intern!$B$95:$E$102,3)</f>
        <v>zu wenig km</v>
      </c>
      <c r="BR116" s="178" t="str">
        <f>VLOOKUP($X116,Intern!$B$95:$E$102,4)</f>
        <v>zu wenig km</v>
      </c>
      <c r="BS116" s="178" t="str">
        <f t="shared" si="38"/>
        <v>zu wenig km</v>
      </c>
      <c r="BT116" s="178" t="str">
        <f t="shared" si="39"/>
        <v>zu wenig km</v>
      </c>
      <c r="BU116" s="183" t="str">
        <f t="shared" si="40"/>
        <v>zu wenig km</v>
      </c>
      <c r="BV116" s="187">
        <f t="shared" si="49"/>
        <v>0</v>
      </c>
      <c r="BW116" s="188" t="e">
        <f t="shared" si="50"/>
        <v>#N/A</v>
      </c>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row>
    <row r="117" spans="1:878" s="36" customFormat="1" ht="30" customHeight="1">
      <c r="A117" s="35">
        <v>104</v>
      </c>
      <c r="B117" s="42"/>
      <c r="C117" s="47"/>
      <c r="D117" s="47"/>
      <c r="E117" s="230"/>
      <c r="F117" s="48"/>
      <c r="G117" s="47"/>
      <c r="H117" s="44"/>
      <c r="I117" s="45"/>
      <c r="J117" s="49"/>
      <c r="K117" s="170"/>
      <c r="L117" s="49"/>
      <c r="M117" s="49"/>
      <c r="N117" s="46"/>
      <c r="O117" s="46"/>
      <c r="P117" s="46"/>
      <c r="Q117" s="46" t="s">
        <v>250</v>
      </c>
      <c r="R117" s="50"/>
      <c r="S117" s="46"/>
      <c r="T117" s="46"/>
      <c r="U117" s="50"/>
      <c r="V117" s="45"/>
      <c r="W117" s="46"/>
      <c r="X117" s="46"/>
      <c r="Y117" s="39" t="str">
        <f>VLOOKUP(X117,Intern!$B$44:$D$51,2)</f>
        <v>zu wenig km</v>
      </c>
      <c r="Z117" s="46"/>
      <c r="AA117" s="32" t="str">
        <f t="shared" si="44"/>
        <v>Ja</v>
      </c>
      <c r="AB117" s="51"/>
      <c r="AC117" s="51"/>
      <c r="AD117" s="51"/>
      <c r="AE117" s="51"/>
      <c r="AF117" s="33">
        <f t="shared" si="43"/>
        <v>1</v>
      </c>
      <c r="AG117" s="52"/>
      <c r="AH117" s="33">
        <f t="shared" si="32"/>
        <v>0</v>
      </c>
      <c r="AI117" s="33">
        <f t="shared" si="45"/>
        <v>1</v>
      </c>
      <c r="AJ117" s="53"/>
      <c r="AK117" s="53"/>
      <c r="AL117" s="53"/>
      <c r="AM117" s="53"/>
      <c r="AN117" s="53"/>
      <c r="AO117" s="53"/>
      <c r="AP117" s="53"/>
      <c r="AQ117" s="53"/>
      <c r="AR117" s="37" t="str">
        <f t="shared" si="46"/>
        <v/>
      </c>
      <c r="AS117" s="152" t="e">
        <f>IF(($AI117)&gt;Intern!$C$5,VLOOKUP($T117,Intern!$A$10:$E$41,5,0))*($AI117-Intern!$C$5)+VLOOKUP($T117,Intern!$A$10:$E$41,4,0)*MIN($AI117,Intern!$C$5)</f>
        <v>#N/A</v>
      </c>
      <c r="AT117" s="151" t="e">
        <f>IF($B117="Lehrkräfte: vorbereitender Besuch",Intern!$B$3,AS117)</f>
        <v>#N/A</v>
      </c>
      <c r="AU117" s="153" t="e">
        <f>IF(($AI117)&gt;Intern!$C$5,VLOOKUP($T117,Intern!$A$10:$E$41,3,0))*($AI117-Intern!$C$5)+VLOOKUP($T117,Intern!$A$10:$E$41,2,0)*MIN($AI117,Intern!$C$5)</f>
        <v>#N/A</v>
      </c>
      <c r="AV117" s="22" t="e">
        <f>IF(($AI117)&gt;Intern!$C$5,VLOOKUP($T117,Intern!$K$10:$O$41,5,0))*($AI117-Intern!$C$5)+VLOOKUP($T117,Intern!$K$10:$O$41,4,0)*MIN($AI117,Intern!$C$5)</f>
        <v>#N/A</v>
      </c>
      <c r="AW117" s="151" t="e">
        <f>IF($B117="Lehrkräfte: vorbereitender Besuch",Intern!$B$3,AV117)</f>
        <v>#N/A</v>
      </c>
      <c r="AX117" s="22" t="e">
        <f>IF(($AI117)&gt;Intern!$C$5,VLOOKUP($T117,Intern!$K$10:$O$41,3,0))*($AI117-Intern!$C$5)+VLOOKUP($T117,Intern!$K$10:$O$41,2,0)*MIN($AI117,Intern!$C$5)</f>
        <v>#N/A</v>
      </c>
      <c r="AY117" s="152" t="e">
        <f t="shared" si="41"/>
        <v>#N/A</v>
      </c>
      <c r="AZ117" s="153" t="e">
        <f t="shared" si="33"/>
        <v>#N/A</v>
      </c>
      <c r="BA117" s="22" t="e">
        <f>IF(($AI117)&gt;Intern!$C$5,VLOOKUP($T117,Intern!$A$61:$E$92,5,0))*($AI117-Intern!$C$5)+VLOOKUP($T117,Intern!$A$61:$E$92,4,0)*MIN($AI117,Intern!$C$5)</f>
        <v>#N/A</v>
      </c>
      <c r="BB117" s="151" t="e">
        <f>IF($B117="Lehrkräfte: vorbereitender Besuch",Intern!$B$54,BA117)</f>
        <v>#N/A</v>
      </c>
      <c r="BC117" s="22" t="e">
        <f>IF(($AI117)&gt;Intern!$C$5,VLOOKUP($T117,Intern!$A$61:$E$92,3,0))*($AI117-Intern!$C$5)+VLOOKUP($T117,Intern!$A$61:$E$92,2,0)*MIN($AI117,Intern!$C$5)</f>
        <v>#N/A</v>
      </c>
      <c r="BD117" s="152" t="e">
        <f>IF(($AI117)&gt;Intern!$C$5,VLOOKUP($T117,Intern!$K$61:$O$92,5,0))*($AI117-Intern!$C$5)+VLOOKUP($T117,Intern!$K$61:$O$92,4,0)*MIN($AI117,Intern!$C$5)</f>
        <v>#N/A</v>
      </c>
      <c r="BE117" s="151" t="e">
        <f>IF($B117="Lehrkräfte: vorbereitender Besuch",Intern!$B$54,BD117)</f>
        <v>#N/A</v>
      </c>
      <c r="BF117" s="153" t="e">
        <f>IF(($AI117)&gt;Intern!$C$5,VLOOKUP($T117,Intern!$K$61:$O$92,3,0))*($AI117-Intern!$C$5)+VLOOKUP($T117,Intern!$K$61:$O$92,2,0)*MIN($AI117,Intern!$C$5)</f>
        <v>#N/A</v>
      </c>
      <c r="BG117" s="22" t="e">
        <f t="shared" si="42"/>
        <v>#N/A</v>
      </c>
      <c r="BH117" s="22" t="e">
        <f t="shared" si="34"/>
        <v>#N/A</v>
      </c>
      <c r="BI117" s="152" t="e">
        <f t="shared" si="35"/>
        <v>#N/A</v>
      </c>
      <c r="BJ117" s="153" t="e">
        <f t="shared" si="36"/>
        <v>#N/A</v>
      </c>
      <c r="BK117" s="189" t="e">
        <f t="shared" si="37"/>
        <v>#N/A</v>
      </c>
      <c r="BL117" s="190" t="e">
        <f>($AI117-2)*VLOOKUP($T117,Intern!$A$10:$H$41,6,0)+2*VLOOKUP($T117,Intern!$A$10:$H$41,7,0)+($AI117-1)*VLOOKUP($T117,Intern!$A$10:$H$41,8,0)</f>
        <v>#N/A</v>
      </c>
      <c r="BM117" s="183" t="e">
        <f t="shared" si="47"/>
        <v>#N/A</v>
      </c>
      <c r="BN117" s="186" t="e">
        <f t="shared" si="48"/>
        <v>#N/A</v>
      </c>
      <c r="BO117" s="179" t="str">
        <f>VLOOKUP($X117,Intern!$B$44:$E$51,3)</f>
        <v>zu wenig km</v>
      </c>
      <c r="BP117" s="180" t="str">
        <f>VLOOKUP($X117,Intern!$B$44:$E$51,4)</f>
        <v>zu wenig km</v>
      </c>
      <c r="BQ117" s="177" t="str">
        <f>VLOOKUP($X117,Intern!$B$95:$E$102,3)</f>
        <v>zu wenig km</v>
      </c>
      <c r="BR117" s="178" t="str">
        <f>VLOOKUP($X117,Intern!$B$95:$E$102,4)</f>
        <v>zu wenig km</v>
      </c>
      <c r="BS117" s="178" t="str">
        <f t="shared" si="38"/>
        <v>zu wenig km</v>
      </c>
      <c r="BT117" s="178" t="str">
        <f t="shared" si="39"/>
        <v>zu wenig km</v>
      </c>
      <c r="BU117" s="183" t="str">
        <f t="shared" si="40"/>
        <v>zu wenig km</v>
      </c>
      <c r="BV117" s="187">
        <f t="shared" si="49"/>
        <v>0</v>
      </c>
      <c r="BW117" s="188" t="e">
        <f t="shared" si="50"/>
        <v>#N/A</v>
      </c>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row>
    <row r="118" spans="1:878" s="36" customFormat="1" ht="30" customHeight="1">
      <c r="A118" s="31">
        <v>105</v>
      </c>
      <c r="B118" s="42"/>
      <c r="C118" s="47"/>
      <c r="D118" s="47"/>
      <c r="E118" s="230"/>
      <c r="F118" s="48"/>
      <c r="G118" s="47"/>
      <c r="H118" s="44"/>
      <c r="I118" s="45"/>
      <c r="J118" s="49"/>
      <c r="K118" s="170"/>
      <c r="L118" s="49"/>
      <c r="M118" s="49"/>
      <c r="N118" s="46"/>
      <c r="O118" s="46"/>
      <c r="P118" s="46"/>
      <c r="Q118" s="46" t="s">
        <v>250</v>
      </c>
      <c r="R118" s="50"/>
      <c r="S118" s="46"/>
      <c r="T118" s="46"/>
      <c r="U118" s="50"/>
      <c r="V118" s="45"/>
      <c r="W118" s="46"/>
      <c r="X118" s="46"/>
      <c r="Y118" s="39" t="str">
        <f>VLOOKUP(X118,Intern!$B$44:$D$51,2)</f>
        <v>zu wenig km</v>
      </c>
      <c r="Z118" s="46"/>
      <c r="AA118" s="32" t="str">
        <f t="shared" si="44"/>
        <v>Ja</v>
      </c>
      <c r="AB118" s="51"/>
      <c r="AC118" s="51"/>
      <c r="AD118" s="51"/>
      <c r="AE118" s="51"/>
      <c r="AF118" s="33">
        <f t="shared" si="43"/>
        <v>1</v>
      </c>
      <c r="AG118" s="52"/>
      <c r="AH118" s="33">
        <f t="shared" si="32"/>
        <v>0</v>
      </c>
      <c r="AI118" s="33">
        <f t="shared" si="45"/>
        <v>1</v>
      </c>
      <c r="AJ118" s="53"/>
      <c r="AK118" s="53"/>
      <c r="AL118" s="53"/>
      <c r="AM118" s="53"/>
      <c r="AN118" s="53"/>
      <c r="AO118" s="53"/>
      <c r="AP118" s="53"/>
      <c r="AQ118" s="53"/>
      <c r="AR118" s="37" t="str">
        <f t="shared" si="46"/>
        <v/>
      </c>
      <c r="AS118" s="152" t="e">
        <f>IF(($AI118)&gt;Intern!$C$5,VLOOKUP($T118,Intern!$A$10:$E$41,5,0))*($AI118-Intern!$C$5)+VLOOKUP($T118,Intern!$A$10:$E$41,4,0)*MIN($AI118,Intern!$C$5)</f>
        <v>#N/A</v>
      </c>
      <c r="AT118" s="151" t="e">
        <f>IF($B118="Lehrkräfte: vorbereitender Besuch",Intern!$B$3,AS118)</f>
        <v>#N/A</v>
      </c>
      <c r="AU118" s="153" t="e">
        <f>IF(($AI118)&gt;Intern!$C$5,VLOOKUP($T118,Intern!$A$10:$E$41,3,0))*($AI118-Intern!$C$5)+VLOOKUP($T118,Intern!$A$10:$E$41,2,0)*MIN($AI118,Intern!$C$5)</f>
        <v>#N/A</v>
      </c>
      <c r="AV118" s="22" t="e">
        <f>IF(($AI118)&gt;Intern!$C$5,VLOOKUP($T118,Intern!$K$10:$O$41,5,0))*($AI118-Intern!$C$5)+VLOOKUP($T118,Intern!$K$10:$O$41,4,0)*MIN($AI118,Intern!$C$5)</f>
        <v>#N/A</v>
      </c>
      <c r="AW118" s="151" t="e">
        <f>IF($B118="Lehrkräfte: vorbereitender Besuch",Intern!$B$3,AV118)</f>
        <v>#N/A</v>
      </c>
      <c r="AX118" s="22" t="e">
        <f>IF(($AI118)&gt;Intern!$C$5,VLOOKUP($T118,Intern!$K$10:$O$41,3,0))*($AI118-Intern!$C$5)+VLOOKUP($T118,Intern!$K$10:$O$41,2,0)*MIN($AI118,Intern!$C$5)</f>
        <v>#N/A</v>
      </c>
      <c r="AY118" s="152" t="e">
        <f t="shared" si="41"/>
        <v>#N/A</v>
      </c>
      <c r="AZ118" s="153" t="e">
        <f t="shared" si="33"/>
        <v>#N/A</v>
      </c>
      <c r="BA118" s="22" t="e">
        <f>IF(($AI118)&gt;Intern!$C$5,VLOOKUP($T118,Intern!$A$61:$E$92,5,0))*($AI118-Intern!$C$5)+VLOOKUP($T118,Intern!$A$61:$E$92,4,0)*MIN($AI118,Intern!$C$5)</f>
        <v>#N/A</v>
      </c>
      <c r="BB118" s="151" t="e">
        <f>IF($B118="Lehrkräfte: vorbereitender Besuch",Intern!$B$54,BA118)</f>
        <v>#N/A</v>
      </c>
      <c r="BC118" s="22" t="e">
        <f>IF(($AI118)&gt;Intern!$C$5,VLOOKUP($T118,Intern!$A$61:$E$92,3,0))*($AI118-Intern!$C$5)+VLOOKUP($T118,Intern!$A$61:$E$92,2,0)*MIN($AI118,Intern!$C$5)</f>
        <v>#N/A</v>
      </c>
      <c r="BD118" s="152" t="e">
        <f>IF(($AI118)&gt;Intern!$C$5,VLOOKUP($T118,Intern!$K$61:$O$92,5,0))*($AI118-Intern!$C$5)+VLOOKUP($T118,Intern!$K$61:$O$92,4,0)*MIN($AI118,Intern!$C$5)</f>
        <v>#N/A</v>
      </c>
      <c r="BE118" s="151" t="e">
        <f>IF($B118="Lehrkräfte: vorbereitender Besuch",Intern!$B$54,BD118)</f>
        <v>#N/A</v>
      </c>
      <c r="BF118" s="153" t="e">
        <f>IF(($AI118)&gt;Intern!$C$5,VLOOKUP($T118,Intern!$K$61:$O$92,3,0))*($AI118-Intern!$C$5)+VLOOKUP($T118,Intern!$K$61:$O$92,2,0)*MIN($AI118,Intern!$C$5)</f>
        <v>#N/A</v>
      </c>
      <c r="BG118" s="22" t="e">
        <f t="shared" si="42"/>
        <v>#N/A</v>
      </c>
      <c r="BH118" s="22" t="e">
        <f t="shared" si="34"/>
        <v>#N/A</v>
      </c>
      <c r="BI118" s="152" t="e">
        <f t="shared" si="35"/>
        <v>#N/A</v>
      </c>
      <c r="BJ118" s="153" t="e">
        <f t="shared" si="36"/>
        <v>#N/A</v>
      </c>
      <c r="BK118" s="189" t="e">
        <f t="shared" si="37"/>
        <v>#N/A</v>
      </c>
      <c r="BL118" s="190" t="e">
        <f>($AI118-2)*VLOOKUP($T118,Intern!$A$10:$H$41,6,0)+2*VLOOKUP($T118,Intern!$A$10:$H$41,7,0)+($AI118-1)*VLOOKUP($T118,Intern!$A$10:$H$41,8,0)</f>
        <v>#N/A</v>
      </c>
      <c r="BM118" s="183" t="e">
        <f t="shared" si="47"/>
        <v>#N/A</v>
      </c>
      <c r="BN118" s="186" t="e">
        <f t="shared" si="48"/>
        <v>#N/A</v>
      </c>
      <c r="BO118" s="179" t="str">
        <f>VLOOKUP($X118,Intern!$B$44:$E$51,3)</f>
        <v>zu wenig km</v>
      </c>
      <c r="BP118" s="180" t="str">
        <f>VLOOKUP($X118,Intern!$B$44:$E$51,4)</f>
        <v>zu wenig km</v>
      </c>
      <c r="BQ118" s="177" t="str">
        <f>VLOOKUP($X118,Intern!$B$95:$E$102,3)</f>
        <v>zu wenig km</v>
      </c>
      <c r="BR118" s="178" t="str">
        <f>VLOOKUP($X118,Intern!$B$95:$E$102,4)</f>
        <v>zu wenig km</v>
      </c>
      <c r="BS118" s="178" t="str">
        <f t="shared" si="38"/>
        <v>zu wenig km</v>
      </c>
      <c r="BT118" s="178" t="str">
        <f t="shared" si="39"/>
        <v>zu wenig km</v>
      </c>
      <c r="BU118" s="183" t="str">
        <f t="shared" si="40"/>
        <v>zu wenig km</v>
      </c>
      <c r="BV118" s="187">
        <f t="shared" si="49"/>
        <v>0</v>
      </c>
      <c r="BW118" s="188" t="e">
        <f t="shared" si="50"/>
        <v>#N/A</v>
      </c>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row>
    <row r="119" spans="1:878" s="36" customFormat="1" ht="30" customHeight="1">
      <c r="A119" s="35">
        <v>106</v>
      </c>
      <c r="B119" s="42"/>
      <c r="C119" s="47"/>
      <c r="D119" s="47"/>
      <c r="E119" s="230"/>
      <c r="F119" s="48"/>
      <c r="G119" s="47"/>
      <c r="H119" s="44"/>
      <c r="I119" s="45"/>
      <c r="J119" s="49"/>
      <c r="K119" s="170"/>
      <c r="L119" s="49"/>
      <c r="M119" s="49"/>
      <c r="N119" s="46"/>
      <c r="O119" s="46"/>
      <c r="P119" s="46"/>
      <c r="Q119" s="46" t="s">
        <v>250</v>
      </c>
      <c r="R119" s="50"/>
      <c r="S119" s="46"/>
      <c r="T119" s="46"/>
      <c r="U119" s="50"/>
      <c r="V119" s="45"/>
      <c r="W119" s="46"/>
      <c r="X119" s="46"/>
      <c r="Y119" s="39" t="str">
        <f>VLOOKUP(X119,Intern!$B$44:$D$51,2)</f>
        <v>zu wenig km</v>
      </c>
      <c r="Z119" s="46"/>
      <c r="AA119" s="32" t="str">
        <f t="shared" si="44"/>
        <v>Ja</v>
      </c>
      <c r="AB119" s="51"/>
      <c r="AC119" s="51"/>
      <c r="AD119" s="51"/>
      <c r="AE119" s="51"/>
      <c r="AF119" s="33">
        <f t="shared" si="43"/>
        <v>1</v>
      </c>
      <c r="AG119" s="52"/>
      <c r="AH119" s="33">
        <f t="shared" si="32"/>
        <v>0</v>
      </c>
      <c r="AI119" s="33">
        <f t="shared" si="45"/>
        <v>1</v>
      </c>
      <c r="AJ119" s="53"/>
      <c r="AK119" s="53"/>
      <c r="AL119" s="53"/>
      <c r="AM119" s="53"/>
      <c r="AN119" s="53"/>
      <c r="AO119" s="53"/>
      <c r="AP119" s="53"/>
      <c r="AQ119" s="53"/>
      <c r="AR119" s="37" t="str">
        <f t="shared" si="46"/>
        <v/>
      </c>
      <c r="AS119" s="152" t="e">
        <f>IF(($AI119)&gt;Intern!$C$5,VLOOKUP($T119,Intern!$A$10:$E$41,5,0))*($AI119-Intern!$C$5)+VLOOKUP($T119,Intern!$A$10:$E$41,4,0)*MIN($AI119,Intern!$C$5)</f>
        <v>#N/A</v>
      </c>
      <c r="AT119" s="151" t="e">
        <f>IF($B119="Lehrkräfte: vorbereitender Besuch",Intern!$B$3,AS119)</f>
        <v>#N/A</v>
      </c>
      <c r="AU119" s="153" t="e">
        <f>IF(($AI119)&gt;Intern!$C$5,VLOOKUP($T119,Intern!$A$10:$E$41,3,0))*($AI119-Intern!$C$5)+VLOOKUP($T119,Intern!$A$10:$E$41,2,0)*MIN($AI119,Intern!$C$5)</f>
        <v>#N/A</v>
      </c>
      <c r="AV119" s="22" t="e">
        <f>IF(($AI119)&gt;Intern!$C$5,VLOOKUP($T119,Intern!$K$10:$O$41,5,0))*($AI119-Intern!$C$5)+VLOOKUP($T119,Intern!$K$10:$O$41,4,0)*MIN($AI119,Intern!$C$5)</f>
        <v>#N/A</v>
      </c>
      <c r="AW119" s="151" t="e">
        <f>IF($B119="Lehrkräfte: vorbereitender Besuch",Intern!$B$3,AV119)</f>
        <v>#N/A</v>
      </c>
      <c r="AX119" s="22" t="e">
        <f>IF(($AI119)&gt;Intern!$C$5,VLOOKUP($T119,Intern!$K$10:$O$41,3,0))*($AI119-Intern!$C$5)+VLOOKUP($T119,Intern!$K$10:$O$41,2,0)*MIN($AI119,Intern!$C$5)</f>
        <v>#N/A</v>
      </c>
      <c r="AY119" s="152" t="e">
        <f t="shared" si="41"/>
        <v>#N/A</v>
      </c>
      <c r="AZ119" s="153" t="e">
        <f t="shared" si="33"/>
        <v>#N/A</v>
      </c>
      <c r="BA119" s="22" t="e">
        <f>IF(($AI119)&gt;Intern!$C$5,VLOOKUP($T119,Intern!$A$61:$E$92,5,0))*($AI119-Intern!$C$5)+VLOOKUP($T119,Intern!$A$61:$E$92,4,0)*MIN($AI119,Intern!$C$5)</f>
        <v>#N/A</v>
      </c>
      <c r="BB119" s="151" t="e">
        <f>IF($B119="Lehrkräfte: vorbereitender Besuch",Intern!$B$54,BA119)</f>
        <v>#N/A</v>
      </c>
      <c r="BC119" s="22" t="e">
        <f>IF(($AI119)&gt;Intern!$C$5,VLOOKUP($T119,Intern!$A$61:$E$92,3,0))*($AI119-Intern!$C$5)+VLOOKUP($T119,Intern!$A$61:$E$92,2,0)*MIN($AI119,Intern!$C$5)</f>
        <v>#N/A</v>
      </c>
      <c r="BD119" s="152" t="e">
        <f>IF(($AI119)&gt;Intern!$C$5,VLOOKUP($T119,Intern!$K$61:$O$92,5,0))*($AI119-Intern!$C$5)+VLOOKUP($T119,Intern!$K$61:$O$92,4,0)*MIN($AI119,Intern!$C$5)</f>
        <v>#N/A</v>
      </c>
      <c r="BE119" s="151" t="e">
        <f>IF($B119="Lehrkräfte: vorbereitender Besuch",Intern!$B$54,BD119)</f>
        <v>#N/A</v>
      </c>
      <c r="BF119" s="153" t="e">
        <f>IF(($AI119)&gt;Intern!$C$5,VLOOKUP($T119,Intern!$K$61:$O$92,3,0))*($AI119-Intern!$C$5)+VLOOKUP($T119,Intern!$K$61:$O$92,2,0)*MIN($AI119,Intern!$C$5)</f>
        <v>#N/A</v>
      </c>
      <c r="BG119" s="22" t="e">
        <f t="shared" si="42"/>
        <v>#N/A</v>
      </c>
      <c r="BH119" s="22" t="e">
        <f t="shared" si="34"/>
        <v>#N/A</v>
      </c>
      <c r="BI119" s="152" t="e">
        <f t="shared" si="35"/>
        <v>#N/A</v>
      </c>
      <c r="BJ119" s="153" t="e">
        <f t="shared" si="36"/>
        <v>#N/A</v>
      </c>
      <c r="BK119" s="189" t="e">
        <f t="shared" si="37"/>
        <v>#N/A</v>
      </c>
      <c r="BL119" s="190" t="e">
        <f>($AI119-2)*VLOOKUP($T119,Intern!$A$10:$H$41,6,0)+2*VLOOKUP($T119,Intern!$A$10:$H$41,7,0)+($AI119-1)*VLOOKUP($T119,Intern!$A$10:$H$41,8,0)</f>
        <v>#N/A</v>
      </c>
      <c r="BM119" s="183" t="e">
        <f t="shared" si="47"/>
        <v>#N/A</v>
      </c>
      <c r="BN119" s="186" t="e">
        <f t="shared" si="48"/>
        <v>#N/A</v>
      </c>
      <c r="BO119" s="179" t="str">
        <f>VLOOKUP($X119,Intern!$B$44:$E$51,3)</f>
        <v>zu wenig km</v>
      </c>
      <c r="BP119" s="180" t="str">
        <f>VLOOKUP($X119,Intern!$B$44:$E$51,4)</f>
        <v>zu wenig km</v>
      </c>
      <c r="BQ119" s="177" t="str">
        <f>VLOOKUP($X119,Intern!$B$95:$E$102,3)</f>
        <v>zu wenig km</v>
      </c>
      <c r="BR119" s="178" t="str">
        <f>VLOOKUP($X119,Intern!$B$95:$E$102,4)</f>
        <v>zu wenig km</v>
      </c>
      <c r="BS119" s="178" t="str">
        <f t="shared" si="38"/>
        <v>zu wenig km</v>
      </c>
      <c r="BT119" s="178" t="str">
        <f t="shared" si="39"/>
        <v>zu wenig km</v>
      </c>
      <c r="BU119" s="183" t="str">
        <f t="shared" si="40"/>
        <v>zu wenig km</v>
      </c>
      <c r="BV119" s="187">
        <f t="shared" si="49"/>
        <v>0</v>
      </c>
      <c r="BW119" s="188" t="e">
        <f t="shared" si="50"/>
        <v>#N/A</v>
      </c>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row>
    <row r="120" spans="1:878" s="36" customFormat="1" ht="30" customHeight="1">
      <c r="A120" s="35">
        <v>107</v>
      </c>
      <c r="B120" s="42"/>
      <c r="C120" s="47"/>
      <c r="D120" s="47"/>
      <c r="E120" s="230"/>
      <c r="F120" s="48"/>
      <c r="G120" s="47"/>
      <c r="H120" s="44"/>
      <c r="I120" s="45"/>
      <c r="J120" s="49"/>
      <c r="K120" s="170"/>
      <c r="L120" s="49"/>
      <c r="M120" s="49"/>
      <c r="N120" s="46"/>
      <c r="O120" s="46"/>
      <c r="P120" s="46"/>
      <c r="Q120" s="46" t="s">
        <v>250</v>
      </c>
      <c r="R120" s="50"/>
      <c r="S120" s="46"/>
      <c r="T120" s="46"/>
      <c r="U120" s="50"/>
      <c r="V120" s="45"/>
      <c r="W120" s="46"/>
      <c r="X120" s="46"/>
      <c r="Y120" s="39" t="str">
        <f>VLOOKUP(X120,Intern!$B$44:$D$51,2)</f>
        <v>zu wenig km</v>
      </c>
      <c r="Z120" s="46"/>
      <c r="AA120" s="32" t="str">
        <f t="shared" si="44"/>
        <v>Ja</v>
      </c>
      <c r="AB120" s="51"/>
      <c r="AC120" s="51"/>
      <c r="AD120" s="51"/>
      <c r="AE120" s="51"/>
      <c r="AF120" s="33">
        <f t="shared" si="43"/>
        <v>1</v>
      </c>
      <c r="AG120" s="52"/>
      <c r="AH120" s="33">
        <f t="shared" si="32"/>
        <v>0</v>
      </c>
      <c r="AI120" s="33">
        <f t="shared" si="45"/>
        <v>1</v>
      </c>
      <c r="AJ120" s="53"/>
      <c r="AK120" s="53"/>
      <c r="AL120" s="53"/>
      <c r="AM120" s="53"/>
      <c r="AN120" s="53"/>
      <c r="AO120" s="53"/>
      <c r="AP120" s="53"/>
      <c r="AQ120" s="53"/>
      <c r="AR120" s="37" t="str">
        <f t="shared" si="46"/>
        <v/>
      </c>
      <c r="AS120" s="152" t="e">
        <f>IF(($AI120)&gt;Intern!$C$5,VLOOKUP($T120,Intern!$A$10:$E$41,5,0))*($AI120-Intern!$C$5)+VLOOKUP($T120,Intern!$A$10:$E$41,4,0)*MIN($AI120,Intern!$C$5)</f>
        <v>#N/A</v>
      </c>
      <c r="AT120" s="151" t="e">
        <f>IF($B120="Lehrkräfte: vorbereitender Besuch",Intern!$B$3,AS120)</f>
        <v>#N/A</v>
      </c>
      <c r="AU120" s="153" t="e">
        <f>IF(($AI120)&gt;Intern!$C$5,VLOOKUP($T120,Intern!$A$10:$E$41,3,0))*($AI120-Intern!$C$5)+VLOOKUP($T120,Intern!$A$10:$E$41,2,0)*MIN($AI120,Intern!$C$5)</f>
        <v>#N/A</v>
      </c>
      <c r="AV120" s="22" t="e">
        <f>IF(($AI120)&gt;Intern!$C$5,VLOOKUP($T120,Intern!$K$10:$O$41,5,0))*($AI120-Intern!$C$5)+VLOOKUP($T120,Intern!$K$10:$O$41,4,0)*MIN($AI120,Intern!$C$5)</f>
        <v>#N/A</v>
      </c>
      <c r="AW120" s="151" t="e">
        <f>IF($B120="Lehrkräfte: vorbereitender Besuch",Intern!$B$3,AV120)</f>
        <v>#N/A</v>
      </c>
      <c r="AX120" s="22" t="e">
        <f>IF(($AI120)&gt;Intern!$C$5,VLOOKUP($T120,Intern!$K$10:$O$41,3,0))*($AI120-Intern!$C$5)+VLOOKUP($T120,Intern!$K$10:$O$41,2,0)*MIN($AI120,Intern!$C$5)</f>
        <v>#N/A</v>
      </c>
      <c r="AY120" s="152" t="e">
        <f t="shared" si="41"/>
        <v>#N/A</v>
      </c>
      <c r="AZ120" s="153" t="e">
        <f t="shared" si="33"/>
        <v>#N/A</v>
      </c>
      <c r="BA120" s="22" t="e">
        <f>IF(($AI120)&gt;Intern!$C$5,VLOOKUP($T120,Intern!$A$61:$E$92,5,0))*($AI120-Intern!$C$5)+VLOOKUP($T120,Intern!$A$61:$E$92,4,0)*MIN($AI120,Intern!$C$5)</f>
        <v>#N/A</v>
      </c>
      <c r="BB120" s="151" t="e">
        <f>IF($B120="Lehrkräfte: vorbereitender Besuch",Intern!$B$54,BA120)</f>
        <v>#N/A</v>
      </c>
      <c r="BC120" s="22" t="e">
        <f>IF(($AI120)&gt;Intern!$C$5,VLOOKUP($T120,Intern!$A$61:$E$92,3,0))*($AI120-Intern!$C$5)+VLOOKUP($T120,Intern!$A$61:$E$92,2,0)*MIN($AI120,Intern!$C$5)</f>
        <v>#N/A</v>
      </c>
      <c r="BD120" s="152" t="e">
        <f>IF(($AI120)&gt;Intern!$C$5,VLOOKUP($T120,Intern!$K$61:$O$92,5,0))*($AI120-Intern!$C$5)+VLOOKUP($T120,Intern!$K$61:$O$92,4,0)*MIN($AI120,Intern!$C$5)</f>
        <v>#N/A</v>
      </c>
      <c r="BE120" s="151" t="e">
        <f>IF($B120="Lehrkräfte: vorbereitender Besuch",Intern!$B$54,BD120)</f>
        <v>#N/A</v>
      </c>
      <c r="BF120" s="153" t="e">
        <f>IF(($AI120)&gt;Intern!$C$5,VLOOKUP($T120,Intern!$K$61:$O$92,3,0))*($AI120-Intern!$C$5)+VLOOKUP($T120,Intern!$K$61:$O$92,2,0)*MIN($AI120,Intern!$C$5)</f>
        <v>#N/A</v>
      </c>
      <c r="BG120" s="22" t="e">
        <f t="shared" si="42"/>
        <v>#N/A</v>
      </c>
      <c r="BH120" s="22" t="e">
        <f t="shared" si="34"/>
        <v>#N/A</v>
      </c>
      <c r="BI120" s="152" t="e">
        <f t="shared" si="35"/>
        <v>#N/A</v>
      </c>
      <c r="BJ120" s="153" t="e">
        <f t="shared" si="36"/>
        <v>#N/A</v>
      </c>
      <c r="BK120" s="189" t="e">
        <f t="shared" si="37"/>
        <v>#N/A</v>
      </c>
      <c r="BL120" s="190" t="e">
        <f>($AI120-2)*VLOOKUP($T120,Intern!$A$10:$H$41,6,0)+2*VLOOKUP($T120,Intern!$A$10:$H$41,7,0)+($AI120-1)*VLOOKUP($T120,Intern!$A$10:$H$41,8,0)</f>
        <v>#N/A</v>
      </c>
      <c r="BM120" s="183" t="e">
        <f t="shared" si="47"/>
        <v>#N/A</v>
      </c>
      <c r="BN120" s="186" t="e">
        <f t="shared" si="48"/>
        <v>#N/A</v>
      </c>
      <c r="BO120" s="179" t="str">
        <f>VLOOKUP($X120,Intern!$B$44:$E$51,3)</f>
        <v>zu wenig km</v>
      </c>
      <c r="BP120" s="180" t="str">
        <f>VLOOKUP($X120,Intern!$B$44:$E$51,4)</f>
        <v>zu wenig km</v>
      </c>
      <c r="BQ120" s="177" t="str">
        <f>VLOOKUP($X120,Intern!$B$95:$E$102,3)</f>
        <v>zu wenig km</v>
      </c>
      <c r="BR120" s="178" t="str">
        <f>VLOOKUP($X120,Intern!$B$95:$E$102,4)</f>
        <v>zu wenig km</v>
      </c>
      <c r="BS120" s="178" t="str">
        <f t="shared" si="38"/>
        <v>zu wenig km</v>
      </c>
      <c r="BT120" s="178" t="str">
        <f t="shared" si="39"/>
        <v>zu wenig km</v>
      </c>
      <c r="BU120" s="183" t="str">
        <f t="shared" si="40"/>
        <v>zu wenig km</v>
      </c>
      <c r="BV120" s="187">
        <f t="shared" si="49"/>
        <v>0</v>
      </c>
      <c r="BW120" s="188" t="e">
        <f t="shared" si="50"/>
        <v>#N/A</v>
      </c>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row>
    <row r="121" spans="1:878" s="36" customFormat="1" ht="30" customHeight="1">
      <c r="A121" s="35">
        <v>108</v>
      </c>
      <c r="B121" s="42"/>
      <c r="C121" s="47"/>
      <c r="D121" s="47"/>
      <c r="E121" s="230"/>
      <c r="F121" s="48"/>
      <c r="G121" s="47"/>
      <c r="H121" s="44"/>
      <c r="I121" s="45"/>
      <c r="J121" s="49"/>
      <c r="K121" s="170"/>
      <c r="L121" s="49"/>
      <c r="M121" s="49"/>
      <c r="N121" s="46"/>
      <c r="O121" s="46"/>
      <c r="P121" s="46"/>
      <c r="Q121" s="46" t="s">
        <v>250</v>
      </c>
      <c r="R121" s="50"/>
      <c r="S121" s="46"/>
      <c r="T121" s="46"/>
      <c r="U121" s="50"/>
      <c r="V121" s="45"/>
      <c r="W121" s="46"/>
      <c r="X121" s="46"/>
      <c r="Y121" s="39" t="str">
        <f>VLOOKUP(X121,Intern!$B$44:$D$51,2)</f>
        <v>zu wenig km</v>
      </c>
      <c r="Z121" s="46"/>
      <c r="AA121" s="32" t="str">
        <f t="shared" si="44"/>
        <v>Ja</v>
      </c>
      <c r="AB121" s="51"/>
      <c r="AC121" s="51"/>
      <c r="AD121" s="51"/>
      <c r="AE121" s="51"/>
      <c r="AF121" s="33">
        <f t="shared" si="43"/>
        <v>1</v>
      </c>
      <c r="AG121" s="52"/>
      <c r="AH121" s="33">
        <f t="shared" si="32"/>
        <v>0</v>
      </c>
      <c r="AI121" s="33">
        <f t="shared" si="45"/>
        <v>1</v>
      </c>
      <c r="AJ121" s="53"/>
      <c r="AK121" s="53"/>
      <c r="AL121" s="53"/>
      <c r="AM121" s="53"/>
      <c r="AN121" s="53"/>
      <c r="AO121" s="53"/>
      <c r="AP121" s="53"/>
      <c r="AQ121" s="53"/>
      <c r="AR121" s="37" t="str">
        <f t="shared" si="46"/>
        <v/>
      </c>
      <c r="AS121" s="152" t="e">
        <f>IF(($AI121)&gt;Intern!$C$5,VLOOKUP($T121,Intern!$A$10:$E$41,5,0))*($AI121-Intern!$C$5)+VLOOKUP($T121,Intern!$A$10:$E$41,4,0)*MIN($AI121,Intern!$C$5)</f>
        <v>#N/A</v>
      </c>
      <c r="AT121" s="151" t="e">
        <f>IF($B121="Lehrkräfte: vorbereitender Besuch",Intern!$B$3,AS121)</f>
        <v>#N/A</v>
      </c>
      <c r="AU121" s="153" t="e">
        <f>IF(($AI121)&gt;Intern!$C$5,VLOOKUP($T121,Intern!$A$10:$E$41,3,0))*($AI121-Intern!$C$5)+VLOOKUP($T121,Intern!$A$10:$E$41,2,0)*MIN($AI121,Intern!$C$5)</f>
        <v>#N/A</v>
      </c>
      <c r="AV121" s="22" t="e">
        <f>IF(($AI121)&gt;Intern!$C$5,VLOOKUP($T121,Intern!$K$10:$O$41,5,0))*($AI121-Intern!$C$5)+VLOOKUP($T121,Intern!$K$10:$O$41,4,0)*MIN($AI121,Intern!$C$5)</f>
        <v>#N/A</v>
      </c>
      <c r="AW121" s="151" t="e">
        <f>IF($B121="Lehrkräfte: vorbereitender Besuch",Intern!$B$3,AV121)</f>
        <v>#N/A</v>
      </c>
      <c r="AX121" s="22" t="e">
        <f>IF(($AI121)&gt;Intern!$C$5,VLOOKUP($T121,Intern!$K$10:$O$41,3,0))*($AI121-Intern!$C$5)+VLOOKUP($T121,Intern!$K$10:$O$41,2,0)*MIN($AI121,Intern!$C$5)</f>
        <v>#N/A</v>
      </c>
      <c r="AY121" s="152" t="e">
        <f t="shared" si="41"/>
        <v>#N/A</v>
      </c>
      <c r="AZ121" s="153" t="e">
        <f t="shared" si="33"/>
        <v>#N/A</v>
      </c>
      <c r="BA121" s="22" t="e">
        <f>IF(($AI121)&gt;Intern!$C$5,VLOOKUP($T121,Intern!$A$61:$E$92,5,0))*($AI121-Intern!$C$5)+VLOOKUP($T121,Intern!$A$61:$E$92,4,0)*MIN($AI121,Intern!$C$5)</f>
        <v>#N/A</v>
      </c>
      <c r="BB121" s="151" t="e">
        <f>IF($B121="Lehrkräfte: vorbereitender Besuch",Intern!$B$54,BA121)</f>
        <v>#N/A</v>
      </c>
      <c r="BC121" s="22" t="e">
        <f>IF(($AI121)&gt;Intern!$C$5,VLOOKUP($T121,Intern!$A$61:$E$92,3,0))*($AI121-Intern!$C$5)+VLOOKUP($T121,Intern!$A$61:$E$92,2,0)*MIN($AI121,Intern!$C$5)</f>
        <v>#N/A</v>
      </c>
      <c r="BD121" s="152" t="e">
        <f>IF(($AI121)&gt;Intern!$C$5,VLOOKUP($T121,Intern!$K$61:$O$92,5,0))*($AI121-Intern!$C$5)+VLOOKUP($T121,Intern!$K$61:$O$92,4,0)*MIN($AI121,Intern!$C$5)</f>
        <v>#N/A</v>
      </c>
      <c r="BE121" s="151" t="e">
        <f>IF($B121="Lehrkräfte: vorbereitender Besuch",Intern!$B$54,BD121)</f>
        <v>#N/A</v>
      </c>
      <c r="BF121" s="153" t="e">
        <f>IF(($AI121)&gt;Intern!$C$5,VLOOKUP($T121,Intern!$K$61:$O$92,3,0))*($AI121-Intern!$C$5)+VLOOKUP($T121,Intern!$K$61:$O$92,2,0)*MIN($AI121,Intern!$C$5)</f>
        <v>#N/A</v>
      </c>
      <c r="BG121" s="22" t="e">
        <f t="shared" si="42"/>
        <v>#N/A</v>
      </c>
      <c r="BH121" s="22" t="e">
        <f t="shared" si="34"/>
        <v>#N/A</v>
      </c>
      <c r="BI121" s="152" t="e">
        <f t="shared" si="35"/>
        <v>#N/A</v>
      </c>
      <c r="BJ121" s="153" t="e">
        <f t="shared" si="36"/>
        <v>#N/A</v>
      </c>
      <c r="BK121" s="189" t="e">
        <f t="shared" si="37"/>
        <v>#N/A</v>
      </c>
      <c r="BL121" s="190" t="e">
        <f>($AI121-2)*VLOOKUP($T121,Intern!$A$10:$H$41,6,0)+2*VLOOKUP($T121,Intern!$A$10:$H$41,7,0)+($AI121-1)*VLOOKUP($T121,Intern!$A$10:$H$41,8,0)</f>
        <v>#N/A</v>
      </c>
      <c r="BM121" s="183" t="e">
        <f t="shared" si="47"/>
        <v>#N/A</v>
      </c>
      <c r="BN121" s="186" t="e">
        <f t="shared" si="48"/>
        <v>#N/A</v>
      </c>
      <c r="BO121" s="179" t="str">
        <f>VLOOKUP($X121,Intern!$B$44:$E$51,3)</f>
        <v>zu wenig km</v>
      </c>
      <c r="BP121" s="180" t="str">
        <f>VLOOKUP($X121,Intern!$B$44:$E$51,4)</f>
        <v>zu wenig km</v>
      </c>
      <c r="BQ121" s="177" t="str">
        <f>VLOOKUP($X121,Intern!$B$95:$E$102,3)</f>
        <v>zu wenig km</v>
      </c>
      <c r="BR121" s="178" t="str">
        <f>VLOOKUP($X121,Intern!$B$95:$E$102,4)</f>
        <v>zu wenig km</v>
      </c>
      <c r="BS121" s="178" t="str">
        <f t="shared" si="38"/>
        <v>zu wenig km</v>
      </c>
      <c r="BT121" s="178" t="str">
        <f t="shared" si="39"/>
        <v>zu wenig km</v>
      </c>
      <c r="BU121" s="183" t="str">
        <f t="shared" si="40"/>
        <v>zu wenig km</v>
      </c>
      <c r="BV121" s="187">
        <f t="shared" si="49"/>
        <v>0</v>
      </c>
      <c r="BW121" s="188" t="e">
        <f t="shared" si="50"/>
        <v>#N/A</v>
      </c>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row>
    <row r="122" spans="1:878" s="36" customFormat="1" ht="30" customHeight="1">
      <c r="A122" s="31">
        <v>109</v>
      </c>
      <c r="B122" s="42"/>
      <c r="C122" s="47"/>
      <c r="D122" s="47"/>
      <c r="E122" s="230"/>
      <c r="F122" s="48"/>
      <c r="G122" s="47"/>
      <c r="H122" s="44"/>
      <c r="I122" s="45"/>
      <c r="J122" s="49"/>
      <c r="K122" s="170"/>
      <c r="L122" s="49"/>
      <c r="M122" s="49"/>
      <c r="N122" s="46"/>
      <c r="O122" s="46"/>
      <c r="P122" s="46"/>
      <c r="Q122" s="46" t="s">
        <v>250</v>
      </c>
      <c r="R122" s="50"/>
      <c r="S122" s="46"/>
      <c r="T122" s="46"/>
      <c r="U122" s="50"/>
      <c r="V122" s="45"/>
      <c r="W122" s="46"/>
      <c r="X122" s="46"/>
      <c r="Y122" s="39" t="str">
        <f>VLOOKUP(X122,Intern!$B$44:$D$51,2)</f>
        <v>zu wenig km</v>
      </c>
      <c r="Z122" s="46"/>
      <c r="AA122" s="32" t="str">
        <f t="shared" si="44"/>
        <v>Ja</v>
      </c>
      <c r="AB122" s="51"/>
      <c r="AC122" s="51"/>
      <c r="AD122" s="51"/>
      <c r="AE122" s="51"/>
      <c r="AF122" s="33">
        <f t="shared" si="43"/>
        <v>1</v>
      </c>
      <c r="AG122" s="52"/>
      <c r="AH122" s="33">
        <f t="shared" si="32"/>
        <v>0</v>
      </c>
      <c r="AI122" s="33">
        <f t="shared" si="45"/>
        <v>1</v>
      </c>
      <c r="AJ122" s="53"/>
      <c r="AK122" s="53"/>
      <c r="AL122" s="53"/>
      <c r="AM122" s="53"/>
      <c r="AN122" s="53"/>
      <c r="AO122" s="53"/>
      <c r="AP122" s="53"/>
      <c r="AQ122" s="53"/>
      <c r="AR122" s="37" t="str">
        <f t="shared" si="46"/>
        <v/>
      </c>
      <c r="AS122" s="152" t="e">
        <f>IF(($AI122)&gt;Intern!$C$5,VLOOKUP($T122,Intern!$A$10:$E$41,5,0))*($AI122-Intern!$C$5)+VLOOKUP($T122,Intern!$A$10:$E$41,4,0)*MIN($AI122,Intern!$C$5)</f>
        <v>#N/A</v>
      </c>
      <c r="AT122" s="151" t="e">
        <f>IF($B122="Lehrkräfte: vorbereitender Besuch",Intern!$B$3,AS122)</f>
        <v>#N/A</v>
      </c>
      <c r="AU122" s="153" t="e">
        <f>IF(($AI122)&gt;Intern!$C$5,VLOOKUP($T122,Intern!$A$10:$E$41,3,0))*($AI122-Intern!$C$5)+VLOOKUP($T122,Intern!$A$10:$E$41,2,0)*MIN($AI122,Intern!$C$5)</f>
        <v>#N/A</v>
      </c>
      <c r="AV122" s="22" t="e">
        <f>IF(($AI122)&gt;Intern!$C$5,VLOOKUP($T122,Intern!$K$10:$O$41,5,0))*($AI122-Intern!$C$5)+VLOOKUP($T122,Intern!$K$10:$O$41,4,0)*MIN($AI122,Intern!$C$5)</f>
        <v>#N/A</v>
      </c>
      <c r="AW122" s="151" t="e">
        <f>IF($B122="Lehrkräfte: vorbereitender Besuch",Intern!$B$3,AV122)</f>
        <v>#N/A</v>
      </c>
      <c r="AX122" s="22" t="e">
        <f>IF(($AI122)&gt;Intern!$C$5,VLOOKUP($T122,Intern!$K$10:$O$41,3,0))*($AI122-Intern!$C$5)+VLOOKUP($T122,Intern!$K$10:$O$41,2,0)*MIN($AI122,Intern!$C$5)</f>
        <v>#N/A</v>
      </c>
      <c r="AY122" s="152" t="e">
        <f t="shared" si="41"/>
        <v>#N/A</v>
      </c>
      <c r="AZ122" s="153" t="e">
        <f t="shared" si="33"/>
        <v>#N/A</v>
      </c>
      <c r="BA122" s="22" t="e">
        <f>IF(($AI122)&gt;Intern!$C$5,VLOOKUP($T122,Intern!$A$61:$E$92,5,0))*($AI122-Intern!$C$5)+VLOOKUP($T122,Intern!$A$61:$E$92,4,0)*MIN($AI122,Intern!$C$5)</f>
        <v>#N/A</v>
      </c>
      <c r="BB122" s="151" t="e">
        <f>IF($B122="Lehrkräfte: vorbereitender Besuch",Intern!$B$54,BA122)</f>
        <v>#N/A</v>
      </c>
      <c r="BC122" s="22" t="e">
        <f>IF(($AI122)&gt;Intern!$C$5,VLOOKUP($T122,Intern!$A$61:$E$92,3,0))*($AI122-Intern!$C$5)+VLOOKUP($T122,Intern!$A$61:$E$92,2,0)*MIN($AI122,Intern!$C$5)</f>
        <v>#N/A</v>
      </c>
      <c r="BD122" s="152" t="e">
        <f>IF(($AI122)&gt;Intern!$C$5,VLOOKUP($T122,Intern!$K$61:$O$92,5,0))*($AI122-Intern!$C$5)+VLOOKUP($T122,Intern!$K$61:$O$92,4,0)*MIN($AI122,Intern!$C$5)</f>
        <v>#N/A</v>
      </c>
      <c r="BE122" s="151" t="e">
        <f>IF($B122="Lehrkräfte: vorbereitender Besuch",Intern!$B$54,BD122)</f>
        <v>#N/A</v>
      </c>
      <c r="BF122" s="153" t="e">
        <f>IF(($AI122)&gt;Intern!$C$5,VLOOKUP($T122,Intern!$K$61:$O$92,3,0))*($AI122-Intern!$C$5)+VLOOKUP($T122,Intern!$K$61:$O$92,2,0)*MIN($AI122,Intern!$C$5)</f>
        <v>#N/A</v>
      </c>
      <c r="BG122" s="22" t="e">
        <f t="shared" si="42"/>
        <v>#N/A</v>
      </c>
      <c r="BH122" s="22" t="e">
        <f t="shared" si="34"/>
        <v>#N/A</v>
      </c>
      <c r="BI122" s="152" t="e">
        <f t="shared" si="35"/>
        <v>#N/A</v>
      </c>
      <c r="BJ122" s="153" t="e">
        <f t="shared" si="36"/>
        <v>#N/A</v>
      </c>
      <c r="BK122" s="189" t="e">
        <f t="shared" si="37"/>
        <v>#N/A</v>
      </c>
      <c r="BL122" s="190" t="e">
        <f>($AI122-2)*VLOOKUP($T122,Intern!$A$10:$H$41,6,0)+2*VLOOKUP($T122,Intern!$A$10:$H$41,7,0)+($AI122-1)*VLOOKUP($T122,Intern!$A$10:$H$41,8,0)</f>
        <v>#N/A</v>
      </c>
      <c r="BM122" s="183" t="e">
        <f t="shared" si="47"/>
        <v>#N/A</v>
      </c>
      <c r="BN122" s="186" t="e">
        <f t="shared" si="48"/>
        <v>#N/A</v>
      </c>
      <c r="BO122" s="179" t="str">
        <f>VLOOKUP($X122,Intern!$B$44:$E$51,3)</f>
        <v>zu wenig km</v>
      </c>
      <c r="BP122" s="180" t="str">
        <f>VLOOKUP($X122,Intern!$B$44:$E$51,4)</f>
        <v>zu wenig km</v>
      </c>
      <c r="BQ122" s="177" t="str">
        <f>VLOOKUP($X122,Intern!$B$95:$E$102,3)</f>
        <v>zu wenig km</v>
      </c>
      <c r="BR122" s="178" t="str">
        <f>VLOOKUP($X122,Intern!$B$95:$E$102,4)</f>
        <v>zu wenig km</v>
      </c>
      <c r="BS122" s="178" t="str">
        <f t="shared" si="38"/>
        <v>zu wenig km</v>
      </c>
      <c r="BT122" s="178" t="str">
        <f t="shared" si="39"/>
        <v>zu wenig km</v>
      </c>
      <c r="BU122" s="183" t="str">
        <f t="shared" si="40"/>
        <v>zu wenig km</v>
      </c>
      <c r="BV122" s="187">
        <f t="shared" si="49"/>
        <v>0</v>
      </c>
      <c r="BW122" s="188" t="e">
        <f t="shared" si="50"/>
        <v>#N/A</v>
      </c>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row>
    <row r="123" spans="1:878" s="36" customFormat="1" ht="30" customHeight="1">
      <c r="A123" s="35">
        <v>110</v>
      </c>
      <c r="B123" s="42"/>
      <c r="C123" s="47"/>
      <c r="D123" s="47"/>
      <c r="E123" s="230"/>
      <c r="F123" s="48"/>
      <c r="G123" s="47"/>
      <c r="H123" s="44"/>
      <c r="I123" s="45"/>
      <c r="J123" s="49"/>
      <c r="K123" s="170"/>
      <c r="L123" s="49"/>
      <c r="M123" s="49"/>
      <c r="N123" s="46"/>
      <c r="O123" s="46"/>
      <c r="P123" s="46"/>
      <c r="Q123" s="46" t="s">
        <v>250</v>
      </c>
      <c r="R123" s="50"/>
      <c r="S123" s="46"/>
      <c r="T123" s="46"/>
      <c r="U123" s="50"/>
      <c r="V123" s="45"/>
      <c r="W123" s="46"/>
      <c r="X123" s="46"/>
      <c r="Y123" s="39" t="str">
        <f>VLOOKUP(X123,Intern!$B$44:$D$51,2)</f>
        <v>zu wenig km</v>
      </c>
      <c r="Z123" s="46"/>
      <c r="AA123" s="32" t="str">
        <f t="shared" si="44"/>
        <v>Ja</v>
      </c>
      <c r="AB123" s="51"/>
      <c r="AC123" s="51"/>
      <c r="AD123" s="51"/>
      <c r="AE123" s="51"/>
      <c r="AF123" s="33">
        <f t="shared" si="43"/>
        <v>1</v>
      </c>
      <c r="AG123" s="52"/>
      <c r="AH123" s="33">
        <f t="shared" si="32"/>
        <v>0</v>
      </c>
      <c r="AI123" s="33">
        <f t="shared" si="45"/>
        <v>1</v>
      </c>
      <c r="AJ123" s="53"/>
      <c r="AK123" s="53"/>
      <c r="AL123" s="53"/>
      <c r="AM123" s="53"/>
      <c r="AN123" s="53"/>
      <c r="AO123" s="53"/>
      <c r="AP123" s="53"/>
      <c r="AQ123" s="53"/>
      <c r="AR123" s="37" t="str">
        <f t="shared" si="46"/>
        <v/>
      </c>
      <c r="AS123" s="152" t="e">
        <f>IF(($AI123)&gt;Intern!$C$5,VLOOKUP($T123,Intern!$A$10:$E$41,5,0))*($AI123-Intern!$C$5)+VLOOKUP($T123,Intern!$A$10:$E$41,4,0)*MIN($AI123,Intern!$C$5)</f>
        <v>#N/A</v>
      </c>
      <c r="AT123" s="151" t="e">
        <f>IF($B123="Lehrkräfte: vorbereitender Besuch",Intern!$B$3,AS123)</f>
        <v>#N/A</v>
      </c>
      <c r="AU123" s="153" t="e">
        <f>IF(($AI123)&gt;Intern!$C$5,VLOOKUP($T123,Intern!$A$10:$E$41,3,0))*($AI123-Intern!$C$5)+VLOOKUP($T123,Intern!$A$10:$E$41,2,0)*MIN($AI123,Intern!$C$5)</f>
        <v>#N/A</v>
      </c>
      <c r="AV123" s="22" t="e">
        <f>IF(($AI123)&gt;Intern!$C$5,VLOOKUP($T123,Intern!$K$10:$O$41,5,0))*($AI123-Intern!$C$5)+VLOOKUP($T123,Intern!$K$10:$O$41,4,0)*MIN($AI123,Intern!$C$5)</f>
        <v>#N/A</v>
      </c>
      <c r="AW123" s="151" t="e">
        <f>IF($B123="Lehrkräfte: vorbereitender Besuch",Intern!$B$3,AV123)</f>
        <v>#N/A</v>
      </c>
      <c r="AX123" s="22" t="e">
        <f>IF(($AI123)&gt;Intern!$C$5,VLOOKUP($T123,Intern!$K$10:$O$41,3,0))*($AI123-Intern!$C$5)+VLOOKUP($T123,Intern!$K$10:$O$41,2,0)*MIN($AI123,Intern!$C$5)</f>
        <v>#N/A</v>
      </c>
      <c r="AY123" s="152" t="e">
        <f t="shared" si="41"/>
        <v>#N/A</v>
      </c>
      <c r="AZ123" s="153" t="e">
        <f t="shared" si="33"/>
        <v>#N/A</v>
      </c>
      <c r="BA123" s="22" t="e">
        <f>IF(($AI123)&gt;Intern!$C$5,VLOOKUP($T123,Intern!$A$61:$E$92,5,0))*($AI123-Intern!$C$5)+VLOOKUP($T123,Intern!$A$61:$E$92,4,0)*MIN($AI123,Intern!$C$5)</f>
        <v>#N/A</v>
      </c>
      <c r="BB123" s="151" t="e">
        <f>IF($B123="Lehrkräfte: vorbereitender Besuch",Intern!$B$54,BA123)</f>
        <v>#N/A</v>
      </c>
      <c r="BC123" s="22" t="e">
        <f>IF(($AI123)&gt;Intern!$C$5,VLOOKUP($T123,Intern!$A$61:$E$92,3,0))*($AI123-Intern!$C$5)+VLOOKUP($T123,Intern!$A$61:$E$92,2,0)*MIN($AI123,Intern!$C$5)</f>
        <v>#N/A</v>
      </c>
      <c r="BD123" s="152" t="e">
        <f>IF(($AI123)&gt;Intern!$C$5,VLOOKUP($T123,Intern!$K$61:$O$92,5,0))*($AI123-Intern!$C$5)+VLOOKUP($T123,Intern!$K$61:$O$92,4,0)*MIN($AI123,Intern!$C$5)</f>
        <v>#N/A</v>
      </c>
      <c r="BE123" s="151" t="e">
        <f>IF($B123="Lehrkräfte: vorbereitender Besuch",Intern!$B$54,BD123)</f>
        <v>#N/A</v>
      </c>
      <c r="BF123" s="153" t="e">
        <f>IF(($AI123)&gt;Intern!$C$5,VLOOKUP($T123,Intern!$K$61:$O$92,3,0))*($AI123-Intern!$C$5)+VLOOKUP($T123,Intern!$K$61:$O$92,2,0)*MIN($AI123,Intern!$C$5)</f>
        <v>#N/A</v>
      </c>
      <c r="BG123" s="22" t="e">
        <f t="shared" si="42"/>
        <v>#N/A</v>
      </c>
      <c r="BH123" s="22" t="e">
        <f t="shared" si="34"/>
        <v>#N/A</v>
      </c>
      <c r="BI123" s="152" t="e">
        <f t="shared" si="35"/>
        <v>#N/A</v>
      </c>
      <c r="BJ123" s="153" t="e">
        <f t="shared" si="36"/>
        <v>#N/A</v>
      </c>
      <c r="BK123" s="189" t="e">
        <f t="shared" si="37"/>
        <v>#N/A</v>
      </c>
      <c r="BL123" s="190" t="e">
        <f>($AI123-2)*VLOOKUP($T123,Intern!$A$10:$H$41,6,0)+2*VLOOKUP($T123,Intern!$A$10:$H$41,7,0)+($AI123-1)*VLOOKUP($T123,Intern!$A$10:$H$41,8,0)</f>
        <v>#N/A</v>
      </c>
      <c r="BM123" s="183" t="e">
        <f t="shared" si="47"/>
        <v>#N/A</v>
      </c>
      <c r="BN123" s="186" t="e">
        <f t="shared" si="48"/>
        <v>#N/A</v>
      </c>
      <c r="BO123" s="179" t="str">
        <f>VLOOKUP($X123,Intern!$B$44:$E$51,3)</f>
        <v>zu wenig km</v>
      </c>
      <c r="BP123" s="180" t="str">
        <f>VLOOKUP($X123,Intern!$B$44:$E$51,4)</f>
        <v>zu wenig km</v>
      </c>
      <c r="BQ123" s="177" t="str">
        <f>VLOOKUP($X123,Intern!$B$95:$E$102,3)</f>
        <v>zu wenig km</v>
      </c>
      <c r="BR123" s="178" t="str">
        <f>VLOOKUP($X123,Intern!$B$95:$E$102,4)</f>
        <v>zu wenig km</v>
      </c>
      <c r="BS123" s="178" t="str">
        <f t="shared" si="38"/>
        <v>zu wenig km</v>
      </c>
      <c r="BT123" s="178" t="str">
        <f t="shared" si="39"/>
        <v>zu wenig km</v>
      </c>
      <c r="BU123" s="183" t="str">
        <f t="shared" si="40"/>
        <v>zu wenig km</v>
      </c>
      <c r="BV123" s="187">
        <f t="shared" si="49"/>
        <v>0</v>
      </c>
      <c r="BW123" s="188" t="e">
        <f t="shared" si="50"/>
        <v>#N/A</v>
      </c>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row>
    <row r="124" spans="1:878" s="36" customFormat="1" ht="30" customHeight="1">
      <c r="A124" s="35">
        <v>111</v>
      </c>
      <c r="B124" s="42"/>
      <c r="C124" s="47"/>
      <c r="D124" s="47"/>
      <c r="E124" s="230"/>
      <c r="F124" s="48"/>
      <c r="G124" s="47"/>
      <c r="H124" s="44"/>
      <c r="I124" s="45"/>
      <c r="J124" s="49"/>
      <c r="K124" s="170"/>
      <c r="L124" s="49"/>
      <c r="M124" s="49"/>
      <c r="N124" s="46"/>
      <c r="O124" s="46"/>
      <c r="P124" s="46"/>
      <c r="Q124" s="46" t="s">
        <v>250</v>
      </c>
      <c r="R124" s="50"/>
      <c r="S124" s="46"/>
      <c r="T124" s="46"/>
      <c r="U124" s="50"/>
      <c r="V124" s="45"/>
      <c r="W124" s="46"/>
      <c r="X124" s="46"/>
      <c r="Y124" s="39" t="str">
        <f>VLOOKUP(X124,Intern!$B$44:$D$51,2)</f>
        <v>zu wenig km</v>
      </c>
      <c r="Z124" s="46"/>
      <c r="AA124" s="32" t="str">
        <f t="shared" si="44"/>
        <v>Ja</v>
      </c>
      <c r="AB124" s="51"/>
      <c r="AC124" s="51"/>
      <c r="AD124" s="51"/>
      <c r="AE124" s="51"/>
      <c r="AF124" s="33">
        <f t="shared" si="43"/>
        <v>1</v>
      </c>
      <c r="AG124" s="52"/>
      <c r="AH124" s="33">
        <f t="shared" si="32"/>
        <v>0</v>
      </c>
      <c r="AI124" s="33">
        <f t="shared" si="45"/>
        <v>1</v>
      </c>
      <c r="AJ124" s="53"/>
      <c r="AK124" s="53"/>
      <c r="AL124" s="53"/>
      <c r="AM124" s="53"/>
      <c r="AN124" s="53"/>
      <c r="AO124" s="53"/>
      <c r="AP124" s="53"/>
      <c r="AQ124" s="53"/>
      <c r="AR124" s="37" t="str">
        <f t="shared" si="46"/>
        <v/>
      </c>
      <c r="AS124" s="152" t="e">
        <f>IF(($AI124)&gt;Intern!$C$5,VLOOKUP($T124,Intern!$A$10:$E$41,5,0))*($AI124-Intern!$C$5)+VLOOKUP($T124,Intern!$A$10:$E$41,4,0)*MIN($AI124,Intern!$C$5)</f>
        <v>#N/A</v>
      </c>
      <c r="AT124" s="151" t="e">
        <f>IF($B124="Lehrkräfte: vorbereitender Besuch",Intern!$B$3,AS124)</f>
        <v>#N/A</v>
      </c>
      <c r="AU124" s="153" t="e">
        <f>IF(($AI124)&gt;Intern!$C$5,VLOOKUP($T124,Intern!$A$10:$E$41,3,0))*($AI124-Intern!$C$5)+VLOOKUP($T124,Intern!$A$10:$E$41,2,0)*MIN($AI124,Intern!$C$5)</f>
        <v>#N/A</v>
      </c>
      <c r="AV124" s="22" t="e">
        <f>IF(($AI124)&gt;Intern!$C$5,VLOOKUP($T124,Intern!$K$10:$O$41,5,0))*($AI124-Intern!$C$5)+VLOOKUP($T124,Intern!$K$10:$O$41,4,0)*MIN($AI124,Intern!$C$5)</f>
        <v>#N/A</v>
      </c>
      <c r="AW124" s="151" t="e">
        <f>IF($B124="Lehrkräfte: vorbereitender Besuch",Intern!$B$3,AV124)</f>
        <v>#N/A</v>
      </c>
      <c r="AX124" s="22" t="e">
        <f>IF(($AI124)&gt;Intern!$C$5,VLOOKUP($T124,Intern!$K$10:$O$41,3,0))*($AI124-Intern!$C$5)+VLOOKUP($T124,Intern!$K$10:$O$41,2,0)*MIN($AI124,Intern!$C$5)</f>
        <v>#N/A</v>
      </c>
      <c r="AY124" s="152" t="e">
        <f t="shared" si="41"/>
        <v>#N/A</v>
      </c>
      <c r="AZ124" s="153" t="e">
        <f t="shared" si="33"/>
        <v>#N/A</v>
      </c>
      <c r="BA124" s="22" t="e">
        <f>IF(($AI124)&gt;Intern!$C$5,VLOOKUP($T124,Intern!$A$61:$E$92,5,0))*($AI124-Intern!$C$5)+VLOOKUP($T124,Intern!$A$61:$E$92,4,0)*MIN($AI124,Intern!$C$5)</f>
        <v>#N/A</v>
      </c>
      <c r="BB124" s="151" t="e">
        <f>IF($B124="Lehrkräfte: vorbereitender Besuch",Intern!$B$54,BA124)</f>
        <v>#N/A</v>
      </c>
      <c r="BC124" s="22" t="e">
        <f>IF(($AI124)&gt;Intern!$C$5,VLOOKUP($T124,Intern!$A$61:$E$92,3,0))*($AI124-Intern!$C$5)+VLOOKUP($T124,Intern!$A$61:$E$92,2,0)*MIN($AI124,Intern!$C$5)</f>
        <v>#N/A</v>
      </c>
      <c r="BD124" s="152" t="e">
        <f>IF(($AI124)&gt;Intern!$C$5,VLOOKUP($T124,Intern!$K$61:$O$92,5,0))*($AI124-Intern!$C$5)+VLOOKUP($T124,Intern!$K$61:$O$92,4,0)*MIN($AI124,Intern!$C$5)</f>
        <v>#N/A</v>
      </c>
      <c r="BE124" s="151" t="e">
        <f>IF($B124="Lehrkräfte: vorbereitender Besuch",Intern!$B$54,BD124)</f>
        <v>#N/A</v>
      </c>
      <c r="BF124" s="153" t="e">
        <f>IF(($AI124)&gt;Intern!$C$5,VLOOKUP($T124,Intern!$K$61:$O$92,3,0))*($AI124-Intern!$C$5)+VLOOKUP($T124,Intern!$K$61:$O$92,2,0)*MIN($AI124,Intern!$C$5)</f>
        <v>#N/A</v>
      </c>
      <c r="BG124" s="22" t="e">
        <f t="shared" si="42"/>
        <v>#N/A</v>
      </c>
      <c r="BH124" s="22" t="e">
        <f t="shared" si="34"/>
        <v>#N/A</v>
      </c>
      <c r="BI124" s="152" t="e">
        <f t="shared" si="35"/>
        <v>#N/A</v>
      </c>
      <c r="BJ124" s="153" t="e">
        <f t="shared" si="36"/>
        <v>#N/A</v>
      </c>
      <c r="BK124" s="189" t="e">
        <f t="shared" si="37"/>
        <v>#N/A</v>
      </c>
      <c r="BL124" s="190" t="e">
        <f>($AI124-2)*VLOOKUP($T124,Intern!$A$10:$H$41,6,0)+2*VLOOKUP($T124,Intern!$A$10:$H$41,7,0)+($AI124-1)*VLOOKUP($T124,Intern!$A$10:$H$41,8,0)</f>
        <v>#N/A</v>
      </c>
      <c r="BM124" s="183" t="e">
        <f t="shared" si="47"/>
        <v>#N/A</v>
      </c>
      <c r="BN124" s="186" t="e">
        <f t="shared" si="48"/>
        <v>#N/A</v>
      </c>
      <c r="BO124" s="179" t="str">
        <f>VLOOKUP($X124,Intern!$B$44:$E$51,3)</f>
        <v>zu wenig km</v>
      </c>
      <c r="BP124" s="180" t="str">
        <f>VLOOKUP($X124,Intern!$B$44:$E$51,4)</f>
        <v>zu wenig km</v>
      </c>
      <c r="BQ124" s="177" t="str">
        <f>VLOOKUP($X124,Intern!$B$95:$E$102,3)</f>
        <v>zu wenig km</v>
      </c>
      <c r="BR124" s="178" t="str">
        <f>VLOOKUP($X124,Intern!$B$95:$E$102,4)</f>
        <v>zu wenig km</v>
      </c>
      <c r="BS124" s="178" t="str">
        <f t="shared" si="38"/>
        <v>zu wenig km</v>
      </c>
      <c r="BT124" s="178" t="str">
        <f t="shared" si="39"/>
        <v>zu wenig km</v>
      </c>
      <c r="BU124" s="183" t="str">
        <f t="shared" si="40"/>
        <v>zu wenig km</v>
      </c>
      <c r="BV124" s="187">
        <f t="shared" si="49"/>
        <v>0</v>
      </c>
      <c r="BW124" s="188" t="e">
        <f t="shared" si="50"/>
        <v>#N/A</v>
      </c>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row>
    <row r="125" spans="1:878" s="36" customFormat="1" ht="30" customHeight="1">
      <c r="A125" s="35">
        <v>112</v>
      </c>
      <c r="B125" s="42"/>
      <c r="C125" s="47"/>
      <c r="D125" s="47"/>
      <c r="E125" s="230"/>
      <c r="F125" s="48"/>
      <c r="G125" s="47"/>
      <c r="H125" s="44"/>
      <c r="I125" s="45"/>
      <c r="J125" s="49"/>
      <c r="K125" s="170"/>
      <c r="L125" s="49"/>
      <c r="M125" s="49"/>
      <c r="N125" s="46"/>
      <c r="O125" s="46"/>
      <c r="P125" s="46"/>
      <c r="Q125" s="46" t="s">
        <v>250</v>
      </c>
      <c r="R125" s="50"/>
      <c r="S125" s="46"/>
      <c r="T125" s="46"/>
      <c r="U125" s="50"/>
      <c r="V125" s="45"/>
      <c r="W125" s="46"/>
      <c r="X125" s="46"/>
      <c r="Y125" s="39" t="str">
        <f>VLOOKUP(X125,Intern!$B$44:$D$51,2)</f>
        <v>zu wenig km</v>
      </c>
      <c r="Z125" s="46"/>
      <c r="AA125" s="32" t="str">
        <f t="shared" si="44"/>
        <v>Ja</v>
      </c>
      <c r="AB125" s="51"/>
      <c r="AC125" s="51"/>
      <c r="AD125" s="51"/>
      <c r="AE125" s="51"/>
      <c r="AF125" s="33">
        <f t="shared" si="43"/>
        <v>1</v>
      </c>
      <c r="AG125" s="52"/>
      <c r="AH125" s="33">
        <f t="shared" si="32"/>
        <v>0</v>
      </c>
      <c r="AI125" s="33">
        <f t="shared" si="45"/>
        <v>1</v>
      </c>
      <c r="AJ125" s="53"/>
      <c r="AK125" s="53"/>
      <c r="AL125" s="53"/>
      <c r="AM125" s="53"/>
      <c r="AN125" s="53"/>
      <c r="AO125" s="53"/>
      <c r="AP125" s="53"/>
      <c r="AQ125" s="53"/>
      <c r="AR125" s="37" t="str">
        <f t="shared" si="46"/>
        <v/>
      </c>
      <c r="AS125" s="152" t="e">
        <f>IF(($AI125)&gt;Intern!$C$5,VLOOKUP($T125,Intern!$A$10:$E$41,5,0))*($AI125-Intern!$C$5)+VLOOKUP($T125,Intern!$A$10:$E$41,4,0)*MIN($AI125,Intern!$C$5)</f>
        <v>#N/A</v>
      </c>
      <c r="AT125" s="151" t="e">
        <f>IF($B125="Lehrkräfte: vorbereitender Besuch",Intern!$B$3,AS125)</f>
        <v>#N/A</v>
      </c>
      <c r="AU125" s="153" t="e">
        <f>IF(($AI125)&gt;Intern!$C$5,VLOOKUP($T125,Intern!$A$10:$E$41,3,0))*($AI125-Intern!$C$5)+VLOOKUP($T125,Intern!$A$10:$E$41,2,0)*MIN($AI125,Intern!$C$5)</f>
        <v>#N/A</v>
      </c>
      <c r="AV125" s="22" t="e">
        <f>IF(($AI125)&gt;Intern!$C$5,VLOOKUP($T125,Intern!$K$10:$O$41,5,0))*($AI125-Intern!$C$5)+VLOOKUP($T125,Intern!$K$10:$O$41,4,0)*MIN($AI125,Intern!$C$5)</f>
        <v>#N/A</v>
      </c>
      <c r="AW125" s="151" t="e">
        <f>IF($B125="Lehrkräfte: vorbereitender Besuch",Intern!$B$3,AV125)</f>
        <v>#N/A</v>
      </c>
      <c r="AX125" s="22" t="e">
        <f>IF(($AI125)&gt;Intern!$C$5,VLOOKUP($T125,Intern!$K$10:$O$41,3,0))*($AI125-Intern!$C$5)+VLOOKUP($T125,Intern!$K$10:$O$41,2,0)*MIN($AI125,Intern!$C$5)</f>
        <v>#N/A</v>
      </c>
      <c r="AY125" s="152" t="e">
        <f t="shared" si="41"/>
        <v>#N/A</v>
      </c>
      <c r="AZ125" s="153" t="e">
        <f t="shared" si="33"/>
        <v>#N/A</v>
      </c>
      <c r="BA125" s="22" t="e">
        <f>IF(($AI125)&gt;Intern!$C$5,VLOOKUP($T125,Intern!$A$61:$E$92,5,0))*($AI125-Intern!$C$5)+VLOOKUP($T125,Intern!$A$61:$E$92,4,0)*MIN($AI125,Intern!$C$5)</f>
        <v>#N/A</v>
      </c>
      <c r="BB125" s="151" t="e">
        <f>IF($B125="Lehrkräfte: vorbereitender Besuch",Intern!$B$54,BA125)</f>
        <v>#N/A</v>
      </c>
      <c r="BC125" s="22" t="e">
        <f>IF(($AI125)&gt;Intern!$C$5,VLOOKUP($T125,Intern!$A$61:$E$92,3,0))*($AI125-Intern!$C$5)+VLOOKUP($T125,Intern!$A$61:$E$92,2,0)*MIN($AI125,Intern!$C$5)</f>
        <v>#N/A</v>
      </c>
      <c r="BD125" s="152" t="e">
        <f>IF(($AI125)&gt;Intern!$C$5,VLOOKUP($T125,Intern!$K$61:$O$92,5,0))*($AI125-Intern!$C$5)+VLOOKUP($T125,Intern!$K$61:$O$92,4,0)*MIN($AI125,Intern!$C$5)</f>
        <v>#N/A</v>
      </c>
      <c r="BE125" s="151" t="e">
        <f>IF($B125="Lehrkräfte: vorbereitender Besuch",Intern!$B$54,BD125)</f>
        <v>#N/A</v>
      </c>
      <c r="BF125" s="153" t="e">
        <f>IF(($AI125)&gt;Intern!$C$5,VLOOKUP($T125,Intern!$K$61:$O$92,3,0))*($AI125-Intern!$C$5)+VLOOKUP($T125,Intern!$K$61:$O$92,2,0)*MIN($AI125,Intern!$C$5)</f>
        <v>#N/A</v>
      </c>
      <c r="BG125" s="22" t="e">
        <f t="shared" si="42"/>
        <v>#N/A</v>
      </c>
      <c r="BH125" s="22" t="e">
        <f t="shared" si="34"/>
        <v>#N/A</v>
      </c>
      <c r="BI125" s="152" t="e">
        <f t="shared" si="35"/>
        <v>#N/A</v>
      </c>
      <c r="BJ125" s="153" t="e">
        <f t="shared" si="36"/>
        <v>#N/A</v>
      </c>
      <c r="BK125" s="189" t="e">
        <f t="shared" si="37"/>
        <v>#N/A</v>
      </c>
      <c r="BL125" s="190" t="e">
        <f>($AI125-2)*VLOOKUP($T125,Intern!$A$10:$H$41,6,0)+2*VLOOKUP($T125,Intern!$A$10:$H$41,7,0)+($AI125-1)*VLOOKUP($T125,Intern!$A$10:$H$41,8,0)</f>
        <v>#N/A</v>
      </c>
      <c r="BM125" s="183" t="e">
        <f t="shared" si="47"/>
        <v>#N/A</v>
      </c>
      <c r="BN125" s="186" t="e">
        <f t="shared" si="48"/>
        <v>#N/A</v>
      </c>
      <c r="BO125" s="179" t="str">
        <f>VLOOKUP($X125,Intern!$B$44:$E$51,3)</f>
        <v>zu wenig km</v>
      </c>
      <c r="BP125" s="180" t="str">
        <f>VLOOKUP($X125,Intern!$B$44:$E$51,4)</f>
        <v>zu wenig km</v>
      </c>
      <c r="BQ125" s="177" t="str">
        <f>VLOOKUP($X125,Intern!$B$95:$E$102,3)</f>
        <v>zu wenig km</v>
      </c>
      <c r="BR125" s="178" t="str">
        <f>VLOOKUP($X125,Intern!$B$95:$E$102,4)</f>
        <v>zu wenig km</v>
      </c>
      <c r="BS125" s="178" t="str">
        <f t="shared" si="38"/>
        <v>zu wenig km</v>
      </c>
      <c r="BT125" s="178" t="str">
        <f t="shared" si="39"/>
        <v>zu wenig km</v>
      </c>
      <c r="BU125" s="183" t="str">
        <f t="shared" si="40"/>
        <v>zu wenig km</v>
      </c>
      <c r="BV125" s="187">
        <f t="shared" si="49"/>
        <v>0</v>
      </c>
      <c r="BW125" s="188" t="e">
        <f t="shared" si="50"/>
        <v>#N/A</v>
      </c>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row>
    <row r="126" spans="1:878" s="36" customFormat="1" ht="30" customHeight="1">
      <c r="A126" s="31">
        <v>113</v>
      </c>
      <c r="B126" s="42"/>
      <c r="C126" s="47"/>
      <c r="D126" s="47"/>
      <c r="E126" s="230"/>
      <c r="F126" s="48"/>
      <c r="G126" s="47"/>
      <c r="H126" s="44"/>
      <c r="I126" s="45"/>
      <c r="J126" s="49"/>
      <c r="K126" s="170"/>
      <c r="L126" s="49"/>
      <c r="M126" s="49"/>
      <c r="N126" s="46"/>
      <c r="O126" s="46"/>
      <c r="P126" s="46"/>
      <c r="Q126" s="46" t="s">
        <v>250</v>
      </c>
      <c r="R126" s="50"/>
      <c r="S126" s="46"/>
      <c r="T126" s="46"/>
      <c r="U126" s="50"/>
      <c r="V126" s="45"/>
      <c r="W126" s="46"/>
      <c r="X126" s="46"/>
      <c r="Y126" s="39" t="str">
        <f>VLOOKUP(X126,Intern!$B$44:$D$51,2)</f>
        <v>zu wenig km</v>
      </c>
      <c r="Z126" s="46"/>
      <c r="AA126" s="32" t="str">
        <f t="shared" si="44"/>
        <v>Ja</v>
      </c>
      <c r="AB126" s="51"/>
      <c r="AC126" s="51"/>
      <c r="AD126" s="51"/>
      <c r="AE126" s="51"/>
      <c r="AF126" s="33">
        <f t="shared" si="43"/>
        <v>1</v>
      </c>
      <c r="AG126" s="52"/>
      <c r="AH126" s="33">
        <f t="shared" si="32"/>
        <v>0</v>
      </c>
      <c r="AI126" s="33">
        <f t="shared" si="45"/>
        <v>1</v>
      </c>
      <c r="AJ126" s="53"/>
      <c r="AK126" s="53"/>
      <c r="AL126" s="53"/>
      <c r="AM126" s="53"/>
      <c r="AN126" s="53"/>
      <c r="AO126" s="53"/>
      <c r="AP126" s="53"/>
      <c r="AQ126" s="53"/>
      <c r="AR126" s="37" t="str">
        <f t="shared" si="46"/>
        <v/>
      </c>
      <c r="AS126" s="152" t="e">
        <f>IF(($AI126)&gt;Intern!$C$5,VLOOKUP($T126,Intern!$A$10:$E$41,5,0))*($AI126-Intern!$C$5)+VLOOKUP($T126,Intern!$A$10:$E$41,4,0)*MIN($AI126,Intern!$C$5)</f>
        <v>#N/A</v>
      </c>
      <c r="AT126" s="151" t="e">
        <f>IF($B126="Lehrkräfte: vorbereitender Besuch",Intern!$B$3,AS126)</f>
        <v>#N/A</v>
      </c>
      <c r="AU126" s="153" t="e">
        <f>IF(($AI126)&gt;Intern!$C$5,VLOOKUP($T126,Intern!$A$10:$E$41,3,0))*($AI126-Intern!$C$5)+VLOOKUP($T126,Intern!$A$10:$E$41,2,0)*MIN($AI126,Intern!$C$5)</f>
        <v>#N/A</v>
      </c>
      <c r="AV126" s="22" t="e">
        <f>IF(($AI126)&gt;Intern!$C$5,VLOOKUP($T126,Intern!$K$10:$O$41,5,0))*($AI126-Intern!$C$5)+VLOOKUP($T126,Intern!$K$10:$O$41,4,0)*MIN($AI126,Intern!$C$5)</f>
        <v>#N/A</v>
      </c>
      <c r="AW126" s="151" t="e">
        <f>IF($B126="Lehrkräfte: vorbereitender Besuch",Intern!$B$3,AV126)</f>
        <v>#N/A</v>
      </c>
      <c r="AX126" s="22" t="e">
        <f>IF(($AI126)&gt;Intern!$C$5,VLOOKUP($T126,Intern!$K$10:$O$41,3,0))*($AI126-Intern!$C$5)+VLOOKUP($T126,Intern!$K$10:$O$41,2,0)*MIN($AI126,Intern!$C$5)</f>
        <v>#N/A</v>
      </c>
      <c r="AY126" s="152" t="e">
        <f t="shared" si="41"/>
        <v>#N/A</v>
      </c>
      <c r="AZ126" s="153" t="e">
        <f t="shared" si="33"/>
        <v>#N/A</v>
      </c>
      <c r="BA126" s="22" t="e">
        <f>IF(($AI126)&gt;Intern!$C$5,VLOOKUP($T126,Intern!$A$61:$E$92,5,0))*($AI126-Intern!$C$5)+VLOOKUP($T126,Intern!$A$61:$E$92,4,0)*MIN($AI126,Intern!$C$5)</f>
        <v>#N/A</v>
      </c>
      <c r="BB126" s="151" t="e">
        <f>IF($B126="Lehrkräfte: vorbereitender Besuch",Intern!$B$54,BA126)</f>
        <v>#N/A</v>
      </c>
      <c r="BC126" s="22" t="e">
        <f>IF(($AI126)&gt;Intern!$C$5,VLOOKUP($T126,Intern!$A$61:$E$92,3,0))*($AI126-Intern!$C$5)+VLOOKUP($T126,Intern!$A$61:$E$92,2,0)*MIN($AI126,Intern!$C$5)</f>
        <v>#N/A</v>
      </c>
      <c r="BD126" s="152" t="e">
        <f>IF(($AI126)&gt;Intern!$C$5,VLOOKUP($T126,Intern!$K$61:$O$92,5,0))*($AI126-Intern!$C$5)+VLOOKUP($T126,Intern!$K$61:$O$92,4,0)*MIN($AI126,Intern!$C$5)</f>
        <v>#N/A</v>
      </c>
      <c r="BE126" s="151" t="e">
        <f>IF($B126="Lehrkräfte: vorbereitender Besuch",Intern!$B$54,BD126)</f>
        <v>#N/A</v>
      </c>
      <c r="BF126" s="153" t="e">
        <f>IF(($AI126)&gt;Intern!$C$5,VLOOKUP($T126,Intern!$K$61:$O$92,3,0))*($AI126-Intern!$C$5)+VLOOKUP($T126,Intern!$K$61:$O$92,2,0)*MIN($AI126,Intern!$C$5)</f>
        <v>#N/A</v>
      </c>
      <c r="BG126" s="22" t="e">
        <f t="shared" si="42"/>
        <v>#N/A</v>
      </c>
      <c r="BH126" s="22" t="e">
        <f t="shared" si="34"/>
        <v>#N/A</v>
      </c>
      <c r="BI126" s="152" t="e">
        <f t="shared" si="35"/>
        <v>#N/A</v>
      </c>
      <c r="BJ126" s="153" t="e">
        <f t="shared" si="36"/>
        <v>#N/A</v>
      </c>
      <c r="BK126" s="189" t="e">
        <f t="shared" si="37"/>
        <v>#N/A</v>
      </c>
      <c r="BL126" s="190" t="e">
        <f>($AI126-2)*VLOOKUP($T126,Intern!$A$10:$H$41,6,0)+2*VLOOKUP($T126,Intern!$A$10:$H$41,7,0)+($AI126-1)*VLOOKUP($T126,Intern!$A$10:$H$41,8,0)</f>
        <v>#N/A</v>
      </c>
      <c r="BM126" s="183" t="e">
        <f t="shared" si="47"/>
        <v>#N/A</v>
      </c>
      <c r="BN126" s="186" t="e">
        <f t="shared" si="48"/>
        <v>#N/A</v>
      </c>
      <c r="BO126" s="179" t="str">
        <f>VLOOKUP($X126,Intern!$B$44:$E$51,3)</f>
        <v>zu wenig km</v>
      </c>
      <c r="BP126" s="180" t="str">
        <f>VLOOKUP($X126,Intern!$B$44:$E$51,4)</f>
        <v>zu wenig km</v>
      </c>
      <c r="BQ126" s="177" t="str">
        <f>VLOOKUP($X126,Intern!$B$95:$E$102,3)</f>
        <v>zu wenig km</v>
      </c>
      <c r="BR126" s="178" t="str">
        <f>VLOOKUP($X126,Intern!$B$95:$E$102,4)</f>
        <v>zu wenig km</v>
      </c>
      <c r="BS126" s="178" t="str">
        <f t="shared" si="38"/>
        <v>zu wenig km</v>
      </c>
      <c r="BT126" s="178" t="str">
        <f t="shared" si="39"/>
        <v>zu wenig km</v>
      </c>
      <c r="BU126" s="183" t="str">
        <f t="shared" si="40"/>
        <v>zu wenig km</v>
      </c>
      <c r="BV126" s="187">
        <f t="shared" si="49"/>
        <v>0</v>
      </c>
      <c r="BW126" s="188" t="e">
        <f t="shared" si="50"/>
        <v>#N/A</v>
      </c>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row>
    <row r="127" spans="1:878" s="36" customFormat="1" ht="30" customHeight="1">
      <c r="A127" s="35">
        <v>114</v>
      </c>
      <c r="B127" s="42"/>
      <c r="C127" s="47"/>
      <c r="D127" s="47"/>
      <c r="E127" s="230"/>
      <c r="F127" s="48"/>
      <c r="G127" s="47"/>
      <c r="H127" s="44"/>
      <c r="I127" s="45"/>
      <c r="J127" s="49"/>
      <c r="K127" s="170"/>
      <c r="L127" s="49"/>
      <c r="M127" s="49"/>
      <c r="N127" s="46"/>
      <c r="O127" s="46"/>
      <c r="P127" s="46"/>
      <c r="Q127" s="46" t="s">
        <v>250</v>
      </c>
      <c r="R127" s="50"/>
      <c r="S127" s="46"/>
      <c r="T127" s="46"/>
      <c r="U127" s="50"/>
      <c r="V127" s="45"/>
      <c r="W127" s="46"/>
      <c r="X127" s="46"/>
      <c r="Y127" s="39" t="str">
        <f>VLOOKUP(X127,Intern!$B$44:$D$51,2)</f>
        <v>zu wenig km</v>
      </c>
      <c r="Z127" s="46"/>
      <c r="AA127" s="32" t="str">
        <f t="shared" si="44"/>
        <v>Ja</v>
      </c>
      <c r="AB127" s="51"/>
      <c r="AC127" s="51"/>
      <c r="AD127" s="51"/>
      <c r="AE127" s="51"/>
      <c r="AF127" s="33">
        <f t="shared" si="43"/>
        <v>1</v>
      </c>
      <c r="AG127" s="52"/>
      <c r="AH127" s="33">
        <f t="shared" si="32"/>
        <v>0</v>
      </c>
      <c r="AI127" s="33">
        <f t="shared" si="45"/>
        <v>1</v>
      </c>
      <c r="AJ127" s="53"/>
      <c r="AK127" s="53"/>
      <c r="AL127" s="53"/>
      <c r="AM127" s="53"/>
      <c r="AN127" s="53"/>
      <c r="AO127" s="53"/>
      <c r="AP127" s="53"/>
      <c r="AQ127" s="53"/>
      <c r="AR127" s="37" t="str">
        <f t="shared" si="46"/>
        <v/>
      </c>
      <c r="AS127" s="152" t="e">
        <f>IF(($AI127)&gt;Intern!$C$5,VLOOKUP($T127,Intern!$A$10:$E$41,5,0))*($AI127-Intern!$C$5)+VLOOKUP($T127,Intern!$A$10:$E$41,4,0)*MIN($AI127,Intern!$C$5)</f>
        <v>#N/A</v>
      </c>
      <c r="AT127" s="151" t="e">
        <f>IF($B127="Lehrkräfte: vorbereitender Besuch",Intern!$B$3,AS127)</f>
        <v>#N/A</v>
      </c>
      <c r="AU127" s="153" t="e">
        <f>IF(($AI127)&gt;Intern!$C$5,VLOOKUP($T127,Intern!$A$10:$E$41,3,0))*($AI127-Intern!$C$5)+VLOOKUP($T127,Intern!$A$10:$E$41,2,0)*MIN($AI127,Intern!$C$5)</f>
        <v>#N/A</v>
      </c>
      <c r="AV127" s="22" t="e">
        <f>IF(($AI127)&gt;Intern!$C$5,VLOOKUP($T127,Intern!$K$10:$O$41,5,0))*($AI127-Intern!$C$5)+VLOOKUP($T127,Intern!$K$10:$O$41,4,0)*MIN($AI127,Intern!$C$5)</f>
        <v>#N/A</v>
      </c>
      <c r="AW127" s="151" t="e">
        <f>IF($B127="Lehrkräfte: vorbereitender Besuch",Intern!$B$3,AV127)</f>
        <v>#N/A</v>
      </c>
      <c r="AX127" s="22" t="e">
        <f>IF(($AI127)&gt;Intern!$C$5,VLOOKUP($T127,Intern!$K$10:$O$41,3,0))*($AI127-Intern!$C$5)+VLOOKUP($T127,Intern!$K$10:$O$41,2,0)*MIN($AI127,Intern!$C$5)</f>
        <v>#N/A</v>
      </c>
      <c r="AY127" s="152" t="e">
        <f t="shared" si="41"/>
        <v>#N/A</v>
      </c>
      <c r="AZ127" s="153" t="e">
        <f t="shared" si="33"/>
        <v>#N/A</v>
      </c>
      <c r="BA127" s="22" t="e">
        <f>IF(($AI127)&gt;Intern!$C$5,VLOOKUP($T127,Intern!$A$61:$E$92,5,0))*($AI127-Intern!$C$5)+VLOOKUP($T127,Intern!$A$61:$E$92,4,0)*MIN($AI127,Intern!$C$5)</f>
        <v>#N/A</v>
      </c>
      <c r="BB127" s="151" t="e">
        <f>IF($B127="Lehrkräfte: vorbereitender Besuch",Intern!$B$54,BA127)</f>
        <v>#N/A</v>
      </c>
      <c r="BC127" s="22" t="e">
        <f>IF(($AI127)&gt;Intern!$C$5,VLOOKUP($T127,Intern!$A$61:$E$92,3,0))*($AI127-Intern!$C$5)+VLOOKUP($T127,Intern!$A$61:$E$92,2,0)*MIN($AI127,Intern!$C$5)</f>
        <v>#N/A</v>
      </c>
      <c r="BD127" s="152" t="e">
        <f>IF(($AI127)&gt;Intern!$C$5,VLOOKUP($T127,Intern!$K$61:$O$92,5,0))*($AI127-Intern!$C$5)+VLOOKUP($T127,Intern!$K$61:$O$92,4,0)*MIN($AI127,Intern!$C$5)</f>
        <v>#N/A</v>
      </c>
      <c r="BE127" s="151" t="e">
        <f>IF($B127="Lehrkräfte: vorbereitender Besuch",Intern!$B$54,BD127)</f>
        <v>#N/A</v>
      </c>
      <c r="BF127" s="153" t="e">
        <f>IF(($AI127)&gt;Intern!$C$5,VLOOKUP($T127,Intern!$K$61:$O$92,3,0))*($AI127-Intern!$C$5)+VLOOKUP($T127,Intern!$K$61:$O$92,2,0)*MIN($AI127,Intern!$C$5)</f>
        <v>#N/A</v>
      </c>
      <c r="BG127" s="22" t="e">
        <f t="shared" si="42"/>
        <v>#N/A</v>
      </c>
      <c r="BH127" s="22" t="e">
        <f t="shared" si="34"/>
        <v>#N/A</v>
      </c>
      <c r="BI127" s="152" t="e">
        <f t="shared" si="35"/>
        <v>#N/A</v>
      </c>
      <c r="BJ127" s="153" t="e">
        <f t="shared" si="36"/>
        <v>#N/A</v>
      </c>
      <c r="BK127" s="189" t="e">
        <f t="shared" si="37"/>
        <v>#N/A</v>
      </c>
      <c r="BL127" s="190" t="e">
        <f>($AI127-2)*VLOOKUP($T127,Intern!$A$10:$H$41,6,0)+2*VLOOKUP($T127,Intern!$A$10:$H$41,7,0)+($AI127-1)*VLOOKUP($T127,Intern!$A$10:$H$41,8,0)</f>
        <v>#N/A</v>
      </c>
      <c r="BM127" s="183" t="e">
        <f t="shared" si="47"/>
        <v>#N/A</v>
      </c>
      <c r="BN127" s="186" t="e">
        <f t="shared" si="48"/>
        <v>#N/A</v>
      </c>
      <c r="BO127" s="179" t="str">
        <f>VLOOKUP($X127,Intern!$B$44:$E$51,3)</f>
        <v>zu wenig km</v>
      </c>
      <c r="BP127" s="180" t="str">
        <f>VLOOKUP($X127,Intern!$B$44:$E$51,4)</f>
        <v>zu wenig km</v>
      </c>
      <c r="BQ127" s="177" t="str">
        <f>VLOOKUP($X127,Intern!$B$95:$E$102,3)</f>
        <v>zu wenig km</v>
      </c>
      <c r="BR127" s="178" t="str">
        <f>VLOOKUP($X127,Intern!$B$95:$E$102,4)</f>
        <v>zu wenig km</v>
      </c>
      <c r="BS127" s="178" t="str">
        <f t="shared" si="38"/>
        <v>zu wenig km</v>
      </c>
      <c r="BT127" s="178" t="str">
        <f t="shared" si="39"/>
        <v>zu wenig km</v>
      </c>
      <c r="BU127" s="183" t="str">
        <f t="shared" si="40"/>
        <v>zu wenig km</v>
      </c>
      <c r="BV127" s="187">
        <f t="shared" si="49"/>
        <v>0</v>
      </c>
      <c r="BW127" s="188" t="e">
        <f t="shared" si="50"/>
        <v>#N/A</v>
      </c>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row>
    <row r="128" spans="1:878" s="36" customFormat="1" ht="30" customHeight="1">
      <c r="A128" s="35">
        <v>115</v>
      </c>
      <c r="B128" s="42"/>
      <c r="C128" s="47"/>
      <c r="D128" s="47"/>
      <c r="E128" s="230"/>
      <c r="F128" s="48"/>
      <c r="G128" s="47"/>
      <c r="H128" s="44"/>
      <c r="I128" s="45"/>
      <c r="J128" s="49"/>
      <c r="K128" s="170"/>
      <c r="L128" s="49"/>
      <c r="M128" s="49"/>
      <c r="N128" s="46"/>
      <c r="O128" s="46"/>
      <c r="P128" s="46"/>
      <c r="Q128" s="46" t="s">
        <v>250</v>
      </c>
      <c r="R128" s="50"/>
      <c r="S128" s="46"/>
      <c r="T128" s="46"/>
      <c r="U128" s="50"/>
      <c r="V128" s="45"/>
      <c r="W128" s="46"/>
      <c r="X128" s="46"/>
      <c r="Y128" s="39" t="str">
        <f>VLOOKUP(X128,Intern!$B$44:$D$51,2)</f>
        <v>zu wenig km</v>
      </c>
      <c r="Z128" s="46"/>
      <c r="AA128" s="32" t="str">
        <f t="shared" si="44"/>
        <v>Ja</v>
      </c>
      <c r="AB128" s="51"/>
      <c r="AC128" s="51"/>
      <c r="AD128" s="51"/>
      <c r="AE128" s="51"/>
      <c r="AF128" s="33">
        <f t="shared" si="43"/>
        <v>1</v>
      </c>
      <c r="AG128" s="52"/>
      <c r="AH128" s="33">
        <f t="shared" si="32"/>
        <v>0</v>
      </c>
      <c r="AI128" s="33">
        <f t="shared" si="45"/>
        <v>1</v>
      </c>
      <c r="AJ128" s="53"/>
      <c r="AK128" s="53"/>
      <c r="AL128" s="53"/>
      <c r="AM128" s="53"/>
      <c r="AN128" s="53"/>
      <c r="AO128" s="53"/>
      <c r="AP128" s="53"/>
      <c r="AQ128" s="53"/>
      <c r="AR128" s="37" t="str">
        <f t="shared" si="46"/>
        <v/>
      </c>
      <c r="AS128" s="152" t="e">
        <f>IF(($AI128)&gt;Intern!$C$5,VLOOKUP($T128,Intern!$A$10:$E$41,5,0))*($AI128-Intern!$C$5)+VLOOKUP($T128,Intern!$A$10:$E$41,4,0)*MIN($AI128,Intern!$C$5)</f>
        <v>#N/A</v>
      </c>
      <c r="AT128" s="151" t="e">
        <f>IF($B128="Lehrkräfte: vorbereitender Besuch",Intern!$B$3,AS128)</f>
        <v>#N/A</v>
      </c>
      <c r="AU128" s="153" t="e">
        <f>IF(($AI128)&gt;Intern!$C$5,VLOOKUP($T128,Intern!$A$10:$E$41,3,0))*($AI128-Intern!$C$5)+VLOOKUP($T128,Intern!$A$10:$E$41,2,0)*MIN($AI128,Intern!$C$5)</f>
        <v>#N/A</v>
      </c>
      <c r="AV128" s="22" t="e">
        <f>IF(($AI128)&gt;Intern!$C$5,VLOOKUP($T128,Intern!$K$10:$O$41,5,0))*($AI128-Intern!$C$5)+VLOOKUP($T128,Intern!$K$10:$O$41,4,0)*MIN($AI128,Intern!$C$5)</f>
        <v>#N/A</v>
      </c>
      <c r="AW128" s="151" t="e">
        <f>IF($B128="Lehrkräfte: vorbereitender Besuch",Intern!$B$3,AV128)</f>
        <v>#N/A</v>
      </c>
      <c r="AX128" s="22" t="e">
        <f>IF(($AI128)&gt;Intern!$C$5,VLOOKUP($T128,Intern!$K$10:$O$41,3,0))*($AI128-Intern!$C$5)+VLOOKUP($T128,Intern!$K$10:$O$41,2,0)*MIN($AI128,Intern!$C$5)</f>
        <v>#N/A</v>
      </c>
      <c r="AY128" s="152" t="e">
        <f t="shared" si="41"/>
        <v>#N/A</v>
      </c>
      <c r="AZ128" s="153" t="e">
        <f t="shared" si="33"/>
        <v>#N/A</v>
      </c>
      <c r="BA128" s="22" t="e">
        <f>IF(($AI128)&gt;Intern!$C$5,VLOOKUP($T128,Intern!$A$61:$E$92,5,0))*($AI128-Intern!$C$5)+VLOOKUP($T128,Intern!$A$61:$E$92,4,0)*MIN($AI128,Intern!$C$5)</f>
        <v>#N/A</v>
      </c>
      <c r="BB128" s="151" t="e">
        <f>IF($B128="Lehrkräfte: vorbereitender Besuch",Intern!$B$54,BA128)</f>
        <v>#N/A</v>
      </c>
      <c r="BC128" s="22" t="e">
        <f>IF(($AI128)&gt;Intern!$C$5,VLOOKUP($T128,Intern!$A$61:$E$92,3,0))*($AI128-Intern!$C$5)+VLOOKUP($T128,Intern!$A$61:$E$92,2,0)*MIN($AI128,Intern!$C$5)</f>
        <v>#N/A</v>
      </c>
      <c r="BD128" s="152" t="e">
        <f>IF(($AI128)&gt;Intern!$C$5,VLOOKUP($T128,Intern!$K$61:$O$92,5,0))*($AI128-Intern!$C$5)+VLOOKUP($T128,Intern!$K$61:$O$92,4,0)*MIN($AI128,Intern!$C$5)</f>
        <v>#N/A</v>
      </c>
      <c r="BE128" s="151" t="e">
        <f>IF($B128="Lehrkräfte: vorbereitender Besuch",Intern!$B$54,BD128)</f>
        <v>#N/A</v>
      </c>
      <c r="BF128" s="153" t="e">
        <f>IF(($AI128)&gt;Intern!$C$5,VLOOKUP($T128,Intern!$K$61:$O$92,3,0))*($AI128-Intern!$C$5)+VLOOKUP($T128,Intern!$K$61:$O$92,2,0)*MIN($AI128,Intern!$C$5)</f>
        <v>#N/A</v>
      </c>
      <c r="BG128" s="22" t="e">
        <f t="shared" si="42"/>
        <v>#N/A</v>
      </c>
      <c r="BH128" s="22" t="e">
        <f t="shared" si="34"/>
        <v>#N/A</v>
      </c>
      <c r="BI128" s="152" t="e">
        <f t="shared" si="35"/>
        <v>#N/A</v>
      </c>
      <c r="BJ128" s="153" t="e">
        <f t="shared" si="36"/>
        <v>#N/A</v>
      </c>
      <c r="BK128" s="189" t="e">
        <f t="shared" si="37"/>
        <v>#N/A</v>
      </c>
      <c r="BL128" s="190" t="e">
        <f>($AI128-2)*VLOOKUP($T128,Intern!$A$10:$H$41,6,0)+2*VLOOKUP($T128,Intern!$A$10:$H$41,7,0)+($AI128-1)*VLOOKUP($T128,Intern!$A$10:$H$41,8,0)</f>
        <v>#N/A</v>
      </c>
      <c r="BM128" s="183" t="e">
        <f t="shared" si="47"/>
        <v>#N/A</v>
      </c>
      <c r="BN128" s="186" t="e">
        <f t="shared" si="48"/>
        <v>#N/A</v>
      </c>
      <c r="BO128" s="179" t="str">
        <f>VLOOKUP($X128,Intern!$B$44:$E$51,3)</f>
        <v>zu wenig km</v>
      </c>
      <c r="BP128" s="180" t="str">
        <f>VLOOKUP($X128,Intern!$B$44:$E$51,4)</f>
        <v>zu wenig km</v>
      </c>
      <c r="BQ128" s="177" t="str">
        <f>VLOOKUP($X128,Intern!$B$95:$E$102,3)</f>
        <v>zu wenig km</v>
      </c>
      <c r="BR128" s="178" t="str">
        <f>VLOOKUP($X128,Intern!$B$95:$E$102,4)</f>
        <v>zu wenig km</v>
      </c>
      <c r="BS128" s="178" t="str">
        <f t="shared" si="38"/>
        <v>zu wenig km</v>
      </c>
      <c r="BT128" s="178" t="str">
        <f t="shared" si="39"/>
        <v>zu wenig km</v>
      </c>
      <c r="BU128" s="183" t="str">
        <f t="shared" si="40"/>
        <v>zu wenig km</v>
      </c>
      <c r="BV128" s="187">
        <f t="shared" si="49"/>
        <v>0</v>
      </c>
      <c r="BW128" s="188" t="e">
        <f t="shared" si="50"/>
        <v>#N/A</v>
      </c>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row>
    <row r="129" spans="1:878" s="36" customFormat="1" ht="30" customHeight="1">
      <c r="A129" s="35">
        <v>116</v>
      </c>
      <c r="B129" s="42"/>
      <c r="C129" s="47"/>
      <c r="D129" s="47"/>
      <c r="E129" s="230"/>
      <c r="F129" s="48"/>
      <c r="G129" s="47"/>
      <c r="H129" s="44"/>
      <c r="I129" s="45"/>
      <c r="J129" s="49"/>
      <c r="K129" s="170"/>
      <c r="L129" s="49"/>
      <c r="M129" s="49"/>
      <c r="N129" s="46"/>
      <c r="O129" s="46"/>
      <c r="P129" s="46"/>
      <c r="Q129" s="46" t="s">
        <v>250</v>
      </c>
      <c r="R129" s="50"/>
      <c r="S129" s="46"/>
      <c r="T129" s="46"/>
      <c r="U129" s="50"/>
      <c r="V129" s="45"/>
      <c r="W129" s="46"/>
      <c r="X129" s="46"/>
      <c r="Y129" s="39" t="str">
        <f>VLOOKUP(X129,Intern!$B$44:$D$51,2)</f>
        <v>zu wenig km</v>
      </c>
      <c r="Z129" s="46"/>
      <c r="AA129" s="32" t="str">
        <f t="shared" si="44"/>
        <v>Ja</v>
      </c>
      <c r="AB129" s="51"/>
      <c r="AC129" s="51"/>
      <c r="AD129" s="51"/>
      <c r="AE129" s="51"/>
      <c r="AF129" s="33">
        <f t="shared" si="43"/>
        <v>1</v>
      </c>
      <c r="AG129" s="52"/>
      <c r="AH129" s="33">
        <f t="shared" si="32"/>
        <v>0</v>
      </c>
      <c r="AI129" s="33">
        <f t="shared" si="45"/>
        <v>1</v>
      </c>
      <c r="AJ129" s="53"/>
      <c r="AK129" s="53"/>
      <c r="AL129" s="53"/>
      <c r="AM129" s="53"/>
      <c r="AN129" s="53"/>
      <c r="AO129" s="53"/>
      <c r="AP129" s="53"/>
      <c r="AQ129" s="53"/>
      <c r="AR129" s="37" t="str">
        <f t="shared" si="46"/>
        <v/>
      </c>
      <c r="AS129" s="152" t="e">
        <f>IF(($AI129)&gt;Intern!$C$5,VLOOKUP($T129,Intern!$A$10:$E$41,5,0))*($AI129-Intern!$C$5)+VLOOKUP($T129,Intern!$A$10:$E$41,4,0)*MIN($AI129,Intern!$C$5)</f>
        <v>#N/A</v>
      </c>
      <c r="AT129" s="151" t="e">
        <f>IF($B129="Lehrkräfte: vorbereitender Besuch",Intern!$B$3,AS129)</f>
        <v>#N/A</v>
      </c>
      <c r="AU129" s="153" t="e">
        <f>IF(($AI129)&gt;Intern!$C$5,VLOOKUP($T129,Intern!$A$10:$E$41,3,0))*($AI129-Intern!$C$5)+VLOOKUP($T129,Intern!$A$10:$E$41,2,0)*MIN($AI129,Intern!$C$5)</f>
        <v>#N/A</v>
      </c>
      <c r="AV129" s="22" t="e">
        <f>IF(($AI129)&gt;Intern!$C$5,VLOOKUP($T129,Intern!$K$10:$O$41,5,0))*($AI129-Intern!$C$5)+VLOOKUP($T129,Intern!$K$10:$O$41,4,0)*MIN($AI129,Intern!$C$5)</f>
        <v>#N/A</v>
      </c>
      <c r="AW129" s="151" t="e">
        <f>IF($B129="Lehrkräfte: vorbereitender Besuch",Intern!$B$3,AV129)</f>
        <v>#N/A</v>
      </c>
      <c r="AX129" s="22" t="e">
        <f>IF(($AI129)&gt;Intern!$C$5,VLOOKUP($T129,Intern!$K$10:$O$41,3,0))*($AI129-Intern!$C$5)+VLOOKUP($T129,Intern!$K$10:$O$41,2,0)*MIN($AI129,Intern!$C$5)</f>
        <v>#N/A</v>
      </c>
      <c r="AY129" s="152" t="e">
        <f t="shared" si="41"/>
        <v>#N/A</v>
      </c>
      <c r="AZ129" s="153" t="e">
        <f t="shared" si="33"/>
        <v>#N/A</v>
      </c>
      <c r="BA129" s="22" t="e">
        <f>IF(($AI129)&gt;Intern!$C$5,VLOOKUP($T129,Intern!$A$61:$E$92,5,0))*($AI129-Intern!$C$5)+VLOOKUP($T129,Intern!$A$61:$E$92,4,0)*MIN($AI129,Intern!$C$5)</f>
        <v>#N/A</v>
      </c>
      <c r="BB129" s="151" t="e">
        <f>IF($B129="Lehrkräfte: vorbereitender Besuch",Intern!$B$54,BA129)</f>
        <v>#N/A</v>
      </c>
      <c r="BC129" s="22" t="e">
        <f>IF(($AI129)&gt;Intern!$C$5,VLOOKUP($T129,Intern!$A$61:$E$92,3,0))*($AI129-Intern!$C$5)+VLOOKUP($T129,Intern!$A$61:$E$92,2,0)*MIN($AI129,Intern!$C$5)</f>
        <v>#N/A</v>
      </c>
      <c r="BD129" s="152" t="e">
        <f>IF(($AI129)&gt;Intern!$C$5,VLOOKUP($T129,Intern!$K$61:$O$92,5,0))*($AI129-Intern!$C$5)+VLOOKUP($T129,Intern!$K$61:$O$92,4,0)*MIN($AI129,Intern!$C$5)</f>
        <v>#N/A</v>
      </c>
      <c r="BE129" s="151" t="e">
        <f>IF($B129="Lehrkräfte: vorbereitender Besuch",Intern!$B$54,BD129)</f>
        <v>#N/A</v>
      </c>
      <c r="BF129" s="153" t="e">
        <f>IF(($AI129)&gt;Intern!$C$5,VLOOKUP($T129,Intern!$K$61:$O$92,3,0))*($AI129-Intern!$C$5)+VLOOKUP($T129,Intern!$K$61:$O$92,2,0)*MIN($AI129,Intern!$C$5)</f>
        <v>#N/A</v>
      </c>
      <c r="BG129" s="22" t="e">
        <f t="shared" si="42"/>
        <v>#N/A</v>
      </c>
      <c r="BH129" s="22" t="e">
        <f t="shared" si="34"/>
        <v>#N/A</v>
      </c>
      <c r="BI129" s="152" t="e">
        <f t="shared" si="35"/>
        <v>#N/A</v>
      </c>
      <c r="BJ129" s="153" t="e">
        <f t="shared" si="36"/>
        <v>#N/A</v>
      </c>
      <c r="BK129" s="189" t="e">
        <f t="shared" si="37"/>
        <v>#N/A</v>
      </c>
      <c r="BL129" s="190" t="e">
        <f>($AI129-2)*VLOOKUP($T129,Intern!$A$10:$H$41,6,0)+2*VLOOKUP($T129,Intern!$A$10:$H$41,7,0)+($AI129-1)*VLOOKUP($T129,Intern!$A$10:$H$41,8,0)</f>
        <v>#N/A</v>
      </c>
      <c r="BM129" s="183" t="e">
        <f t="shared" si="47"/>
        <v>#N/A</v>
      </c>
      <c r="BN129" s="186" t="e">
        <f t="shared" si="48"/>
        <v>#N/A</v>
      </c>
      <c r="BO129" s="179" t="str">
        <f>VLOOKUP($X129,Intern!$B$44:$E$51,3)</f>
        <v>zu wenig km</v>
      </c>
      <c r="BP129" s="180" t="str">
        <f>VLOOKUP($X129,Intern!$B$44:$E$51,4)</f>
        <v>zu wenig km</v>
      </c>
      <c r="BQ129" s="177" t="str">
        <f>VLOOKUP($X129,Intern!$B$95:$E$102,3)</f>
        <v>zu wenig km</v>
      </c>
      <c r="BR129" s="178" t="str">
        <f>VLOOKUP($X129,Intern!$B$95:$E$102,4)</f>
        <v>zu wenig km</v>
      </c>
      <c r="BS129" s="178" t="str">
        <f t="shared" si="38"/>
        <v>zu wenig km</v>
      </c>
      <c r="BT129" s="178" t="str">
        <f t="shared" si="39"/>
        <v>zu wenig km</v>
      </c>
      <c r="BU129" s="183" t="str">
        <f t="shared" si="40"/>
        <v>zu wenig km</v>
      </c>
      <c r="BV129" s="187">
        <f t="shared" si="49"/>
        <v>0</v>
      </c>
      <c r="BW129" s="188" t="e">
        <f t="shared" si="50"/>
        <v>#N/A</v>
      </c>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row>
    <row r="130" spans="1:878" s="36" customFormat="1" ht="30" customHeight="1">
      <c r="A130" s="31">
        <v>117</v>
      </c>
      <c r="B130" s="42"/>
      <c r="C130" s="47"/>
      <c r="D130" s="47"/>
      <c r="E130" s="230"/>
      <c r="F130" s="48"/>
      <c r="G130" s="47"/>
      <c r="H130" s="44"/>
      <c r="I130" s="45"/>
      <c r="J130" s="49"/>
      <c r="K130" s="170"/>
      <c r="L130" s="49"/>
      <c r="M130" s="49"/>
      <c r="N130" s="46"/>
      <c r="O130" s="46"/>
      <c r="P130" s="46"/>
      <c r="Q130" s="46" t="s">
        <v>250</v>
      </c>
      <c r="R130" s="50"/>
      <c r="S130" s="46"/>
      <c r="T130" s="46"/>
      <c r="U130" s="50"/>
      <c r="V130" s="45"/>
      <c r="W130" s="46"/>
      <c r="X130" s="46"/>
      <c r="Y130" s="39" t="str">
        <f>VLOOKUP(X130,Intern!$B$44:$D$51,2)</f>
        <v>zu wenig km</v>
      </c>
      <c r="Z130" s="46"/>
      <c r="AA130" s="32" t="str">
        <f t="shared" si="44"/>
        <v>Ja</v>
      </c>
      <c r="AB130" s="51"/>
      <c r="AC130" s="51"/>
      <c r="AD130" s="51"/>
      <c r="AE130" s="51"/>
      <c r="AF130" s="33">
        <f t="shared" si="43"/>
        <v>1</v>
      </c>
      <c r="AG130" s="52"/>
      <c r="AH130" s="33">
        <f t="shared" si="32"/>
        <v>0</v>
      </c>
      <c r="AI130" s="33">
        <f t="shared" si="45"/>
        <v>1</v>
      </c>
      <c r="AJ130" s="53"/>
      <c r="AK130" s="53"/>
      <c r="AL130" s="53"/>
      <c r="AM130" s="53"/>
      <c r="AN130" s="53"/>
      <c r="AO130" s="53"/>
      <c r="AP130" s="53"/>
      <c r="AQ130" s="53"/>
      <c r="AR130" s="37" t="str">
        <f t="shared" si="46"/>
        <v/>
      </c>
      <c r="AS130" s="152" t="e">
        <f>IF(($AI130)&gt;Intern!$C$5,VLOOKUP($T130,Intern!$A$10:$E$41,5,0))*($AI130-Intern!$C$5)+VLOOKUP($T130,Intern!$A$10:$E$41,4,0)*MIN($AI130,Intern!$C$5)</f>
        <v>#N/A</v>
      </c>
      <c r="AT130" s="151" t="e">
        <f>IF($B130="Lehrkräfte: vorbereitender Besuch",Intern!$B$3,AS130)</f>
        <v>#N/A</v>
      </c>
      <c r="AU130" s="153" t="e">
        <f>IF(($AI130)&gt;Intern!$C$5,VLOOKUP($T130,Intern!$A$10:$E$41,3,0))*($AI130-Intern!$C$5)+VLOOKUP($T130,Intern!$A$10:$E$41,2,0)*MIN($AI130,Intern!$C$5)</f>
        <v>#N/A</v>
      </c>
      <c r="AV130" s="22" t="e">
        <f>IF(($AI130)&gt;Intern!$C$5,VLOOKUP($T130,Intern!$K$10:$O$41,5,0))*($AI130-Intern!$C$5)+VLOOKUP($T130,Intern!$K$10:$O$41,4,0)*MIN($AI130,Intern!$C$5)</f>
        <v>#N/A</v>
      </c>
      <c r="AW130" s="151" t="e">
        <f>IF($B130="Lehrkräfte: vorbereitender Besuch",Intern!$B$3,AV130)</f>
        <v>#N/A</v>
      </c>
      <c r="AX130" s="22" t="e">
        <f>IF(($AI130)&gt;Intern!$C$5,VLOOKUP($T130,Intern!$K$10:$O$41,3,0))*($AI130-Intern!$C$5)+VLOOKUP($T130,Intern!$K$10:$O$41,2,0)*MIN($AI130,Intern!$C$5)</f>
        <v>#N/A</v>
      </c>
      <c r="AY130" s="152" t="e">
        <f t="shared" si="41"/>
        <v>#N/A</v>
      </c>
      <c r="AZ130" s="153" t="e">
        <f t="shared" si="33"/>
        <v>#N/A</v>
      </c>
      <c r="BA130" s="22" t="e">
        <f>IF(($AI130)&gt;Intern!$C$5,VLOOKUP($T130,Intern!$A$61:$E$92,5,0))*($AI130-Intern!$C$5)+VLOOKUP($T130,Intern!$A$61:$E$92,4,0)*MIN($AI130,Intern!$C$5)</f>
        <v>#N/A</v>
      </c>
      <c r="BB130" s="151" t="e">
        <f>IF($B130="Lehrkräfte: vorbereitender Besuch",Intern!$B$54,BA130)</f>
        <v>#N/A</v>
      </c>
      <c r="BC130" s="22" t="e">
        <f>IF(($AI130)&gt;Intern!$C$5,VLOOKUP($T130,Intern!$A$61:$E$92,3,0))*($AI130-Intern!$C$5)+VLOOKUP($T130,Intern!$A$61:$E$92,2,0)*MIN($AI130,Intern!$C$5)</f>
        <v>#N/A</v>
      </c>
      <c r="BD130" s="152" t="e">
        <f>IF(($AI130)&gt;Intern!$C$5,VLOOKUP($T130,Intern!$K$61:$O$92,5,0))*($AI130-Intern!$C$5)+VLOOKUP($T130,Intern!$K$61:$O$92,4,0)*MIN($AI130,Intern!$C$5)</f>
        <v>#N/A</v>
      </c>
      <c r="BE130" s="151" t="e">
        <f>IF($B130="Lehrkräfte: vorbereitender Besuch",Intern!$B$54,BD130)</f>
        <v>#N/A</v>
      </c>
      <c r="BF130" s="153" t="e">
        <f>IF(($AI130)&gt;Intern!$C$5,VLOOKUP($T130,Intern!$K$61:$O$92,3,0))*($AI130-Intern!$C$5)+VLOOKUP($T130,Intern!$K$61:$O$92,2,0)*MIN($AI130,Intern!$C$5)</f>
        <v>#N/A</v>
      </c>
      <c r="BG130" s="22" t="e">
        <f t="shared" si="42"/>
        <v>#N/A</v>
      </c>
      <c r="BH130" s="22" t="e">
        <f t="shared" si="34"/>
        <v>#N/A</v>
      </c>
      <c r="BI130" s="152" t="e">
        <f t="shared" si="35"/>
        <v>#N/A</v>
      </c>
      <c r="BJ130" s="153" t="e">
        <f t="shared" si="36"/>
        <v>#N/A</v>
      </c>
      <c r="BK130" s="189" t="e">
        <f t="shared" si="37"/>
        <v>#N/A</v>
      </c>
      <c r="BL130" s="190" t="e">
        <f>($AI130-2)*VLOOKUP($T130,Intern!$A$10:$H$41,6,0)+2*VLOOKUP($T130,Intern!$A$10:$H$41,7,0)+($AI130-1)*VLOOKUP($T130,Intern!$A$10:$H$41,8,0)</f>
        <v>#N/A</v>
      </c>
      <c r="BM130" s="183" t="e">
        <f t="shared" si="47"/>
        <v>#N/A</v>
      </c>
      <c r="BN130" s="186" t="e">
        <f t="shared" si="48"/>
        <v>#N/A</v>
      </c>
      <c r="BO130" s="179" t="str">
        <f>VLOOKUP($X130,Intern!$B$44:$E$51,3)</f>
        <v>zu wenig km</v>
      </c>
      <c r="BP130" s="180" t="str">
        <f>VLOOKUP($X130,Intern!$B$44:$E$51,4)</f>
        <v>zu wenig km</v>
      </c>
      <c r="BQ130" s="177" t="str">
        <f>VLOOKUP($X130,Intern!$B$95:$E$102,3)</f>
        <v>zu wenig km</v>
      </c>
      <c r="BR130" s="178" t="str">
        <f>VLOOKUP($X130,Intern!$B$95:$E$102,4)</f>
        <v>zu wenig km</v>
      </c>
      <c r="BS130" s="178" t="str">
        <f t="shared" si="38"/>
        <v>zu wenig km</v>
      </c>
      <c r="BT130" s="178" t="str">
        <f t="shared" si="39"/>
        <v>zu wenig km</v>
      </c>
      <c r="BU130" s="183" t="str">
        <f t="shared" si="40"/>
        <v>zu wenig km</v>
      </c>
      <c r="BV130" s="187">
        <f t="shared" si="49"/>
        <v>0</v>
      </c>
      <c r="BW130" s="188" t="e">
        <f t="shared" si="50"/>
        <v>#N/A</v>
      </c>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row>
    <row r="131" spans="1:878" s="36" customFormat="1" ht="30" customHeight="1">
      <c r="A131" s="35">
        <v>118</v>
      </c>
      <c r="B131" s="42"/>
      <c r="C131" s="47"/>
      <c r="D131" s="47"/>
      <c r="E131" s="230"/>
      <c r="F131" s="48"/>
      <c r="G131" s="47"/>
      <c r="H131" s="44"/>
      <c r="I131" s="45"/>
      <c r="J131" s="49"/>
      <c r="K131" s="170"/>
      <c r="L131" s="49"/>
      <c r="M131" s="49"/>
      <c r="N131" s="46"/>
      <c r="O131" s="46"/>
      <c r="P131" s="46"/>
      <c r="Q131" s="46" t="s">
        <v>250</v>
      </c>
      <c r="R131" s="50"/>
      <c r="S131" s="46"/>
      <c r="T131" s="46"/>
      <c r="U131" s="50"/>
      <c r="V131" s="45"/>
      <c r="W131" s="46"/>
      <c r="X131" s="46"/>
      <c r="Y131" s="39" t="str">
        <f>VLOOKUP(X131,Intern!$B$44:$D$51,2)</f>
        <v>zu wenig km</v>
      </c>
      <c r="Z131" s="46"/>
      <c r="AA131" s="32" t="str">
        <f t="shared" si="44"/>
        <v>Ja</v>
      </c>
      <c r="AB131" s="51"/>
      <c r="AC131" s="51"/>
      <c r="AD131" s="51"/>
      <c r="AE131" s="51"/>
      <c r="AF131" s="33">
        <f t="shared" si="43"/>
        <v>1</v>
      </c>
      <c r="AG131" s="52"/>
      <c r="AH131" s="33">
        <f t="shared" si="32"/>
        <v>0</v>
      </c>
      <c r="AI131" s="33">
        <f t="shared" si="45"/>
        <v>1</v>
      </c>
      <c r="AJ131" s="53"/>
      <c r="AK131" s="53"/>
      <c r="AL131" s="53"/>
      <c r="AM131" s="53"/>
      <c r="AN131" s="53"/>
      <c r="AO131" s="53"/>
      <c r="AP131" s="53"/>
      <c r="AQ131" s="53"/>
      <c r="AR131" s="37" t="str">
        <f t="shared" si="46"/>
        <v/>
      </c>
      <c r="AS131" s="152" t="e">
        <f>IF(($AI131)&gt;Intern!$C$5,VLOOKUP($T131,Intern!$A$10:$E$41,5,0))*($AI131-Intern!$C$5)+VLOOKUP($T131,Intern!$A$10:$E$41,4,0)*MIN($AI131,Intern!$C$5)</f>
        <v>#N/A</v>
      </c>
      <c r="AT131" s="151" t="e">
        <f>IF($B131="Lehrkräfte: vorbereitender Besuch",Intern!$B$3,AS131)</f>
        <v>#N/A</v>
      </c>
      <c r="AU131" s="153" t="e">
        <f>IF(($AI131)&gt;Intern!$C$5,VLOOKUP($T131,Intern!$A$10:$E$41,3,0))*($AI131-Intern!$C$5)+VLOOKUP($T131,Intern!$A$10:$E$41,2,0)*MIN($AI131,Intern!$C$5)</f>
        <v>#N/A</v>
      </c>
      <c r="AV131" s="22" t="e">
        <f>IF(($AI131)&gt;Intern!$C$5,VLOOKUP($T131,Intern!$K$10:$O$41,5,0))*($AI131-Intern!$C$5)+VLOOKUP($T131,Intern!$K$10:$O$41,4,0)*MIN($AI131,Intern!$C$5)</f>
        <v>#N/A</v>
      </c>
      <c r="AW131" s="151" t="e">
        <f>IF($B131="Lehrkräfte: vorbereitender Besuch",Intern!$B$3,AV131)</f>
        <v>#N/A</v>
      </c>
      <c r="AX131" s="22" t="e">
        <f>IF(($AI131)&gt;Intern!$C$5,VLOOKUP($T131,Intern!$K$10:$O$41,3,0))*($AI131-Intern!$C$5)+VLOOKUP($T131,Intern!$K$10:$O$41,2,0)*MIN($AI131,Intern!$C$5)</f>
        <v>#N/A</v>
      </c>
      <c r="AY131" s="152" t="e">
        <f t="shared" si="41"/>
        <v>#N/A</v>
      </c>
      <c r="AZ131" s="153" t="e">
        <f t="shared" si="33"/>
        <v>#N/A</v>
      </c>
      <c r="BA131" s="22" t="e">
        <f>IF(($AI131)&gt;Intern!$C$5,VLOOKUP($T131,Intern!$A$61:$E$92,5,0))*($AI131-Intern!$C$5)+VLOOKUP($T131,Intern!$A$61:$E$92,4,0)*MIN($AI131,Intern!$C$5)</f>
        <v>#N/A</v>
      </c>
      <c r="BB131" s="151" t="e">
        <f>IF($B131="Lehrkräfte: vorbereitender Besuch",Intern!$B$54,BA131)</f>
        <v>#N/A</v>
      </c>
      <c r="BC131" s="22" t="e">
        <f>IF(($AI131)&gt;Intern!$C$5,VLOOKUP($T131,Intern!$A$61:$E$92,3,0))*($AI131-Intern!$C$5)+VLOOKUP($T131,Intern!$A$61:$E$92,2,0)*MIN($AI131,Intern!$C$5)</f>
        <v>#N/A</v>
      </c>
      <c r="BD131" s="152" t="e">
        <f>IF(($AI131)&gt;Intern!$C$5,VLOOKUP($T131,Intern!$K$61:$O$92,5,0))*($AI131-Intern!$C$5)+VLOOKUP($T131,Intern!$K$61:$O$92,4,0)*MIN($AI131,Intern!$C$5)</f>
        <v>#N/A</v>
      </c>
      <c r="BE131" s="151" t="e">
        <f>IF($B131="Lehrkräfte: vorbereitender Besuch",Intern!$B$54,BD131)</f>
        <v>#N/A</v>
      </c>
      <c r="BF131" s="153" t="e">
        <f>IF(($AI131)&gt;Intern!$C$5,VLOOKUP($T131,Intern!$K$61:$O$92,3,0))*($AI131-Intern!$C$5)+VLOOKUP($T131,Intern!$K$61:$O$92,2,0)*MIN($AI131,Intern!$C$5)</f>
        <v>#N/A</v>
      </c>
      <c r="BG131" s="22" t="e">
        <f t="shared" si="42"/>
        <v>#N/A</v>
      </c>
      <c r="BH131" s="22" t="e">
        <f t="shared" si="34"/>
        <v>#N/A</v>
      </c>
      <c r="BI131" s="152" t="e">
        <f t="shared" si="35"/>
        <v>#N/A</v>
      </c>
      <c r="BJ131" s="153" t="e">
        <f t="shared" si="36"/>
        <v>#N/A</v>
      </c>
      <c r="BK131" s="189" t="e">
        <f t="shared" si="37"/>
        <v>#N/A</v>
      </c>
      <c r="BL131" s="190" t="e">
        <f>($AI131-2)*VLOOKUP($T131,Intern!$A$10:$H$41,6,0)+2*VLOOKUP($T131,Intern!$A$10:$H$41,7,0)+($AI131-1)*VLOOKUP($T131,Intern!$A$10:$H$41,8,0)</f>
        <v>#N/A</v>
      </c>
      <c r="BM131" s="183" t="e">
        <f t="shared" si="47"/>
        <v>#N/A</v>
      </c>
      <c r="BN131" s="186" t="e">
        <f t="shared" si="48"/>
        <v>#N/A</v>
      </c>
      <c r="BO131" s="179" t="str">
        <f>VLOOKUP($X131,Intern!$B$44:$E$51,3)</f>
        <v>zu wenig km</v>
      </c>
      <c r="BP131" s="180" t="str">
        <f>VLOOKUP($X131,Intern!$B$44:$E$51,4)</f>
        <v>zu wenig km</v>
      </c>
      <c r="BQ131" s="177" t="str">
        <f>VLOOKUP($X131,Intern!$B$95:$E$102,3)</f>
        <v>zu wenig km</v>
      </c>
      <c r="BR131" s="178" t="str">
        <f>VLOOKUP($X131,Intern!$B$95:$E$102,4)</f>
        <v>zu wenig km</v>
      </c>
      <c r="BS131" s="178" t="str">
        <f t="shared" si="38"/>
        <v>zu wenig km</v>
      </c>
      <c r="BT131" s="178" t="str">
        <f t="shared" si="39"/>
        <v>zu wenig km</v>
      </c>
      <c r="BU131" s="183" t="str">
        <f t="shared" si="40"/>
        <v>zu wenig km</v>
      </c>
      <c r="BV131" s="187">
        <f t="shared" si="49"/>
        <v>0</v>
      </c>
      <c r="BW131" s="188" t="e">
        <f t="shared" si="50"/>
        <v>#N/A</v>
      </c>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row>
    <row r="132" spans="1:878" s="36" customFormat="1" ht="30" customHeight="1">
      <c r="A132" s="35">
        <v>119</v>
      </c>
      <c r="B132" s="42"/>
      <c r="C132" s="47"/>
      <c r="D132" s="47"/>
      <c r="E132" s="230"/>
      <c r="F132" s="48"/>
      <c r="G132" s="47"/>
      <c r="H132" s="44"/>
      <c r="I132" s="45"/>
      <c r="J132" s="49"/>
      <c r="K132" s="170"/>
      <c r="L132" s="49"/>
      <c r="M132" s="49"/>
      <c r="N132" s="46"/>
      <c r="O132" s="46"/>
      <c r="P132" s="46"/>
      <c r="Q132" s="46" t="s">
        <v>250</v>
      </c>
      <c r="R132" s="50"/>
      <c r="S132" s="46"/>
      <c r="T132" s="46"/>
      <c r="U132" s="50"/>
      <c r="V132" s="45"/>
      <c r="W132" s="46"/>
      <c r="X132" s="46"/>
      <c r="Y132" s="39" t="str">
        <f>VLOOKUP(X132,Intern!$B$44:$D$51,2)</f>
        <v>zu wenig km</v>
      </c>
      <c r="Z132" s="46"/>
      <c r="AA132" s="32" t="str">
        <f t="shared" si="44"/>
        <v>Ja</v>
      </c>
      <c r="AB132" s="51"/>
      <c r="AC132" s="51"/>
      <c r="AD132" s="51"/>
      <c r="AE132" s="51"/>
      <c r="AF132" s="33">
        <f t="shared" si="43"/>
        <v>1</v>
      </c>
      <c r="AG132" s="52"/>
      <c r="AH132" s="33">
        <f t="shared" si="32"/>
        <v>0</v>
      </c>
      <c r="AI132" s="33">
        <f t="shared" si="45"/>
        <v>1</v>
      </c>
      <c r="AJ132" s="53"/>
      <c r="AK132" s="53"/>
      <c r="AL132" s="53"/>
      <c r="AM132" s="53"/>
      <c r="AN132" s="53"/>
      <c r="AO132" s="53"/>
      <c r="AP132" s="53"/>
      <c r="AQ132" s="53"/>
      <c r="AR132" s="37" t="str">
        <f t="shared" si="46"/>
        <v/>
      </c>
      <c r="AS132" s="152" t="e">
        <f>IF(($AI132)&gt;Intern!$C$5,VLOOKUP($T132,Intern!$A$10:$E$41,5,0))*($AI132-Intern!$C$5)+VLOOKUP($T132,Intern!$A$10:$E$41,4,0)*MIN($AI132,Intern!$C$5)</f>
        <v>#N/A</v>
      </c>
      <c r="AT132" s="151" t="e">
        <f>IF($B132="Lehrkräfte: vorbereitender Besuch",Intern!$B$3,AS132)</f>
        <v>#N/A</v>
      </c>
      <c r="AU132" s="153" t="e">
        <f>IF(($AI132)&gt;Intern!$C$5,VLOOKUP($T132,Intern!$A$10:$E$41,3,0))*($AI132-Intern!$C$5)+VLOOKUP($T132,Intern!$A$10:$E$41,2,0)*MIN($AI132,Intern!$C$5)</f>
        <v>#N/A</v>
      </c>
      <c r="AV132" s="22" t="e">
        <f>IF(($AI132)&gt;Intern!$C$5,VLOOKUP($T132,Intern!$K$10:$O$41,5,0))*($AI132-Intern!$C$5)+VLOOKUP($T132,Intern!$K$10:$O$41,4,0)*MIN($AI132,Intern!$C$5)</f>
        <v>#N/A</v>
      </c>
      <c r="AW132" s="151" t="e">
        <f>IF($B132="Lehrkräfte: vorbereitender Besuch",Intern!$B$3,AV132)</f>
        <v>#N/A</v>
      </c>
      <c r="AX132" s="22" t="e">
        <f>IF(($AI132)&gt;Intern!$C$5,VLOOKUP($T132,Intern!$K$10:$O$41,3,0))*($AI132-Intern!$C$5)+VLOOKUP($T132,Intern!$K$10:$O$41,2,0)*MIN($AI132,Intern!$C$5)</f>
        <v>#N/A</v>
      </c>
      <c r="AY132" s="152" t="e">
        <f t="shared" si="41"/>
        <v>#N/A</v>
      </c>
      <c r="AZ132" s="153" t="e">
        <f t="shared" si="33"/>
        <v>#N/A</v>
      </c>
      <c r="BA132" s="22" t="e">
        <f>IF(($AI132)&gt;Intern!$C$5,VLOOKUP($T132,Intern!$A$61:$E$92,5,0))*($AI132-Intern!$C$5)+VLOOKUP($T132,Intern!$A$61:$E$92,4,0)*MIN($AI132,Intern!$C$5)</f>
        <v>#N/A</v>
      </c>
      <c r="BB132" s="151" t="e">
        <f>IF($B132="Lehrkräfte: vorbereitender Besuch",Intern!$B$54,BA132)</f>
        <v>#N/A</v>
      </c>
      <c r="BC132" s="22" t="e">
        <f>IF(($AI132)&gt;Intern!$C$5,VLOOKUP($T132,Intern!$A$61:$E$92,3,0))*($AI132-Intern!$C$5)+VLOOKUP($T132,Intern!$A$61:$E$92,2,0)*MIN($AI132,Intern!$C$5)</f>
        <v>#N/A</v>
      </c>
      <c r="BD132" s="152" t="e">
        <f>IF(($AI132)&gt;Intern!$C$5,VLOOKUP($T132,Intern!$K$61:$O$92,5,0))*($AI132-Intern!$C$5)+VLOOKUP($T132,Intern!$K$61:$O$92,4,0)*MIN($AI132,Intern!$C$5)</f>
        <v>#N/A</v>
      </c>
      <c r="BE132" s="151" t="e">
        <f>IF($B132="Lehrkräfte: vorbereitender Besuch",Intern!$B$54,BD132)</f>
        <v>#N/A</v>
      </c>
      <c r="BF132" s="153" t="e">
        <f>IF(($AI132)&gt;Intern!$C$5,VLOOKUP($T132,Intern!$K$61:$O$92,3,0))*($AI132-Intern!$C$5)+VLOOKUP($T132,Intern!$K$61:$O$92,2,0)*MIN($AI132,Intern!$C$5)</f>
        <v>#N/A</v>
      </c>
      <c r="BG132" s="22" t="e">
        <f t="shared" si="42"/>
        <v>#N/A</v>
      </c>
      <c r="BH132" s="22" t="e">
        <f t="shared" si="34"/>
        <v>#N/A</v>
      </c>
      <c r="BI132" s="152" t="e">
        <f t="shared" si="35"/>
        <v>#N/A</v>
      </c>
      <c r="BJ132" s="153" t="e">
        <f t="shared" si="36"/>
        <v>#N/A</v>
      </c>
      <c r="BK132" s="189" t="e">
        <f t="shared" si="37"/>
        <v>#N/A</v>
      </c>
      <c r="BL132" s="190" t="e">
        <f>($AI132-2)*VLOOKUP($T132,Intern!$A$10:$H$41,6,0)+2*VLOOKUP($T132,Intern!$A$10:$H$41,7,0)+($AI132-1)*VLOOKUP($T132,Intern!$A$10:$H$41,8,0)</f>
        <v>#N/A</v>
      </c>
      <c r="BM132" s="183" t="e">
        <f t="shared" si="47"/>
        <v>#N/A</v>
      </c>
      <c r="BN132" s="186" t="e">
        <f t="shared" si="48"/>
        <v>#N/A</v>
      </c>
      <c r="BO132" s="179" t="str">
        <f>VLOOKUP($X132,Intern!$B$44:$E$51,3)</f>
        <v>zu wenig km</v>
      </c>
      <c r="BP132" s="180" t="str">
        <f>VLOOKUP($X132,Intern!$B$44:$E$51,4)</f>
        <v>zu wenig km</v>
      </c>
      <c r="BQ132" s="177" t="str">
        <f>VLOOKUP($X132,Intern!$B$95:$E$102,3)</f>
        <v>zu wenig km</v>
      </c>
      <c r="BR132" s="178" t="str">
        <f>VLOOKUP($X132,Intern!$B$95:$E$102,4)</f>
        <v>zu wenig km</v>
      </c>
      <c r="BS132" s="178" t="str">
        <f t="shared" si="38"/>
        <v>zu wenig km</v>
      </c>
      <c r="BT132" s="178" t="str">
        <f t="shared" si="39"/>
        <v>zu wenig km</v>
      </c>
      <c r="BU132" s="183" t="str">
        <f t="shared" si="40"/>
        <v>zu wenig km</v>
      </c>
      <c r="BV132" s="187">
        <f t="shared" si="49"/>
        <v>0</v>
      </c>
      <c r="BW132" s="188" t="e">
        <f t="shared" si="50"/>
        <v>#N/A</v>
      </c>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row>
    <row r="133" spans="1:878" s="36" customFormat="1" ht="30" customHeight="1">
      <c r="A133" s="35">
        <v>120</v>
      </c>
      <c r="B133" s="42"/>
      <c r="C133" s="47"/>
      <c r="D133" s="47"/>
      <c r="E133" s="230"/>
      <c r="F133" s="48"/>
      <c r="G133" s="47"/>
      <c r="H133" s="44"/>
      <c r="I133" s="45"/>
      <c r="J133" s="49"/>
      <c r="K133" s="170"/>
      <c r="L133" s="49"/>
      <c r="M133" s="49"/>
      <c r="N133" s="46"/>
      <c r="O133" s="46"/>
      <c r="P133" s="46"/>
      <c r="Q133" s="46" t="s">
        <v>250</v>
      </c>
      <c r="R133" s="50"/>
      <c r="S133" s="46"/>
      <c r="T133" s="46"/>
      <c r="U133" s="50"/>
      <c r="V133" s="45"/>
      <c r="W133" s="46"/>
      <c r="X133" s="46"/>
      <c r="Y133" s="39" t="str">
        <f>VLOOKUP(X133,Intern!$B$44:$D$51,2)</f>
        <v>zu wenig km</v>
      </c>
      <c r="Z133" s="46"/>
      <c r="AA133" s="32" t="str">
        <f t="shared" si="44"/>
        <v>Ja</v>
      </c>
      <c r="AB133" s="51"/>
      <c r="AC133" s="51"/>
      <c r="AD133" s="51"/>
      <c r="AE133" s="51"/>
      <c r="AF133" s="33">
        <f t="shared" si="43"/>
        <v>1</v>
      </c>
      <c r="AG133" s="52"/>
      <c r="AH133" s="33">
        <f t="shared" si="32"/>
        <v>0</v>
      </c>
      <c r="AI133" s="33">
        <f t="shared" si="45"/>
        <v>1</v>
      </c>
      <c r="AJ133" s="53"/>
      <c r="AK133" s="53"/>
      <c r="AL133" s="53"/>
      <c r="AM133" s="53"/>
      <c r="AN133" s="53"/>
      <c r="AO133" s="53"/>
      <c r="AP133" s="53"/>
      <c r="AQ133" s="53"/>
      <c r="AR133" s="37" t="str">
        <f t="shared" si="46"/>
        <v/>
      </c>
      <c r="AS133" s="152" t="e">
        <f>IF(($AI133)&gt;Intern!$C$5,VLOOKUP($T133,Intern!$A$10:$E$41,5,0))*($AI133-Intern!$C$5)+VLOOKUP($T133,Intern!$A$10:$E$41,4,0)*MIN($AI133,Intern!$C$5)</f>
        <v>#N/A</v>
      </c>
      <c r="AT133" s="151" t="e">
        <f>IF($B133="Lehrkräfte: vorbereitender Besuch",Intern!$B$3,AS133)</f>
        <v>#N/A</v>
      </c>
      <c r="AU133" s="153" t="e">
        <f>IF(($AI133)&gt;Intern!$C$5,VLOOKUP($T133,Intern!$A$10:$E$41,3,0))*($AI133-Intern!$C$5)+VLOOKUP($T133,Intern!$A$10:$E$41,2,0)*MIN($AI133,Intern!$C$5)</f>
        <v>#N/A</v>
      </c>
      <c r="AV133" s="22" t="e">
        <f>IF(($AI133)&gt;Intern!$C$5,VLOOKUP($T133,Intern!$K$10:$O$41,5,0))*($AI133-Intern!$C$5)+VLOOKUP($T133,Intern!$K$10:$O$41,4,0)*MIN($AI133,Intern!$C$5)</f>
        <v>#N/A</v>
      </c>
      <c r="AW133" s="151" t="e">
        <f>IF($B133="Lehrkräfte: vorbereitender Besuch",Intern!$B$3,AV133)</f>
        <v>#N/A</v>
      </c>
      <c r="AX133" s="22" t="e">
        <f>IF(($AI133)&gt;Intern!$C$5,VLOOKUP($T133,Intern!$K$10:$O$41,3,0))*($AI133-Intern!$C$5)+VLOOKUP($T133,Intern!$K$10:$O$41,2,0)*MIN($AI133,Intern!$C$5)</f>
        <v>#N/A</v>
      </c>
      <c r="AY133" s="152" t="e">
        <f t="shared" si="41"/>
        <v>#N/A</v>
      </c>
      <c r="AZ133" s="153" t="e">
        <f t="shared" si="33"/>
        <v>#N/A</v>
      </c>
      <c r="BA133" s="22" t="e">
        <f>IF(($AI133)&gt;Intern!$C$5,VLOOKUP($T133,Intern!$A$61:$E$92,5,0))*($AI133-Intern!$C$5)+VLOOKUP($T133,Intern!$A$61:$E$92,4,0)*MIN($AI133,Intern!$C$5)</f>
        <v>#N/A</v>
      </c>
      <c r="BB133" s="151" t="e">
        <f>IF($B133="Lehrkräfte: vorbereitender Besuch",Intern!$B$54,BA133)</f>
        <v>#N/A</v>
      </c>
      <c r="BC133" s="22" t="e">
        <f>IF(($AI133)&gt;Intern!$C$5,VLOOKUP($T133,Intern!$A$61:$E$92,3,0))*($AI133-Intern!$C$5)+VLOOKUP($T133,Intern!$A$61:$E$92,2,0)*MIN($AI133,Intern!$C$5)</f>
        <v>#N/A</v>
      </c>
      <c r="BD133" s="152" t="e">
        <f>IF(($AI133)&gt;Intern!$C$5,VLOOKUP($T133,Intern!$K$61:$O$92,5,0))*($AI133-Intern!$C$5)+VLOOKUP($T133,Intern!$K$61:$O$92,4,0)*MIN($AI133,Intern!$C$5)</f>
        <v>#N/A</v>
      </c>
      <c r="BE133" s="151" t="e">
        <f>IF($B133="Lehrkräfte: vorbereitender Besuch",Intern!$B$54,BD133)</f>
        <v>#N/A</v>
      </c>
      <c r="BF133" s="153" t="e">
        <f>IF(($AI133)&gt;Intern!$C$5,VLOOKUP($T133,Intern!$K$61:$O$92,3,0))*($AI133-Intern!$C$5)+VLOOKUP($T133,Intern!$K$61:$O$92,2,0)*MIN($AI133,Intern!$C$5)</f>
        <v>#N/A</v>
      </c>
      <c r="BG133" s="22" t="e">
        <f t="shared" si="42"/>
        <v>#N/A</v>
      </c>
      <c r="BH133" s="22" t="e">
        <f t="shared" si="34"/>
        <v>#N/A</v>
      </c>
      <c r="BI133" s="152" t="e">
        <f t="shared" si="35"/>
        <v>#N/A</v>
      </c>
      <c r="BJ133" s="153" t="e">
        <f t="shared" si="36"/>
        <v>#N/A</v>
      </c>
      <c r="BK133" s="189" t="e">
        <f t="shared" si="37"/>
        <v>#N/A</v>
      </c>
      <c r="BL133" s="190" t="e">
        <f>($AI133-2)*VLOOKUP($T133,Intern!$A$10:$H$41,6,0)+2*VLOOKUP($T133,Intern!$A$10:$H$41,7,0)+($AI133-1)*VLOOKUP($T133,Intern!$A$10:$H$41,8,0)</f>
        <v>#N/A</v>
      </c>
      <c r="BM133" s="183" t="e">
        <f t="shared" si="47"/>
        <v>#N/A</v>
      </c>
      <c r="BN133" s="186" t="e">
        <f t="shared" si="48"/>
        <v>#N/A</v>
      </c>
      <c r="BO133" s="179" t="str">
        <f>VLOOKUP($X133,Intern!$B$44:$E$51,3)</f>
        <v>zu wenig km</v>
      </c>
      <c r="BP133" s="180" t="str">
        <f>VLOOKUP($X133,Intern!$B$44:$E$51,4)</f>
        <v>zu wenig km</v>
      </c>
      <c r="BQ133" s="177" t="str">
        <f>VLOOKUP($X133,Intern!$B$95:$E$102,3)</f>
        <v>zu wenig km</v>
      </c>
      <c r="BR133" s="178" t="str">
        <f>VLOOKUP($X133,Intern!$B$95:$E$102,4)</f>
        <v>zu wenig km</v>
      </c>
      <c r="BS133" s="178" t="str">
        <f t="shared" si="38"/>
        <v>zu wenig km</v>
      </c>
      <c r="BT133" s="178" t="str">
        <f t="shared" si="39"/>
        <v>zu wenig km</v>
      </c>
      <c r="BU133" s="183" t="str">
        <f t="shared" si="40"/>
        <v>zu wenig km</v>
      </c>
      <c r="BV133" s="187">
        <f t="shared" si="49"/>
        <v>0</v>
      </c>
      <c r="BW133" s="188" t="e">
        <f t="shared" si="50"/>
        <v>#N/A</v>
      </c>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row>
    <row r="134" spans="1:878" s="36" customFormat="1" ht="30" customHeight="1">
      <c r="A134" s="31">
        <v>121</v>
      </c>
      <c r="B134" s="42"/>
      <c r="C134" s="47"/>
      <c r="D134" s="47"/>
      <c r="E134" s="230"/>
      <c r="F134" s="48"/>
      <c r="G134" s="47"/>
      <c r="H134" s="44"/>
      <c r="I134" s="45"/>
      <c r="J134" s="49"/>
      <c r="K134" s="170"/>
      <c r="L134" s="49"/>
      <c r="M134" s="49"/>
      <c r="N134" s="46"/>
      <c r="O134" s="46"/>
      <c r="P134" s="46"/>
      <c r="Q134" s="46" t="s">
        <v>250</v>
      </c>
      <c r="R134" s="50"/>
      <c r="S134" s="46"/>
      <c r="T134" s="46"/>
      <c r="U134" s="50"/>
      <c r="V134" s="45"/>
      <c r="W134" s="46"/>
      <c r="X134" s="46"/>
      <c r="Y134" s="39" t="str">
        <f>VLOOKUP(X134,Intern!$B$44:$D$51,2)</f>
        <v>zu wenig km</v>
      </c>
      <c r="Z134" s="46"/>
      <c r="AA134" s="32" t="str">
        <f t="shared" si="44"/>
        <v>Ja</v>
      </c>
      <c r="AB134" s="51"/>
      <c r="AC134" s="51"/>
      <c r="AD134" s="51"/>
      <c r="AE134" s="51"/>
      <c r="AF134" s="33">
        <f t="shared" si="43"/>
        <v>1</v>
      </c>
      <c r="AG134" s="52"/>
      <c r="AH134" s="33">
        <f t="shared" si="32"/>
        <v>0</v>
      </c>
      <c r="AI134" s="33">
        <f t="shared" si="45"/>
        <v>1</v>
      </c>
      <c r="AJ134" s="53"/>
      <c r="AK134" s="53"/>
      <c r="AL134" s="53"/>
      <c r="AM134" s="53"/>
      <c r="AN134" s="53"/>
      <c r="AO134" s="53"/>
      <c r="AP134" s="53"/>
      <c r="AQ134" s="53"/>
      <c r="AR134" s="37" t="str">
        <f t="shared" si="46"/>
        <v/>
      </c>
      <c r="AS134" s="152" t="e">
        <f>IF(($AI134)&gt;Intern!$C$5,VLOOKUP($T134,Intern!$A$10:$E$41,5,0))*($AI134-Intern!$C$5)+VLOOKUP($T134,Intern!$A$10:$E$41,4,0)*MIN($AI134,Intern!$C$5)</f>
        <v>#N/A</v>
      </c>
      <c r="AT134" s="151" t="e">
        <f>IF($B134="Lehrkräfte: vorbereitender Besuch",Intern!$B$3,AS134)</f>
        <v>#N/A</v>
      </c>
      <c r="AU134" s="153" t="e">
        <f>IF(($AI134)&gt;Intern!$C$5,VLOOKUP($T134,Intern!$A$10:$E$41,3,0))*($AI134-Intern!$C$5)+VLOOKUP($T134,Intern!$A$10:$E$41,2,0)*MIN($AI134,Intern!$C$5)</f>
        <v>#N/A</v>
      </c>
      <c r="AV134" s="22" t="e">
        <f>IF(($AI134)&gt;Intern!$C$5,VLOOKUP($T134,Intern!$K$10:$O$41,5,0))*($AI134-Intern!$C$5)+VLOOKUP($T134,Intern!$K$10:$O$41,4,0)*MIN($AI134,Intern!$C$5)</f>
        <v>#N/A</v>
      </c>
      <c r="AW134" s="151" t="e">
        <f>IF($B134="Lehrkräfte: vorbereitender Besuch",Intern!$B$3,AV134)</f>
        <v>#N/A</v>
      </c>
      <c r="AX134" s="22" t="e">
        <f>IF(($AI134)&gt;Intern!$C$5,VLOOKUP($T134,Intern!$K$10:$O$41,3,0))*($AI134-Intern!$C$5)+VLOOKUP($T134,Intern!$K$10:$O$41,2,0)*MIN($AI134,Intern!$C$5)</f>
        <v>#N/A</v>
      </c>
      <c r="AY134" s="152" t="e">
        <f t="shared" si="41"/>
        <v>#N/A</v>
      </c>
      <c r="AZ134" s="153" t="e">
        <f t="shared" si="33"/>
        <v>#N/A</v>
      </c>
      <c r="BA134" s="22" t="e">
        <f>IF(($AI134)&gt;Intern!$C$5,VLOOKUP($T134,Intern!$A$61:$E$92,5,0))*($AI134-Intern!$C$5)+VLOOKUP($T134,Intern!$A$61:$E$92,4,0)*MIN($AI134,Intern!$C$5)</f>
        <v>#N/A</v>
      </c>
      <c r="BB134" s="151" t="e">
        <f>IF($B134="Lehrkräfte: vorbereitender Besuch",Intern!$B$54,BA134)</f>
        <v>#N/A</v>
      </c>
      <c r="BC134" s="22" t="e">
        <f>IF(($AI134)&gt;Intern!$C$5,VLOOKUP($T134,Intern!$A$61:$E$92,3,0))*($AI134-Intern!$C$5)+VLOOKUP($T134,Intern!$A$61:$E$92,2,0)*MIN($AI134,Intern!$C$5)</f>
        <v>#N/A</v>
      </c>
      <c r="BD134" s="152" t="e">
        <f>IF(($AI134)&gt;Intern!$C$5,VLOOKUP($T134,Intern!$K$61:$O$92,5,0))*($AI134-Intern!$C$5)+VLOOKUP($T134,Intern!$K$61:$O$92,4,0)*MIN($AI134,Intern!$C$5)</f>
        <v>#N/A</v>
      </c>
      <c r="BE134" s="151" t="e">
        <f>IF($B134="Lehrkräfte: vorbereitender Besuch",Intern!$B$54,BD134)</f>
        <v>#N/A</v>
      </c>
      <c r="BF134" s="153" t="e">
        <f>IF(($AI134)&gt;Intern!$C$5,VLOOKUP($T134,Intern!$K$61:$O$92,3,0))*($AI134-Intern!$C$5)+VLOOKUP($T134,Intern!$K$61:$O$92,2,0)*MIN($AI134,Intern!$C$5)</f>
        <v>#N/A</v>
      </c>
      <c r="BG134" s="22" t="e">
        <f t="shared" si="42"/>
        <v>#N/A</v>
      </c>
      <c r="BH134" s="22" t="e">
        <f t="shared" si="34"/>
        <v>#N/A</v>
      </c>
      <c r="BI134" s="152" t="e">
        <f t="shared" si="35"/>
        <v>#N/A</v>
      </c>
      <c r="BJ134" s="153" t="e">
        <f t="shared" si="36"/>
        <v>#N/A</v>
      </c>
      <c r="BK134" s="189" t="e">
        <f t="shared" si="37"/>
        <v>#N/A</v>
      </c>
      <c r="BL134" s="190" t="e">
        <f>($AI134-2)*VLOOKUP($T134,Intern!$A$10:$H$41,6,0)+2*VLOOKUP($T134,Intern!$A$10:$H$41,7,0)+($AI134-1)*VLOOKUP($T134,Intern!$A$10:$H$41,8,0)</f>
        <v>#N/A</v>
      </c>
      <c r="BM134" s="183" t="e">
        <f t="shared" si="47"/>
        <v>#N/A</v>
      </c>
      <c r="BN134" s="186" t="e">
        <f t="shared" si="48"/>
        <v>#N/A</v>
      </c>
      <c r="BO134" s="179" t="str">
        <f>VLOOKUP($X134,Intern!$B$44:$E$51,3)</f>
        <v>zu wenig km</v>
      </c>
      <c r="BP134" s="180" t="str">
        <f>VLOOKUP($X134,Intern!$B$44:$E$51,4)</f>
        <v>zu wenig km</v>
      </c>
      <c r="BQ134" s="177" t="str">
        <f>VLOOKUP($X134,Intern!$B$95:$E$102,3)</f>
        <v>zu wenig km</v>
      </c>
      <c r="BR134" s="178" t="str">
        <f>VLOOKUP($X134,Intern!$B$95:$E$102,4)</f>
        <v>zu wenig km</v>
      </c>
      <c r="BS134" s="178" t="str">
        <f t="shared" si="38"/>
        <v>zu wenig km</v>
      </c>
      <c r="BT134" s="178" t="str">
        <f t="shared" si="39"/>
        <v>zu wenig km</v>
      </c>
      <c r="BU134" s="183" t="str">
        <f t="shared" si="40"/>
        <v>zu wenig km</v>
      </c>
      <c r="BV134" s="187">
        <f t="shared" si="49"/>
        <v>0</v>
      </c>
      <c r="BW134" s="188" t="e">
        <f t="shared" si="50"/>
        <v>#N/A</v>
      </c>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row>
    <row r="135" spans="1:878" s="36" customFormat="1" ht="30" customHeight="1">
      <c r="A135" s="35">
        <v>122</v>
      </c>
      <c r="B135" s="42"/>
      <c r="C135" s="47"/>
      <c r="D135" s="47"/>
      <c r="E135" s="230"/>
      <c r="F135" s="48"/>
      <c r="G135" s="47"/>
      <c r="H135" s="44"/>
      <c r="I135" s="45"/>
      <c r="J135" s="49"/>
      <c r="K135" s="170"/>
      <c r="L135" s="49"/>
      <c r="M135" s="49"/>
      <c r="N135" s="46"/>
      <c r="O135" s="46"/>
      <c r="P135" s="46"/>
      <c r="Q135" s="46" t="s">
        <v>250</v>
      </c>
      <c r="R135" s="50"/>
      <c r="S135" s="46"/>
      <c r="T135" s="46"/>
      <c r="U135" s="50"/>
      <c r="V135" s="45"/>
      <c r="W135" s="46"/>
      <c r="X135" s="46"/>
      <c r="Y135" s="39" t="str">
        <f>VLOOKUP(X135,Intern!$B$44:$D$51,2)</f>
        <v>zu wenig km</v>
      </c>
      <c r="Z135" s="46"/>
      <c r="AA135" s="32" t="str">
        <f t="shared" si="44"/>
        <v>Ja</v>
      </c>
      <c r="AB135" s="51"/>
      <c r="AC135" s="51"/>
      <c r="AD135" s="51"/>
      <c r="AE135" s="51"/>
      <c r="AF135" s="33">
        <f t="shared" si="43"/>
        <v>1</v>
      </c>
      <c r="AG135" s="52"/>
      <c r="AH135" s="33">
        <f t="shared" si="32"/>
        <v>0</v>
      </c>
      <c r="AI135" s="33">
        <f t="shared" si="45"/>
        <v>1</v>
      </c>
      <c r="AJ135" s="53"/>
      <c r="AK135" s="53"/>
      <c r="AL135" s="53"/>
      <c r="AM135" s="53"/>
      <c r="AN135" s="53"/>
      <c r="AO135" s="53"/>
      <c r="AP135" s="53"/>
      <c r="AQ135" s="53"/>
      <c r="AR135" s="37" t="str">
        <f t="shared" si="46"/>
        <v/>
      </c>
      <c r="AS135" s="152" t="e">
        <f>IF(($AI135)&gt;Intern!$C$5,VLOOKUP($T135,Intern!$A$10:$E$41,5,0))*($AI135-Intern!$C$5)+VLOOKUP($T135,Intern!$A$10:$E$41,4,0)*MIN($AI135,Intern!$C$5)</f>
        <v>#N/A</v>
      </c>
      <c r="AT135" s="151" t="e">
        <f>IF($B135="Lehrkräfte: vorbereitender Besuch",Intern!$B$3,AS135)</f>
        <v>#N/A</v>
      </c>
      <c r="AU135" s="153" t="e">
        <f>IF(($AI135)&gt;Intern!$C$5,VLOOKUP($T135,Intern!$A$10:$E$41,3,0))*($AI135-Intern!$C$5)+VLOOKUP($T135,Intern!$A$10:$E$41,2,0)*MIN($AI135,Intern!$C$5)</f>
        <v>#N/A</v>
      </c>
      <c r="AV135" s="22" t="e">
        <f>IF(($AI135)&gt;Intern!$C$5,VLOOKUP($T135,Intern!$K$10:$O$41,5,0))*($AI135-Intern!$C$5)+VLOOKUP($T135,Intern!$K$10:$O$41,4,0)*MIN($AI135,Intern!$C$5)</f>
        <v>#N/A</v>
      </c>
      <c r="AW135" s="151" t="e">
        <f>IF($B135="Lehrkräfte: vorbereitender Besuch",Intern!$B$3,AV135)</f>
        <v>#N/A</v>
      </c>
      <c r="AX135" s="22" t="e">
        <f>IF(($AI135)&gt;Intern!$C$5,VLOOKUP($T135,Intern!$K$10:$O$41,3,0))*($AI135-Intern!$C$5)+VLOOKUP($T135,Intern!$K$10:$O$41,2,0)*MIN($AI135,Intern!$C$5)</f>
        <v>#N/A</v>
      </c>
      <c r="AY135" s="152" t="e">
        <f t="shared" si="41"/>
        <v>#N/A</v>
      </c>
      <c r="AZ135" s="153" t="e">
        <f t="shared" si="33"/>
        <v>#N/A</v>
      </c>
      <c r="BA135" s="22" t="e">
        <f>IF(($AI135)&gt;Intern!$C$5,VLOOKUP($T135,Intern!$A$61:$E$92,5,0))*($AI135-Intern!$C$5)+VLOOKUP($T135,Intern!$A$61:$E$92,4,0)*MIN($AI135,Intern!$C$5)</f>
        <v>#N/A</v>
      </c>
      <c r="BB135" s="151" t="e">
        <f>IF($B135="Lehrkräfte: vorbereitender Besuch",Intern!$B$54,BA135)</f>
        <v>#N/A</v>
      </c>
      <c r="BC135" s="22" t="e">
        <f>IF(($AI135)&gt;Intern!$C$5,VLOOKUP($T135,Intern!$A$61:$E$92,3,0))*($AI135-Intern!$C$5)+VLOOKUP($T135,Intern!$A$61:$E$92,2,0)*MIN($AI135,Intern!$C$5)</f>
        <v>#N/A</v>
      </c>
      <c r="BD135" s="152" t="e">
        <f>IF(($AI135)&gt;Intern!$C$5,VLOOKUP($T135,Intern!$K$61:$O$92,5,0))*($AI135-Intern!$C$5)+VLOOKUP($T135,Intern!$K$61:$O$92,4,0)*MIN($AI135,Intern!$C$5)</f>
        <v>#N/A</v>
      </c>
      <c r="BE135" s="151" t="e">
        <f>IF($B135="Lehrkräfte: vorbereitender Besuch",Intern!$B$54,BD135)</f>
        <v>#N/A</v>
      </c>
      <c r="BF135" s="153" t="e">
        <f>IF(($AI135)&gt;Intern!$C$5,VLOOKUP($T135,Intern!$K$61:$O$92,3,0))*($AI135-Intern!$C$5)+VLOOKUP($T135,Intern!$K$61:$O$92,2,0)*MIN($AI135,Intern!$C$5)</f>
        <v>#N/A</v>
      </c>
      <c r="BG135" s="22" t="e">
        <f t="shared" si="42"/>
        <v>#N/A</v>
      </c>
      <c r="BH135" s="22" t="e">
        <f t="shared" si="34"/>
        <v>#N/A</v>
      </c>
      <c r="BI135" s="152" t="e">
        <f t="shared" si="35"/>
        <v>#N/A</v>
      </c>
      <c r="BJ135" s="153" t="e">
        <f t="shared" si="36"/>
        <v>#N/A</v>
      </c>
      <c r="BK135" s="189" t="e">
        <f t="shared" si="37"/>
        <v>#N/A</v>
      </c>
      <c r="BL135" s="190" t="e">
        <f>($AI135-2)*VLOOKUP($T135,Intern!$A$10:$H$41,6,0)+2*VLOOKUP($T135,Intern!$A$10:$H$41,7,0)+($AI135-1)*VLOOKUP($T135,Intern!$A$10:$H$41,8,0)</f>
        <v>#N/A</v>
      </c>
      <c r="BM135" s="183" t="e">
        <f t="shared" si="47"/>
        <v>#N/A</v>
      </c>
      <c r="BN135" s="186" t="e">
        <f t="shared" si="48"/>
        <v>#N/A</v>
      </c>
      <c r="BO135" s="179" t="str">
        <f>VLOOKUP($X135,Intern!$B$44:$E$51,3)</f>
        <v>zu wenig km</v>
      </c>
      <c r="BP135" s="180" t="str">
        <f>VLOOKUP($X135,Intern!$B$44:$E$51,4)</f>
        <v>zu wenig km</v>
      </c>
      <c r="BQ135" s="177" t="str">
        <f>VLOOKUP($X135,Intern!$B$95:$E$102,3)</f>
        <v>zu wenig km</v>
      </c>
      <c r="BR135" s="178" t="str">
        <f>VLOOKUP($X135,Intern!$B$95:$E$102,4)</f>
        <v>zu wenig km</v>
      </c>
      <c r="BS135" s="178" t="str">
        <f t="shared" si="38"/>
        <v>zu wenig km</v>
      </c>
      <c r="BT135" s="178" t="str">
        <f t="shared" si="39"/>
        <v>zu wenig km</v>
      </c>
      <c r="BU135" s="183" t="str">
        <f t="shared" si="40"/>
        <v>zu wenig km</v>
      </c>
      <c r="BV135" s="187">
        <f t="shared" si="49"/>
        <v>0</v>
      </c>
      <c r="BW135" s="188" t="e">
        <f t="shared" si="50"/>
        <v>#N/A</v>
      </c>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row>
    <row r="136" spans="1:878" s="36" customFormat="1" ht="30" customHeight="1">
      <c r="A136" s="35">
        <v>123</v>
      </c>
      <c r="B136" s="42"/>
      <c r="C136" s="47"/>
      <c r="D136" s="47"/>
      <c r="E136" s="230"/>
      <c r="F136" s="48"/>
      <c r="G136" s="47"/>
      <c r="H136" s="44"/>
      <c r="I136" s="45"/>
      <c r="J136" s="49"/>
      <c r="K136" s="170"/>
      <c r="L136" s="49"/>
      <c r="M136" s="49"/>
      <c r="N136" s="46"/>
      <c r="O136" s="46"/>
      <c r="P136" s="46"/>
      <c r="Q136" s="46" t="s">
        <v>250</v>
      </c>
      <c r="R136" s="50"/>
      <c r="S136" s="46"/>
      <c r="T136" s="46"/>
      <c r="U136" s="50"/>
      <c r="V136" s="45"/>
      <c r="W136" s="46"/>
      <c r="X136" s="46"/>
      <c r="Y136" s="39" t="str">
        <f>VLOOKUP(X136,Intern!$B$44:$D$51,2)</f>
        <v>zu wenig km</v>
      </c>
      <c r="Z136" s="46"/>
      <c r="AA136" s="32" t="str">
        <f t="shared" si="44"/>
        <v>Ja</v>
      </c>
      <c r="AB136" s="51"/>
      <c r="AC136" s="51"/>
      <c r="AD136" s="51"/>
      <c r="AE136" s="51"/>
      <c r="AF136" s="33">
        <f t="shared" si="43"/>
        <v>1</v>
      </c>
      <c r="AG136" s="52"/>
      <c r="AH136" s="33">
        <f t="shared" si="32"/>
        <v>0</v>
      </c>
      <c r="AI136" s="33">
        <f t="shared" si="45"/>
        <v>1</v>
      </c>
      <c r="AJ136" s="53"/>
      <c r="AK136" s="53"/>
      <c r="AL136" s="53"/>
      <c r="AM136" s="53"/>
      <c r="AN136" s="53"/>
      <c r="AO136" s="53"/>
      <c r="AP136" s="53"/>
      <c r="AQ136" s="53"/>
      <c r="AR136" s="37" t="str">
        <f t="shared" si="46"/>
        <v/>
      </c>
      <c r="AS136" s="152" t="e">
        <f>IF(($AI136)&gt;Intern!$C$5,VLOOKUP($T136,Intern!$A$10:$E$41,5,0))*($AI136-Intern!$C$5)+VLOOKUP($T136,Intern!$A$10:$E$41,4,0)*MIN($AI136,Intern!$C$5)</f>
        <v>#N/A</v>
      </c>
      <c r="AT136" s="151" t="e">
        <f>IF($B136="Lehrkräfte: vorbereitender Besuch",Intern!$B$3,AS136)</f>
        <v>#N/A</v>
      </c>
      <c r="AU136" s="153" t="e">
        <f>IF(($AI136)&gt;Intern!$C$5,VLOOKUP($T136,Intern!$A$10:$E$41,3,0))*($AI136-Intern!$C$5)+VLOOKUP($T136,Intern!$A$10:$E$41,2,0)*MIN($AI136,Intern!$C$5)</f>
        <v>#N/A</v>
      </c>
      <c r="AV136" s="22" t="e">
        <f>IF(($AI136)&gt;Intern!$C$5,VLOOKUP($T136,Intern!$K$10:$O$41,5,0))*($AI136-Intern!$C$5)+VLOOKUP($T136,Intern!$K$10:$O$41,4,0)*MIN($AI136,Intern!$C$5)</f>
        <v>#N/A</v>
      </c>
      <c r="AW136" s="151" t="e">
        <f>IF($B136="Lehrkräfte: vorbereitender Besuch",Intern!$B$3,AV136)</f>
        <v>#N/A</v>
      </c>
      <c r="AX136" s="22" t="e">
        <f>IF(($AI136)&gt;Intern!$C$5,VLOOKUP($T136,Intern!$K$10:$O$41,3,0))*($AI136-Intern!$C$5)+VLOOKUP($T136,Intern!$K$10:$O$41,2,0)*MIN($AI136,Intern!$C$5)</f>
        <v>#N/A</v>
      </c>
      <c r="AY136" s="152" t="e">
        <f t="shared" si="41"/>
        <v>#N/A</v>
      </c>
      <c r="AZ136" s="153" t="e">
        <f t="shared" si="33"/>
        <v>#N/A</v>
      </c>
      <c r="BA136" s="22" t="e">
        <f>IF(($AI136)&gt;Intern!$C$5,VLOOKUP($T136,Intern!$A$61:$E$92,5,0))*($AI136-Intern!$C$5)+VLOOKUP($T136,Intern!$A$61:$E$92,4,0)*MIN($AI136,Intern!$C$5)</f>
        <v>#N/A</v>
      </c>
      <c r="BB136" s="151" t="e">
        <f>IF($B136="Lehrkräfte: vorbereitender Besuch",Intern!$B$54,BA136)</f>
        <v>#N/A</v>
      </c>
      <c r="BC136" s="22" t="e">
        <f>IF(($AI136)&gt;Intern!$C$5,VLOOKUP($T136,Intern!$A$61:$E$92,3,0))*($AI136-Intern!$C$5)+VLOOKUP($T136,Intern!$A$61:$E$92,2,0)*MIN($AI136,Intern!$C$5)</f>
        <v>#N/A</v>
      </c>
      <c r="BD136" s="152" t="e">
        <f>IF(($AI136)&gt;Intern!$C$5,VLOOKUP($T136,Intern!$K$61:$O$92,5,0))*($AI136-Intern!$C$5)+VLOOKUP($T136,Intern!$K$61:$O$92,4,0)*MIN($AI136,Intern!$C$5)</f>
        <v>#N/A</v>
      </c>
      <c r="BE136" s="151" t="e">
        <f>IF($B136="Lehrkräfte: vorbereitender Besuch",Intern!$B$54,BD136)</f>
        <v>#N/A</v>
      </c>
      <c r="BF136" s="153" t="e">
        <f>IF(($AI136)&gt;Intern!$C$5,VLOOKUP($T136,Intern!$K$61:$O$92,3,0))*($AI136-Intern!$C$5)+VLOOKUP($T136,Intern!$K$61:$O$92,2,0)*MIN($AI136,Intern!$C$5)</f>
        <v>#N/A</v>
      </c>
      <c r="BG136" s="22" t="e">
        <f t="shared" si="42"/>
        <v>#N/A</v>
      </c>
      <c r="BH136" s="22" t="e">
        <f t="shared" si="34"/>
        <v>#N/A</v>
      </c>
      <c r="BI136" s="152" t="e">
        <f t="shared" si="35"/>
        <v>#N/A</v>
      </c>
      <c r="BJ136" s="153" t="e">
        <f t="shared" si="36"/>
        <v>#N/A</v>
      </c>
      <c r="BK136" s="189" t="e">
        <f t="shared" si="37"/>
        <v>#N/A</v>
      </c>
      <c r="BL136" s="190" t="e">
        <f>($AI136-2)*VLOOKUP($T136,Intern!$A$10:$H$41,6,0)+2*VLOOKUP($T136,Intern!$A$10:$H$41,7,0)+($AI136-1)*VLOOKUP($T136,Intern!$A$10:$H$41,8,0)</f>
        <v>#N/A</v>
      </c>
      <c r="BM136" s="183" t="e">
        <f t="shared" si="47"/>
        <v>#N/A</v>
      </c>
      <c r="BN136" s="186" t="e">
        <f t="shared" si="48"/>
        <v>#N/A</v>
      </c>
      <c r="BO136" s="179" t="str">
        <f>VLOOKUP($X136,Intern!$B$44:$E$51,3)</f>
        <v>zu wenig km</v>
      </c>
      <c r="BP136" s="180" t="str">
        <f>VLOOKUP($X136,Intern!$B$44:$E$51,4)</f>
        <v>zu wenig km</v>
      </c>
      <c r="BQ136" s="177" t="str">
        <f>VLOOKUP($X136,Intern!$B$95:$E$102,3)</f>
        <v>zu wenig km</v>
      </c>
      <c r="BR136" s="178" t="str">
        <f>VLOOKUP($X136,Intern!$B$95:$E$102,4)</f>
        <v>zu wenig km</v>
      </c>
      <c r="BS136" s="178" t="str">
        <f t="shared" si="38"/>
        <v>zu wenig km</v>
      </c>
      <c r="BT136" s="178" t="str">
        <f t="shared" si="39"/>
        <v>zu wenig km</v>
      </c>
      <c r="BU136" s="183" t="str">
        <f t="shared" si="40"/>
        <v>zu wenig km</v>
      </c>
      <c r="BV136" s="187">
        <f t="shared" si="49"/>
        <v>0</v>
      </c>
      <c r="BW136" s="188" t="e">
        <f t="shared" si="50"/>
        <v>#N/A</v>
      </c>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row>
    <row r="137" spans="1:878" s="36" customFormat="1" ht="30" customHeight="1">
      <c r="A137" s="35">
        <v>124</v>
      </c>
      <c r="B137" s="42"/>
      <c r="C137" s="47"/>
      <c r="D137" s="47"/>
      <c r="E137" s="230"/>
      <c r="F137" s="48"/>
      <c r="G137" s="47"/>
      <c r="H137" s="44"/>
      <c r="I137" s="45"/>
      <c r="J137" s="49"/>
      <c r="K137" s="170"/>
      <c r="L137" s="49"/>
      <c r="M137" s="49"/>
      <c r="N137" s="46"/>
      <c r="O137" s="46"/>
      <c r="P137" s="46"/>
      <c r="Q137" s="46" t="s">
        <v>250</v>
      </c>
      <c r="R137" s="50"/>
      <c r="S137" s="46"/>
      <c r="T137" s="46"/>
      <c r="U137" s="50"/>
      <c r="V137" s="45"/>
      <c r="W137" s="46"/>
      <c r="X137" s="46"/>
      <c r="Y137" s="39" t="str">
        <f>VLOOKUP(X137,Intern!$B$44:$D$51,2)</f>
        <v>zu wenig km</v>
      </c>
      <c r="Z137" s="46"/>
      <c r="AA137" s="32" t="str">
        <f t="shared" si="44"/>
        <v>Ja</v>
      </c>
      <c r="AB137" s="51"/>
      <c r="AC137" s="51"/>
      <c r="AD137" s="51"/>
      <c r="AE137" s="51"/>
      <c r="AF137" s="33">
        <f t="shared" si="43"/>
        <v>1</v>
      </c>
      <c r="AG137" s="52"/>
      <c r="AH137" s="33">
        <f t="shared" si="32"/>
        <v>0</v>
      </c>
      <c r="AI137" s="33">
        <f t="shared" si="45"/>
        <v>1</v>
      </c>
      <c r="AJ137" s="53"/>
      <c r="AK137" s="53"/>
      <c r="AL137" s="53"/>
      <c r="AM137" s="53"/>
      <c r="AN137" s="53"/>
      <c r="AO137" s="53"/>
      <c r="AP137" s="53"/>
      <c r="AQ137" s="53"/>
      <c r="AR137" s="37" t="str">
        <f t="shared" si="46"/>
        <v/>
      </c>
      <c r="AS137" s="152" t="e">
        <f>IF(($AI137)&gt;Intern!$C$5,VLOOKUP($T137,Intern!$A$10:$E$41,5,0))*($AI137-Intern!$C$5)+VLOOKUP($T137,Intern!$A$10:$E$41,4,0)*MIN($AI137,Intern!$C$5)</f>
        <v>#N/A</v>
      </c>
      <c r="AT137" s="151" t="e">
        <f>IF($B137="Lehrkräfte: vorbereitender Besuch",Intern!$B$3,AS137)</f>
        <v>#N/A</v>
      </c>
      <c r="AU137" s="153" t="e">
        <f>IF(($AI137)&gt;Intern!$C$5,VLOOKUP($T137,Intern!$A$10:$E$41,3,0))*($AI137-Intern!$C$5)+VLOOKUP($T137,Intern!$A$10:$E$41,2,0)*MIN($AI137,Intern!$C$5)</f>
        <v>#N/A</v>
      </c>
      <c r="AV137" s="22" t="e">
        <f>IF(($AI137)&gt;Intern!$C$5,VLOOKUP($T137,Intern!$K$10:$O$41,5,0))*($AI137-Intern!$C$5)+VLOOKUP($T137,Intern!$K$10:$O$41,4,0)*MIN($AI137,Intern!$C$5)</f>
        <v>#N/A</v>
      </c>
      <c r="AW137" s="151" t="e">
        <f>IF($B137="Lehrkräfte: vorbereitender Besuch",Intern!$B$3,AV137)</f>
        <v>#N/A</v>
      </c>
      <c r="AX137" s="22" t="e">
        <f>IF(($AI137)&gt;Intern!$C$5,VLOOKUP($T137,Intern!$K$10:$O$41,3,0))*($AI137-Intern!$C$5)+VLOOKUP($T137,Intern!$K$10:$O$41,2,0)*MIN($AI137,Intern!$C$5)</f>
        <v>#N/A</v>
      </c>
      <c r="AY137" s="152" t="e">
        <f t="shared" si="41"/>
        <v>#N/A</v>
      </c>
      <c r="AZ137" s="153" t="e">
        <f t="shared" si="33"/>
        <v>#N/A</v>
      </c>
      <c r="BA137" s="22" t="e">
        <f>IF(($AI137)&gt;Intern!$C$5,VLOOKUP($T137,Intern!$A$61:$E$92,5,0))*($AI137-Intern!$C$5)+VLOOKUP($T137,Intern!$A$61:$E$92,4,0)*MIN($AI137,Intern!$C$5)</f>
        <v>#N/A</v>
      </c>
      <c r="BB137" s="151" t="e">
        <f>IF($B137="Lehrkräfte: vorbereitender Besuch",Intern!$B$54,BA137)</f>
        <v>#N/A</v>
      </c>
      <c r="BC137" s="22" t="e">
        <f>IF(($AI137)&gt;Intern!$C$5,VLOOKUP($T137,Intern!$A$61:$E$92,3,0))*($AI137-Intern!$C$5)+VLOOKUP($T137,Intern!$A$61:$E$92,2,0)*MIN($AI137,Intern!$C$5)</f>
        <v>#N/A</v>
      </c>
      <c r="BD137" s="152" t="e">
        <f>IF(($AI137)&gt;Intern!$C$5,VLOOKUP($T137,Intern!$K$61:$O$92,5,0))*($AI137-Intern!$C$5)+VLOOKUP($T137,Intern!$K$61:$O$92,4,0)*MIN($AI137,Intern!$C$5)</f>
        <v>#N/A</v>
      </c>
      <c r="BE137" s="151" t="e">
        <f>IF($B137="Lehrkräfte: vorbereitender Besuch",Intern!$B$54,BD137)</f>
        <v>#N/A</v>
      </c>
      <c r="BF137" s="153" t="e">
        <f>IF(($AI137)&gt;Intern!$C$5,VLOOKUP($T137,Intern!$K$61:$O$92,3,0))*($AI137-Intern!$C$5)+VLOOKUP($T137,Intern!$K$61:$O$92,2,0)*MIN($AI137,Intern!$C$5)</f>
        <v>#N/A</v>
      </c>
      <c r="BG137" s="22" t="e">
        <f t="shared" si="42"/>
        <v>#N/A</v>
      </c>
      <c r="BH137" s="22" t="e">
        <f t="shared" si="34"/>
        <v>#N/A</v>
      </c>
      <c r="BI137" s="152" t="e">
        <f t="shared" si="35"/>
        <v>#N/A</v>
      </c>
      <c r="BJ137" s="153" t="e">
        <f t="shared" si="36"/>
        <v>#N/A</v>
      </c>
      <c r="BK137" s="189" t="e">
        <f t="shared" si="37"/>
        <v>#N/A</v>
      </c>
      <c r="BL137" s="190" t="e">
        <f>($AI137-2)*VLOOKUP($T137,Intern!$A$10:$H$41,6,0)+2*VLOOKUP($T137,Intern!$A$10:$H$41,7,0)+($AI137-1)*VLOOKUP($T137,Intern!$A$10:$H$41,8,0)</f>
        <v>#N/A</v>
      </c>
      <c r="BM137" s="183" t="e">
        <f t="shared" si="47"/>
        <v>#N/A</v>
      </c>
      <c r="BN137" s="186" t="e">
        <f t="shared" si="48"/>
        <v>#N/A</v>
      </c>
      <c r="BO137" s="179" t="str">
        <f>VLOOKUP($X137,Intern!$B$44:$E$51,3)</f>
        <v>zu wenig km</v>
      </c>
      <c r="BP137" s="180" t="str">
        <f>VLOOKUP($X137,Intern!$B$44:$E$51,4)</f>
        <v>zu wenig km</v>
      </c>
      <c r="BQ137" s="177" t="str">
        <f>VLOOKUP($X137,Intern!$B$95:$E$102,3)</f>
        <v>zu wenig km</v>
      </c>
      <c r="BR137" s="178" t="str">
        <f>VLOOKUP($X137,Intern!$B$95:$E$102,4)</f>
        <v>zu wenig km</v>
      </c>
      <c r="BS137" s="178" t="str">
        <f t="shared" si="38"/>
        <v>zu wenig km</v>
      </c>
      <c r="BT137" s="178" t="str">
        <f t="shared" si="39"/>
        <v>zu wenig km</v>
      </c>
      <c r="BU137" s="183" t="str">
        <f t="shared" si="40"/>
        <v>zu wenig km</v>
      </c>
      <c r="BV137" s="187">
        <f t="shared" si="49"/>
        <v>0</v>
      </c>
      <c r="BW137" s="188" t="e">
        <f t="shared" si="50"/>
        <v>#N/A</v>
      </c>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row>
    <row r="138" spans="1:878" s="36" customFormat="1" ht="30" customHeight="1">
      <c r="A138" s="31">
        <v>125</v>
      </c>
      <c r="B138" s="42"/>
      <c r="C138" s="47"/>
      <c r="D138" s="47"/>
      <c r="E138" s="230"/>
      <c r="F138" s="48"/>
      <c r="G138" s="47"/>
      <c r="H138" s="44"/>
      <c r="I138" s="45"/>
      <c r="J138" s="49"/>
      <c r="K138" s="170"/>
      <c r="L138" s="49"/>
      <c r="M138" s="49"/>
      <c r="N138" s="46"/>
      <c r="O138" s="46"/>
      <c r="P138" s="46"/>
      <c r="Q138" s="46" t="s">
        <v>250</v>
      </c>
      <c r="R138" s="50"/>
      <c r="S138" s="46"/>
      <c r="T138" s="46"/>
      <c r="U138" s="50"/>
      <c r="V138" s="45"/>
      <c r="W138" s="46"/>
      <c r="X138" s="46"/>
      <c r="Y138" s="39" t="str">
        <f>VLOOKUP(X138,Intern!$B$44:$D$51,2)</f>
        <v>zu wenig km</v>
      </c>
      <c r="Z138" s="46"/>
      <c r="AA138" s="32" t="str">
        <f t="shared" si="44"/>
        <v>Ja</v>
      </c>
      <c r="AB138" s="51"/>
      <c r="AC138" s="51"/>
      <c r="AD138" s="51"/>
      <c r="AE138" s="51"/>
      <c r="AF138" s="33">
        <f t="shared" si="43"/>
        <v>1</v>
      </c>
      <c r="AG138" s="52"/>
      <c r="AH138" s="33">
        <f t="shared" si="32"/>
        <v>0</v>
      </c>
      <c r="AI138" s="33">
        <f t="shared" si="45"/>
        <v>1</v>
      </c>
      <c r="AJ138" s="53"/>
      <c r="AK138" s="53"/>
      <c r="AL138" s="53"/>
      <c r="AM138" s="53"/>
      <c r="AN138" s="53"/>
      <c r="AO138" s="53"/>
      <c r="AP138" s="53"/>
      <c r="AQ138" s="53"/>
      <c r="AR138" s="37" t="str">
        <f t="shared" si="46"/>
        <v/>
      </c>
      <c r="AS138" s="152" t="e">
        <f>IF(($AI138)&gt;Intern!$C$5,VLOOKUP($T138,Intern!$A$10:$E$41,5,0))*($AI138-Intern!$C$5)+VLOOKUP($T138,Intern!$A$10:$E$41,4,0)*MIN($AI138,Intern!$C$5)</f>
        <v>#N/A</v>
      </c>
      <c r="AT138" s="151" t="e">
        <f>IF($B138="Lehrkräfte: vorbereitender Besuch",Intern!$B$3,AS138)</f>
        <v>#N/A</v>
      </c>
      <c r="AU138" s="153" t="e">
        <f>IF(($AI138)&gt;Intern!$C$5,VLOOKUP($T138,Intern!$A$10:$E$41,3,0))*($AI138-Intern!$C$5)+VLOOKUP($T138,Intern!$A$10:$E$41,2,0)*MIN($AI138,Intern!$C$5)</f>
        <v>#N/A</v>
      </c>
      <c r="AV138" s="22" t="e">
        <f>IF(($AI138)&gt;Intern!$C$5,VLOOKUP($T138,Intern!$K$10:$O$41,5,0))*($AI138-Intern!$C$5)+VLOOKUP($T138,Intern!$K$10:$O$41,4,0)*MIN($AI138,Intern!$C$5)</f>
        <v>#N/A</v>
      </c>
      <c r="AW138" s="151" t="e">
        <f>IF($B138="Lehrkräfte: vorbereitender Besuch",Intern!$B$3,AV138)</f>
        <v>#N/A</v>
      </c>
      <c r="AX138" s="22" t="e">
        <f>IF(($AI138)&gt;Intern!$C$5,VLOOKUP($T138,Intern!$K$10:$O$41,3,0))*($AI138-Intern!$C$5)+VLOOKUP($T138,Intern!$K$10:$O$41,2,0)*MIN($AI138,Intern!$C$5)</f>
        <v>#N/A</v>
      </c>
      <c r="AY138" s="152" t="e">
        <f t="shared" si="41"/>
        <v>#N/A</v>
      </c>
      <c r="AZ138" s="153" t="e">
        <f t="shared" si="33"/>
        <v>#N/A</v>
      </c>
      <c r="BA138" s="22" t="e">
        <f>IF(($AI138)&gt;Intern!$C$5,VLOOKUP($T138,Intern!$A$61:$E$92,5,0))*($AI138-Intern!$C$5)+VLOOKUP($T138,Intern!$A$61:$E$92,4,0)*MIN($AI138,Intern!$C$5)</f>
        <v>#N/A</v>
      </c>
      <c r="BB138" s="151" t="e">
        <f>IF($B138="Lehrkräfte: vorbereitender Besuch",Intern!$B$54,BA138)</f>
        <v>#N/A</v>
      </c>
      <c r="BC138" s="22" t="e">
        <f>IF(($AI138)&gt;Intern!$C$5,VLOOKUP($T138,Intern!$A$61:$E$92,3,0))*($AI138-Intern!$C$5)+VLOOKUP($T138,Intern!$A$61:$E$92,2,0)*MIN($AI138,Intern!$C$5)</f>
        <v>#N/A</v>
      </c>
      <c r="BD138" s="152" t="e">
        <f>IF(($AI138)&gt;Intern!$C$5,VLOOKUP($T138,Intern!$K$61:$O$92,5,0))*($AI138-Intern!$C$5)+VLOOKUP($T138,Intern!$K$61:$O$92,4,0)*MIN($AI138,Intern!$C$5)</f>
        <v>#N/A</v>
      </c>
      <c r="BE138" s="151" t="e">
        <f>IF($B138="Lehrkräfte: vorbereitender Besuch",Intern!$B$54,BD138)</f>
        <v>#N/A</v>
      </c>
      <c r="BF138" s="153" t="e">
        <f>IF(($AI138)&gt;Intern!$C$5,VLOOKUP($T138,Intern!$K$61:$O$92,3,0))*($AI138-Intern!$C$5)+VLOOKUP($T138,Intern!$K$61:$O$92,2,0)*MIN($AI138,Intern!$C$5)</f>
        <v>#N/A</v>
      </c>
      <c r="BG138" s="22" t="e">
        <f t="shared" si="42"/>
        <v>#N/A</v>
      </c>
      <c r="BH138" s="22" t="e">
        <f t="shared" si="34"/>
        <v>#N/A</v>
      </c>
      <c r="BI138" s="152" t="e">
        <f t="shared" si="35"/>
        <v>#N/A</v>
      </c>
      <c r="BJ138" s="153" t="e">
        <f t="shared" si="36"/>
        <v>#N/A</v>
      </c>
      <c r="BK138" s="189" t="e">
        <f t="shared" si="37"/>
        <v>#N/A</v>
      </c>
      <c r="BL138" s="190" t="e">
        <f>($AI138-2)*VLOOKUP($T138,Intern!$A$10:$H$41,6,0)+2*VLOOKUP($T138,Intern!$A$10:$H$41,7,0)+($AI138-1)*VLOOKUP($T138,Intern!$A$10:$H$41,8,0)</f>
        <v>#N/A</v>
      </c>
      <c r="BM138" s="183" t="e">
        <f t="shared" si="47"/>
        <v>#N/A</v>
      </c>
      <c r="BN138" s="186" t="e">
        <f t="shared" si="48"/>
        <v>#N/A</v>
      </c>
      <c r="BO138" s="179" t="str">
        <f>VLOOKUP($X138,Intern!$B$44:$E$51,3)</f>
        <v>zu wenig km</v>
      </c>
      <c r="BP138" s="180" t="str">
        <f>VLOOKUP($X138,Intern!$B$44:$E$51,4)</f>
        <v>zu wenig km</v>
      </c>
      <c r="BQ138" s="177" t="str">
        <f>VLOOKUP($X138,Intern!$B$95:$E$102,3)</f>
        <v>zu wenig km</v>
      </c>
      <c r="BR138" s="178" t="str">
        <f>VLOOKUP($X138,Intern!$B$95:$E$102,4)</f>
        <v>zu wenig km</v>
      </c>
      <c r="BS138" s="178" t="str">
        <f t="shared" si="38"/>
        <v>zu wenig km</v>
      </c>
      <c r="BT138" s="178" t="str">
        <f t="shared" si="39"/>
        <v>zu wenig km</v>
      </c>
      <c r="BU138" s="183" t="str">
        <f t="shared" si="40"/>
        <v>zu wenig km</v>
      </c>
      <c r="BV138" s="187">
        <f t="shared" si="49"/>
        <v>0</v>
      </c>
      <c r="BW138" s="188" t="e">
        <f t="shared" si="50"/>
        <v>#N/A</v>
      </c>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row>
    <row r="139" spans="1:878" s="36" customFormat="1" ht="30" customHeight="1">
      <c r="A139" s="35">
        <v>126</v>
      </c>
      <c r="B139" s="42"/>
      <c r="C139" s="47"/>
      <c r="D139" s="47"/>
      <c r="E139" s="230"/>
      <c r="F139" s="48"/>
      <c r="G139" s="47"/>
      <c r="H139" s="44"/>
      <c r="I139" s="45"/>
      <c r="J139" s="49"/>
      <c r="K139" s="170"/>
      <c r="L139" s="49"/>
      <c r="M139" s="49"/>
      <c r="N139" s="46"/>
      <c r="O139" s="46"/>
      <c r="P139" s="46"/>
      <c r="Q139" s="46" t="s">
        <v>250</v>
      </c>
      <c r="R139" s="50"/>
      <c r="S139" s="46"/>
      <c r="T139" s="46"/>
      <c r="U139" s="50"/>
      <c r="V139" s="45"/>
      <c r="W139" s="46"/>
      <c r="X139" s="46"/>
      <c r="Y139" s="39" t="str">
        <f>VLOOKUP(X139,Intern!$B$44:$D$51,2)</f>
        <v>zu wenig km</v>
      </c>
      <c r="Z139" s="46"/>
      <c r="AA139" s="32" t="str">
        <f t="shared" si="44"/>
        <v>Ja</v>
      </c>
      <c r="AB139" s="51"/>
      <c r="AC139" s="51"/>
      <c r="AD139" s="51"/>
      <c r="AE139" s="51"/>
      <c r="AF139" s="33">
        <f t="shared" si="43"/>
        <v>1</v>
      </c>
      <c r="AG139" s="52"/>
      <c r="AH139" s="33">
        <f t="shared" si="32"/>
        <v>0</v>
      </c>
      <c r="AI139" s="33">
        <f t="shared" si="45"/>
        <v>1</v>
      </c>
      <c r="AJ139" s="53"/>
      <c r="AK139" s="53"/>
      <c r="AL139" s="53"/>
      <c r="AM139" s="53"/>
      <c r="AN139" s="53"/>
      <c r="AO139" s="53"/>
      <c r="AP139" s="53"/>
      <c r="AQ139" s="53"/>
      <c r="AR139" s="37" t="str">
        <f t="shared" si="46"/>
        <v/>
      </c>
      <c r="AS139" s="152" t="e">
        <f>IF(($AI139)&gt;Intern!$C$5,VLOOKUP($T139,Intern!$A$10:$E$41,5,0))*($AI139-Intern!$C$5)+VLOOKUP($T139,Intern!$A$10:$E$41,4,0)*MIN($AI139,Intern!$C$5)</f>
        <v>#N/A</v>
      </c>
      <c r="AT139" s="151" t="e">
        <f>IF($B139="Lehrkräfte: vorbereitender Besuch",Intern!$B$3,AS139)</f>
        <v>#N/A</v>
      </c>
      <c r="AU139" s="153" t="e">
        <f>IF(($AI139)&gt;Intern!$C$5,VLOOKUP($T139,Intern!$A$10:$E$41,3,0))*($AI139-Intern!$C$5)+VLOOKUP($T139,Intern!$A$10:$E$41,2,0)*MIN($AI139,Intern!$C$5)</f>
        <v>#N/A</v>
      </c>
      <c r="AV139" s="22" t="e">
        <f>IF(($AI139)&gt;Intern!$C$5,VLOOKUP($T139,Intern!$K$10:$O$41,5,0))*($AI139-Intern!$C$5)+VLOOKUP($T139,Intern!$K$10:$O$41,4,0)*MIN($AI139,Intern!$C$5)</f>
        <v>#N/A</v>
      </c>
      <c r="AW139" s="151" t="e">
        <f>IF($B139="Lehrkräfte: vorbereitender Besuch",Intern!$B$3,AV139)</f>
        <v>#N/A</v>
      </c>
      <c r="AX139" s="22" t="e">
        <f>IF(($AI139)&gt;Intern!$C$5,VLOOKUP($T139,Intern!$K$10:$O$41,3,0))*($AI139-Intern!$C$5)+VLOOKUP($T139,Intern!$K$10:$O$41,2,0)*MIN($AI139,Intern!$C$5)</f>
        <v>#N/A</v>
      </c>
      <c r="AY139" s="152" t="e">
        <f t="shared" si="41"/>
        <v>#N/A</v>
      </c>
      <c r="AZ139" s="153" t="e">
        <f t="shared" si="33"/>
        <v>#N/A</v>
      </c>
      <c r="BA139" s="22" t="e">
        <f>IF(($AI139)&gt;Intern!$C$5,VLOOKUP($T139,Intern!$A$61:$E$92,5,0))*($AI139-Intern!$C$5)+VLOOKUP($T139,Intern!$A$61:$E$92,4,0)*MIN($AI139,Intern!$C$5)</f>
        <v>#N/A</v>
      </c>
      <c r="BB139" s="151" t="e">
        <f>IF($B139="Lehrkräfte: vorbereitender Besuch",Intern!$B$54,BA139)</f>
        <v>#N/A</v>
      </c>
      <c r="BC139" s="22" t="e">
        <f>IF(($AI139)&gt;Intern!$C$5,VLOOKUP($T139,Intern!$A$61:$E$92,3,0))*($AI139-Intern!$C$5)+VLOOKUP($T139,Intern!$A$61:$E$92,2,0)*MIN($AI139,Intern!$C$5)</f>
        <v>#N/A</v>
      </c>
      <c r="BD139" s="152" t="e">
        <f>IF(($AI139)&gt;Intern!$C$5,VLOOKUP($T139,Intern!$K$61:$O$92,5,0))*($AI139-Intern!$C$5)+VLOOKUP($T139,Intern!$K$61:$O$92,4,0)*MIN($AI139,Intern!$C$5)</f>
        <v>#N/A</v>
      </c>
      <c r="BE139" s="151" t="e">
        <f>IF($B139="Lehrkräfte: vorbereitender Besuch",Intern!$B$54,BD139)</f>
        <v>#N/A</v>
      </c>
      <c r="BF139" s="153" t="e">
        <f>IF(($AI139)&gt;Intern!$C$5,VLOOKUP($T139,Intern!$K$61:$O$92,3,0))*($AI139-Intern!$C$5)+VLOOKUP($T139,Intern!$K$61:$O$92,2,0)*MIN($AI139,Intern!$C$5)</f>
        <v>#N/A</v>
      </c>
      <c r="BG139" s="22" t="e">
        <f t="shared" si="42"/>
        <v>#N/A</v>
      </c>
      <c r="BH139" s="22" t="e">
        <f t="shared" si="34"/>
        <v>#N/A</v>
      </c>
      <c r="BI139" s="152" t="e">
        <f t="shared" si="35"/>
        <v>#N/A</v>
      </c>
      <c r="BJ139" s="153" t="e">
        <f t="shared" si="36"/>
        <v>#N/A</v>
      </c>
      <c r="BK139" s="189" t="e">
        <f t="shared" si="37"/>
        <v>#N/A</v>
      </c>
      <c r="BL139" s="190" t="e">
        <f>($AI139-2)*VLOOKUP($T139,Intern!$A$10:$H$41,6,0)+2*VLOOKUP($T139,Intern!$A$10:$H$41,7,0)+($AI139-1)*VLOOKUP($T139,Intern!$A$10:$H$41,8,0)</f>
        <v>#N/A</v>
      </c>
      <c r="BM139" s="183" t="e">
        <f t="shared" si="47"/>
        <v>#N/A</v>
      </c>
      <c r="BN139" s="186" t="e">
        <f t="shared" si="48"/>
        <v>#N/A</v>
      </c>
      <c r="BO139" s="179" t="str">
        <f>VLOOKUP($X139,Intern!$B$44:$E$51,3)</f>
        <v>zu wenig km</v>
      </c>
      <c r="BP139" s="180" t="str">
        <f>VLOOKUP($X139,Intern!$B$44:$E$51,4)</f>
        <v>zu wenig km</v>
      </c>
      <c r="BQ139" s="177" t="str">
        <f>VLOOKUP($X139,Intern!$B$95:$E$102,3)</f>
        <v>zu wenig km</v>
      </c>
      <c r="BR139" s="178" t="str">
        <f>VLOOKUP($X139,Intern!$B$95:$E$102,4)</f>
        <v>zu wenig km</v>
      </c>
      <c r="BS139" s="178" t="str">
        <f t="shared" si="38"/>
        <v>zu wenig km</v>
      </c>
      <c r="BT139" s="178" t="str">
        <f t="shared" si="39"/>
        <v>zu wenig km</v>
      </c>
      <c r="BU139" s="183" t="str">
        <f t="shared" si="40"/>
        <v>zu wenig km</v>
      </c>
      <c r="BV139" s="187">
        <f t="shared" si="49"/>
        <v>0</v>
      </c>
      <c r="BW139" s="188" t="e">
        <f t="shared" si="50"/>
        <v>#N/A</v>
      </c>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row>
    <row r="140" spans="1:878" s="36" customFormat="1" ht="30" customHeight="1">
      <c r="A140" s="35">
        <v>127</v>
      </c>
      <c r="B140" s="42"/>
      <c r="C140" s="47"/>
      <c r="D140" s="47"/>
      <c r="E140" s="230"/>
      <c r="F140" s="48"/>
      <c r="G140" s="47"/>
      <c r="H140" s="44"/>
      <c r="I140" s="45"/>
      <c r="J140" s="49"/>
      <c r="K140" s="170"/>
      <c r="L140" s="49"/>
      <c r="M140" s="49"/>
      <c r="N140" s="46"/>
      <c r="O140" s="46"/>
      <c r="P140" s="46"/>
      <c r="Q140" s="46" t="s">
        <v>250</v>
      </c>
      <c r="R140" s="50"/>
      <c r="S140" s="46"/>
      <c r="T140" s="46"/>
      <c r="U140" s="50"/>
      <c r="V140" s="45"/>
      <c r="W140" s="46"/>
      <c r="X140" s="46"/>
      <c r="Y140" s="39" t="str">
        <f>VLOOKUP(X140,Intern!$B$44:$D$51,2)</f>
        <v>zu wenig km</v>
      </c>
      <c r="Z140" s="46"/>
      <c r="AA140" s="32" t="str">
        <f t="shared" si="44"/>
        <v>Ja</v>
      </c>
      <c r="AB140" s="51"/>
      <c r="AC140" s="51"/>
      <c r="AD140" s="51"/>
      <c r="AE140" s="51"/>
      <c r="AF140" s="33">
        <f t="shared" si="43"/>
        <v>1</v>
      </c>
      <c r="AG140" s="52"/>
      <c r="AH140" s="33">
        <f t="shared" si="32"/>
        <v>0</v>
      </c>
      <c r="AI140" s="33">
        <f t="shared" si="45"/>
        <v>1</v>
      </c>
      <c r="AJ140" s="53"/>
      <c r="AK140" s="53"/>
      <c r="AL140" s="53"/>
      <c r="AM140" s="53"/>
      <c r="AN140" s="53"/>
      <c r="AO140" s="53"/>
      <c r="AP140" s="53"/>
      <c r="AQ140" s="53"/>
      <c r="AR140" s="37" t="str">
        <f t="shared" si="46"/>
        <v/>
      </c>
      <c r="AS140" s="152" t="e">
        <f>IF(($AI140)&gt;Intern!$C$5,VLOOKUP($T140,Intern!$A$10:$E$41,5,0))*($AI140-Intern!$C$5)+VLOOKUP($T140,Intern!$A$10:$E$41,4,0)*MIN($AI140,Intern!$C$5)</f>
        <v>#N/A</v>
      </c>
      <c r="AT140" s="151" t="e">
        <f>IF($B140="Lehrkräfte: vorbereitender Besuch",Intern!$B$3,AS140)</f>
        <v>#N/A</v>
      </c>
      <c r="AU140" s="153" t="e">
        <f>IF(($AI140)&gt;Intern!$C$5,VLOOKUP($T140,Intern!$A$10:$E$41,3,0))*($AI140-Intern!$C$5)+VLOOKUP($T140,Intern!$A$10:$E$41,2,0)*MIN($AI140,Intern!$C$5)</f>
        <v>#N/A</v>
      </c>
      <c r="AV140" s="22" t="e">
        <f>IF(($AI140)&gt;Intern!$C$5,VLOOKUP($T140,Intern!$K$10:$O$41,5,0))*($AI140-Intern!$C$5)+VLOOKUP($T140,Intern!$K$10:$O$41,4,0)*MIN($AI140,Intern!$C$5)</f>
        <v>#N/A</v>
      </c>
      <c r="AW140" s="151" t="e">
        <f>IF($B140="Lehrkräfte: vorbereitender Besuch",Intern!$B$3,AV140)</f>
        <v>#N/A</v>
      </c>
      <c r="AX140" s="22" t="e">
        <f>IF(($AI140)&gt;Intern!$C$5,VLOOKUP($T140,Intern!$K$10:$O$41,3,0))*($AI140-Intern!$C$5)+VLOOKUP($T140,Intern!$K$10:$O$41,2,0)*MIN($AI140,Intern!$C$5)</f>
        <v>#N/A</v>
      </c>
      <c r="AY140" s="152" t="e">
        <f t="shared" si="41"/>
        <v>#N/A</v>
      </c>
      <c r="AZ140" s="153" t="e">
        <f t="shared" si="33"/>
        <v>#N/A</v>
      </c>
      <c r="BA140" s="22" t="e">
        <f>IF(($AI140)&gt;Intern!$C$5,VLOOKUP($T140,Intern!$A$61:$E$92,5,0))*($AI140-Intern!$C$5)+VLOOKUP($T140,Intern!$A$61:$E$92,4,0)*MIN($AI140,Intern!$C$5)</f>
        <v>#N/A</v>
      </c>
      <c r="BB140" s="151" t="e">
        <f>IF($B140="Lehrkräfte: vorbereitender Besuch",Intern!$B$54,BA140)</f>
        <v>#N/A</v>
      </c>
      <c r="BC140" s="22" t="e">
        <f>IF(($AI140)&gt;Intern!$C$5,VLOOKUP($T140,Intern!$A$61:$E$92,3,0))*($AI140-Intern!$C$5)+VLOOKUP($T140,Intern!$A$61:$E$92,2,0)*MIN($AI140,Intern!$C$5)</f>
        <v>#N/A</v>
      </c>
      <c r="BD140" s="152" t="e">
        <f>IF(($AI140)&gt;Intern!$C$5,VLOOKUP($T140,Intern!$K$61:$O$92,5,0))*($AI140-Intern!$C$5)+VLOOKUP($T140,Intern!$K$61:$O$92,4,0)*MIN($AI140,Intern!$C$5)</f>
        <v>#N/A</v>
      </c>
      <c r="BE140" s="151" t="e">
        <f>IF($B140="Lehrkräfte: vorbereitender Besuch",Intern!$B$54,BD140)</f>
        <v>#N/A</v>
      </c>
      <c r="BF140" s="153" t="e">
        <f>IF(($AI140)&gt;Intern!$C$5,VLOOKUP($T140,Intern!$K$61:$O$92,3,0))*($AI140-Intern!$C$5)+VLOOKUP($T140,Intern!$K$61:$O$92,2,0)*MIN($AI140,Intern!$C$5)</f>
        <v>#N/A</v>
      </c>
      <c r="BG140" s="22" t="e">
        <f t="shared" si="42"/>
        <v>#N/A</v>
      </c>
      <c r="BH140" s="22" t="e">
        <f t="shared" si="34"/>
        <v>#N/A</v>
      </c>
      <c r="BI140" s="152" t="e">
        <f t="shared" si="35"/>
        <v>#N/A</v>
      </c>
      <c r="BJ140" s="153" t="e">
        <f t="shared" si="36"/>
        <v>#N/A</v>
      </c>
      <c r="BK140" s="189" t="e">
        <f t="shared" si="37"/>
        <v>#N/A</v>
      </c>
      <c r="BL140" s="190" t="e">
        <f>($AI140-2)*VLOOKUP($T140,Intern!$A$10:$H$41,6,0)+2*VLOOKUP($T140,Intern!$A$10:$H$41,7,0)+($AI140-1)*VLOOKUP($T140,Intern!$A$10:$H$41,8,0)</f>
        <v>#N/A</v>
      </c>
      <c r="BM140" s="183" t="e">
        <f t="shared" si="47"/>
        <v>#N/A</v>
      </c>
      <c r="BN140" s="186" t="e">
        <f t="shared" si="48"/>
        <v>#N/A</v>
      </c>
      <c r="BO140" s="179" t="str">
        <f>VLOOKUP($X140,Intern!$B$44:$E$51,3)</f>
        <v>zu wenig km</v>
      </c>
      <c r="BP140" s="180" t="str">
        <f>VLOOKUP($X140,Intern!$B$44:$E$51,4)</f>
        <v>zu wenig km</v>
      </c>
      <c r="BQ140" s="177" t="str">
        <f>VLOOKUP($X140,Intern!$B$95:$E$102,3)</f>
        <v>zu wenig km</v>
      </c>
      <c r="BR140" s="178" t="str">
        <f>VLOOKUP($X140,Intern!$B$95:$E$102,4)</f>
        <v>zu wenig km</v>
      </c>
      <c r="BS140" s="178" t="str">
        <f t="shared" si="38"/>
        <v>zu wenig km</v>
      </c>
      <c r="BT140" s="178" t="str">
        <f t="shared" si="39"/>
        <v>zu wenig km</v>
      </c>
      <c r="BU140" s="183" t="str">
        <f t="shared" si="40"/>
        <v>zu wenig km</v>
      </c>
      <c r="BV140" s="187">
        <f t="shared" si="49"/>
        <v>0</v>
      </c>
      <c r="BW140" s="188" t="e">
        <f t="shared" si="50"/>
        <v>#N/A</v>
      </c>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row>
    <row r="141" spans="1:878" s="36" customFormat="1" ht="30" customHeight="1">
      <c r="A141" s="35">
        <v>128</v>
      </c>
      <c r="B141" s="42"/>
      <c r="C141" s="47"/>
      <c r="D141" s="47"/>
      <c r="E141" s="230"/>
      <c r="F141" s="48"/>
      <c r="G141" s="47"/>
      <c r="H141" s="44"/>
      <c r="I141" s="45"/>
      <c r="J141" s="49"/>
      <c r="K141" s="170"/>
      <c r="L141" s="49"/>
      <c r="M141" s="49"/>
      <c r="N141" s="46"/>
      <c r="O141" s="46"/>
      <c r="P141" s="46"/>
      <c r="Q141" s="46" t="s">
        <v>250</v>
      </c>
      <c r="R141" s="50"/>
      <c r="S141" s="46"/>
      <c r="T141" s="46"/>
      <c r="U141" s="50"/>
      <c r="V141" s="45"/>
      <c r="W141" s="46"/>
      <c r="X141" s="46"/>
      <c r="Y141" s="39" t="str">
        <f>VLOOKUP(X141,Intern!$B$44:$D$51,2)</f>
        <v>zu wenig km</v>
      </c>
      <c r="Z141" s="46"/>
      <c r="AA141" s="32" t="str">
        <f t="shared" si="44"/>
        <v>Ja</v>
      </c>
      <c r="AB141" s="51"/>
      <c r="AC141" s="51"/>
      <c r="AD141" s="51"/>
      <c r="AE141" s="51"/>
      <c r="AF141" s="33">
        <f t="shared" si="43"/>
        <v>1</v>
      </c>
      <c r="AG141" s="52"/>
      <c r="AH141" s="33">
        <f t="shared" si="32"/>
        <v>0</v>
      </c>
      <c r="AI141" s="33">
        <f t="shared" si="45"/>
        <v>1</v>
      </c>
      <c r="AJ141" s="53"/>
      <c r="AK141" s="53"/>
      <c r="AL141" s="53"/>
      <c r="AM141" s="53"/>
      <c r="AN141" s="53"/>
      <c r="AO141" s="53"/>
      <c r="AP141" s="53"/>
      <c r="AQ141" s="53"/>
      <c r="AR141" s="37" t="str">
        <f t="shared" si="46"/>
        <v/>
      </c>
      <c r="AS141" s="152" t="e">
        <f>IF(($AI141)&gt;Intern!$C$5,VLOOKUP($T141,Intern!$A$10:$E$41,5,0))*($AI141-Intern!$C$5)+VLOOKUP($T141,Intern!$A$10:$E$41,4,0)*MIN($AI141,Intern!$C$5)</f>
        <v>#N/A</v>
      </c>
      <c r="AT141" s="151" t="e">
        <f>IF($B141="Lehrkräfte: vorbereitender Besuch",Intern!$B$3,AS141)</f>
        <v>#N/A</v>
      </c>
      <c r="AU141" s="153" t="e">
        <f>IF(($AI141)&gt;Intern!$C$5,VLOOKUP($T141,Intern!$A$10:$E$41,3,0))*($AI141-Intern!$C$5)+VLOOKUP($T141,Intern!$A$10:$E$41,2,0)*MIN($AI141,Intern!$C$5)</f>
        <v>#N/A</v>
      </c>
      <c r="AV141" s="22" t="e">
        <f>IF(($AI141)&gt;Intern!$C$5,VLOOKUP($T141,Intern!$K$10:$O$41,5,0))*($AI141-Intern!$C$5)+VLOOKUP($T141,Intern!$K$10:$O$41,4,0)*MIN($AI141,Intern!$C$5)</f>
        <v>#N/A</v>
      </c>
      <c r="AW141" s="151" t="e">
        <f>IF($B141="Lehrkräfte: vorbereitender Besuch",Intern!$B$3,AV141)</f>
        <v>#N/A</v>
      </c>
      <c r="AX141" s="22" t="e">
        <f>IF(($AI141)&gt;Intern!$C$5,VLOOKUP($T141,Intern!$K$10:$O$41,3,0))*($AI141-Intern!$C$5)+VLOOKUP($T141,Intern!$K$10:$O$41,2,0)*MIN($AI141,Intern!$C$5)</f>
        <v>#N/A</v>
      </c>
      <c r="AY141" s="152" t="e">
        <f t="shared" si="41"/>
        <v>#N/A</v>
      </c>
      <c r="AZ141" s="153" t="e">
        <f t="shared" si="33"/>
        <v>#N/A</v>
      </c>
      <c r="BA141" s="22" t="e">
        <f>IF(($AI141)&gt;Intern!$C$5,VLOOKUP($T141,Intern!$A$61:$E$92,5,0))*($AI141-Intern!$C$5)+VLOOKUP($T141,Intern!$A$61:$E$92,4,0)*MIN($AI141,Intern!$C$5)</f>
        <v>#N/A</v>
      </c>
      <c r="BB141" s="151" t="e">
        <f>IF($B141="Lehrkräfte: vorbereitender Besuch",Intern!$B$54,BA141)</f>
        <v>#N/A</v>
      </c>
      <c r="BC141" s="22" t="e">
        <f>IF(($AI141)&gt;Intern!$C$5,VLOOKUP($T141,Intern!$A$61:$E$92,3,0))*($AI141-Intern!$C$5)+VLOOKUP($T141,Intern!$A$61:$E$92,2,0)*MIN($AI141,Intern!$C$5)</f>
        <v>#N/A</v>
      </c>
      <c r="BD141" s="152" t="e">
        <f>IF(($AI141)&gt;Intern!$C$5,VLOOKUP($T141,Intern!$K$61:$O$92,5,0))*($AI141-Intern!$C$5)+VLOOKUP($T141,Intern!$K$61:$O$92,4,0)*MIN($AI141,Intern!$C$5)</f>
        <v>#N/A</v>
      </c>
      <c r="BE141" s="151" t="e">
        <f>IF($B141="Lehrkräfte: vorbereitender Besuch",Intern!$B$54,BD141)</f>
        <v>#N/A</v>
      </c>
      <c r="BF141" s="153" t="e">
        <f>IF(($AI141)&gt;Intern!$C$5,VLOOKUP($T141,Intern!$K$61:$O$92,3,0))*($AI141-Intern!$C$5)+VLOOKUP($T141,Intern!$K$61:$O$92,2,0)*MIN($AI141,Intern!$C$5)</f>
        <v>#N/A</v>
      </c>
      <c r="BG141" s="22" t="e">
        <f t="shared" si="42"/>
        <v>#N/A</v>
      </c>
      <c r="BH141" s="22" t="e">
        <f t="shared" si="34"/>
        <v>#N/A</v>
      </c>
      <c r="BI141" s="152" t="e">
        <f t="shared" si="35"/>
        <v>#N/A</v>
      </c>
      <c r="BJ141" s="153" t="e">
        <f t="shared" si="36"/>
        <v>#N/A</v>
      </c>
      <c r="BK141" s="189" t="e">
        <f t="shared" si="37"/>
        <v>#N/A</v>
      </c>
      <c r="BL141" s="190" t="e">
        <f>($AI141-2)*VLOOKUP($T141,Intern!$A$10:$H$41,6,0)+2*VLOOKUP($T141,Intern!$A$10:$H$41,7,0)+($AI141-1)*VLOOKUP($T141,Intern!$A$10:$H$41,8,0)</f>
        <v>#N/A</v>
      </c>
      <c r="BM141" s="183" t="e">
        <f t="shared" si="47"/>
        <v>#N/A</v>
      </c>
      <c r="BN141" s="186" t="e">
        <f t="shared" si="48"/>
        <v>#N/A</v>
      </c>
      <c r="BO141" s="179" t="str">
        <f>VLOOKUP($X141,Intern!$B$44:$E$51,3)</f>
        <v>zu wenig km</v>
      </c>
      <c r="BP141" s="180" t="str">
        <f>VLOOKUP($X141,Intern!$B$44:$E$51,4)</f>
        <v>zu wenig km</v>
      </c>
      <c r="BQ141" s="177" t="str">
        <f>VLOOKUP($X141,Intern!$B$95:$E$102,3)</f>
        <v>zu wenig km</v>
      </c>
      <c r="BR141" s="178" t="str">
        <f>VLOOKUP($X141,Intern!$B$95:$E$102,4)</f>
        <v>zu wenig km</v>
      </c>
      <c r="BS141" s="178" t="str">
        <f t="shared" si="38"/>
        <v>zu wenig km</v>
      </c>
      <c r="BT141" s="178" t="str">
        <f t="shared" si="39"/>
        <v>zu wenig km</v>
      </c>
      <c r="BU141" s="183" t="str">
        <f t="shared" si="40"/>
        <v>zu wenig km</v>
      </c>
      <c r="BV141" s="187">
        <f t="shared" si="49"/>
        <v>0</v>
      </c>
      <c r="BW141" s="188" t="e">
        <f t="shared" si="50"/>
        <v>#N/A</v>
      </c>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row>
    <row r="142" spans="1:878" s="36" customFormat="1" ht="30" customHeight="1">
      <c r="A142" s="31">
        <v>129</v>
      </c>
      <c r="B142" s="42"/>
      <c r="C142" s="47"/>
      <c r="D142" s="47"/>
      <c r="E142" s="230"/>
      <c r="F142" s="48"/>
      <c r="G142" s="47"/>
      <c r="H142" s="44"/>
      <c r="I142" s="45"/>
      <c r="J142" s="49"/>
      <c r="K142" s="170"/>
      <c r="L142" s="49"/>
      <c r="M142" s="49"/>
      <c r="N142" s="46"/>
      <c r="O142" s="46"/>
      <c r="P142" s="46"/>
      <c r="Q142" s="46" t="s">
        <v>250</v>
      </c>
      <c r="R142" s="50"/>
      <c r="S142" s="46"/>
      <c r="T142" s="46"/>
      <c r="U142" s="50"/>
      <c r="V142" s="45"/>
      <c r="W142" s="46"/>
      <c r="X142" s="46"/>
      <c r="Y142" s="39" t="str">
        <f>VLOOKUP(X142,Intern!$B$44:$D$51,2)</f>
        <v>zu wenig km</v>
      </c>
      <c r="Z142" s="46"/>
      <c r="AA142" s="32" t="str">
        <f t="shared" si="44"/>
        <v>Ja</v>
      </c>
      <c r="AB142" s="51"/>
      <c r="AC142" s="51"/>
      <c r="AD142" s="51"/>
      <c r="AE142" s="51"/>
      <c r="AF142" s="33">
        <f t="shared" si="43"/>
        <v>1</v>
      </c>
      <c r="AG142" s="52"/>
      <c r="AH142" s="33">
        <f t="shared" si="32"/>
        <v>0</v>
      </c>
      <c r="AI142" s="33">
        <f t="shared" ref="AI142:AI155" si="51">AE142-AB142+1</f>
        <v>1</v>
      </c>
      <c r="AJ142" s="53"/>
      <c r="AK142" s="53"/>
      <c r="AL142" s="53"/>
      <c r="AM142" s="53"/>
      <c r="AN142" s="53"/>
      <c r="AO142" s="53"/>
      <c r="AP142" s="53"/>
      <c r="AQ142" s="53"/>
      <c r="AR142" s="37" t="str">
        <f t="shared" ref="AR142:AR147" si="52">LEFT(B142,4)</f>
        <v/>
      </c>
      <c r="AS142" s="152" t="e">
        <f>IF(($AI142)&gt;Intern!$C$5,VLOOKUP($T142,Intern!$A$10:$E$41,5,0))*($AI142-Intern!$C$5)+VLOOKUP($T142,Intern!$A$10:$E$41,4,0)*MIN($AI142,Intern!$C$5)</f>
        <v>#N/A</v>
      </c>
      <c r="AT142" s="151" t="e">
        <f>IF($B142="Lehrkräfte: vorbereitender Besuch",Intern!$B$3,AS142)</f>
        <v>#N/A</v>
      </c>
      <c r="AU142" s="153" t="e">
        <f>IF(($AI142)&gt;Intern!$C$5,VLOOKUP($T142,Intern!$A$10:$E$41,3,0))*($AI142-Intern!$C$5)+VLOOKUP($T142,Intern!$A$10:$E$41,2,0)*MIN($AI142,Intern!$C$5)</f>
        <v>#N/A</v>
      </c>
      <c r="AV142" s="22" t="e">
        <f>IF(($AI142)&gt;Intern!$C$5,VLOOKUP($T142,Intern!$K$10:$O$41,5,0))*($AI142-Intern!$C$5)+VLOOKUP($T142,Intern!$K$10:$O$41,4,0)*MIN($AI142,Intern!$C$5)</f>
        <v>#N/A</v>
      </c>
      <c r="AW142" s="151" t="e">
        <f>IF($B142="Lehrkräfte: vorbereitender Besuch",Intern!$B$3,AV142)</f>
        <v>#N/A</v>
      </c>
      <c r="AX142" s="22" t="e">
        <f>IF(($AI142)&gt;Intern!$C$5,VLOOKUP($T142,Intern!$K$10:$O$41,3,0))*($AI142-Intern!$C$5)+VLOOKUP($T142,Intern!$K$10:$O$41,2,0)*MIN($AI142,Intern!$C$5)</f>
        <v>#N/A</v>
      </c>
      <c r="AY142" s="152" t="e">
        <f t="shared" si="41"/>
        <v>#N/A</v>
      </c>
      <c r="AZ142" s="153" t="e">
        <f t="shared" si="33"/>
        <v>#N/A</v>
      </c>
      <c r="BA142" s="22" t="e">
        <f>IF(($AI142)&gt;Intern!$C$5,VLOOKUP($T142,Intern!$A$61:$E$92,5,0))*($AI142-Intern!$C$5)+VLOOKUP($T142,Intern!$A$61:$E$92,4,0)*MIN($AI142,Intern!$C$5)</f>
        <v>#N/A</v>
      </c>
      <c r="BB142" s="151" t="e">
        <f>IF($B142="Lehrkräfte: vorbereitender Besuch",Intern!$B$54,BA142)</f>
        <v>#N/A</v>
      </c>
      <c r="BC142" s="22" t="e">
        <f>IF(($AI142)&gt;Intern!$C$5,VLOOKUP($T142,Intern!$A$61:$E$92,3,0))*($AI142-Intern!$C$5)+VLOOKUP($T142,Intern!$A$61:$E$92,2,0)*MIN($AI142,Intern!$C$5)</f>
        <v>#N/A</v>
      </c>
      <c r="BD142" s="152" t="e">
        <f>IF(($AI142)&gt;Intern!$C$5,VLOOKUP($T142,Intern!$K$61:$O$92,5,0))*($AI142-Intern!$C$5)+VLOOKUP($T142,Intern!$K$61:$O$92,4,0)*MIN($AI142,Intern!$C$5)</f>
        <v>#N/A</v>
      </c>
      <c r="BE142" s="151" t="e">
        <f>IF($B142="Lehrkräfte: vorbereitender Besuch",Intern!$B$54,BD142)</f>
        <v>#N/A</v>
      </c>
      <c r="BF142" s="153" t="e">
        <f>IF(($AI142)&gt;Intern!$C$5,VLOOKUP($T142,Intern!$K$61:$O$92,3,0))*($AI142-Intern!$C$5)+VLOOKUP($T142,Intern!$K$61:$O$92,2,0)*MIN($AI142,Intern!$C$5)</f>
        <v>#N/A</v>
      </c>
      <c r="BG142" s="22" t="e">
        <f t="shared" si="42"/>
        <v>#N/A</v>
      </c>
      <c r="BH142" s="22" t="e">
        <f t="shared" si="34"/>
        <v>#N/A</v>
      </c>
      <c r="BI142" s="152" t="e">
        <f t="shared" si="35"/>
        <v>#N/A</v>
      </c>
      <c r="BJ142" s="153" t="e">
        <f t="shared" si="36"/>
        <v>#N/A</v>
      </c>
      <c r="BK142" s="189" t="e">
        <f t="shared" si="37"/>
        <v>#N/A</v>
      </c>
      <c r="BL142" s="190" t="e">
        <f>($AI142-2)*VLOOKUP($T142,Intern!$A$10:$H$41,6,0)+2*VLOOKUP($T142,Intern!$A$10:$H$41,7,0)+($AI142-1)*VLOOKUP($T142,Intern!$A$10:$H$41,8,0)</f>
        <v>#N/A</v>
      </c>
      <c r="BM142" s="183" t="e">
        <f t="shared" ref="BM142:BM155" si="53">IF($AR142="Lehr",MIN(BK142,BL142),BK142)</f>
        <v>#N/A</v>
      </c>
      <c r="BN142" s="186" t="e">
        <f t="shared" ref="BN142:BN155" si="54">IF(BM142=BK142,"Es wurden die EU-Pauschalen für die individuelle Unterstützung angewendet.","Es wurden die BMF-Pauschalen für Verpflegung und Übernachtung angewendet, da mit der Weitergabe der EU-Pauschalen eine Steuerpflicht entstehen würde.")</f>
        <v>#N/A</v>
      </c>
      <c r="BO142" s="179" t="str">
        <f>VLOOKUP($X142,Intern!$B$44:$E$51,3)</f>
        <v>zu wenig km</v>
      </c>
      <c r="BP142" s="180" t="str">
        <f>VLOOKUP($X142,Intern!$B$44:$E$51,4)</f>
        <v>zu wenig km</v>
      </c>
      <c r="BQ142" s="177" t="str">
        <f>VLOOKUP($X142,Intern!$B$95:$E$102,3)</f>
        <v>zu wenig km</v>
      </c>
      <c r="BR142" s="178" t="str">
        <f>VLOOKUP($X142,Intern!$B$95:$E$102,4)</f>
        <v>zu wenig km</v>
      </c>
      <c r="BS142" s="178" t="str">
        <f t="shared" si="38"/>
        <v>zu wenig km</v>
      </c>
      <c r="BT142" s="178" t="str">
        <f t="shared" si="39"/>
        <v>zu wenig km</v>
      </c>
      <c r="BU142" s="183" t="str">
        <f t="shared" si="40"/>
        <v>zu wenig km</v>
      </c>
      <c r="BV142" s="187">
        <f t="shared" ref="BV142:BV155" si="55">AG142*80</f>
        <v>0</v>
      </c>
      <c r="BW142" s="188" t="e">
        <f t="shared" ref="BW142:BW155" si="56">BM142+BU142+BV142</f>
        <v>#N/A</v>
      </c>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row>
    <row r="143" spans="1:878" s="36" customFormat="1" ht="30" customHeight="1">
      <c r="A143" s="35">
        <v>130</v>
      </c>
      <c r="B143" s="42"/>
      <c r="C143" s="47"/>
      <c r="D143" s="47"/>
      <c r="E143" s="230"/>
      <c r="F143" s="48"/>
      <c r="G143" s="47"/>
      <c r="H143" s="44"/>
      <c r="I143" s="45"/>
      <c r="J143" s="49"/>
      <c r="K143" s="170"/>
      <c r="L143" s="49"/>
      <c r="M143" s="49"/>
      <c r="N143" s="46"/>
      <c r="O143" s="46"/>
      <c r="P143" s="46"/>
      <c r="Q143" s="46" t="s">
        <v>250</v>
      </c>
      <c r="R143" s="50"/>
      <c r="S143" s="46"/>
      <c r="T143" s="46"/>
      <c r="U143" s="50"/>
      <c r="V143" s="45"/>
      <c r="W143" s="46"/>
      <c r="X143" s="46"/>
      <c r="Y143" s="39" t="str">
        <f>VLOOKUP(X143,Intern!$B$44:$D$51,2)</f>
        <v>zu wenig km</v>
      </c>
      <c r="Z143" s="46"/>
      <c r="AA143" s="32" t="str">
        <f t="shared" si="44"/>
        <v>Ja</v>
      </c>
      <c r="AB143" s="51"/>
      <c r="AC143" s="51"/>
      <c r="AD143" s="51"/>
      <c r="AE143" s="51"/>
      <c r="AF143" s="33">
        <f t="shared" si="43"/>
        <v>1</v>
      </c>
      <c r="AG143" s="52"/>
      <c r="AH143" s="33">
        <f t="shared" ref="AH143:AH155" si="57">AI143-AF143</f>
        <v>0</v>
      </c>
      <c r="AI143" s="33">
        <f t="shared" si="51"/>
        <v>1</v>
      </c>
      <c r="AJ143" s="53"/>
      <c r="AK143" s="53"/>
      <c r="AL143" s="53"/>
      <c r="AM143" s="53"/>
      <c r="AN143" s="53"/>
      <c r="AO143" s="53"/>
      <c r="AP143" s="53"/>
      <c r="AQ143" s="53"/>
      <c r="AR143" s="37" t="str">
        <f t="shared" si="52"/>
        <v/>
      </c>
      <c r="AS143" s="152" t="e">
        <f>IF(($AI143)&gt;Intern!$C$5,VLOOKUP($T143,Intern!$A$10:$E$41,5,0))*($AI143-Intern!$C$5)+VLOOKUP($T143,Intern!$A$10:$E$41,4,0)*MIN($AI143,Intern!$C$5)</f>
        <v>#N/A</v>
      </c>
      <c r="AT143" s="151" t="e">
        <f>IF($B143="Lehrkräfte: vorbereitender Besuch",Intern!$B$3,AS143)</f>
        <v>#N/A</v>
      </c>
      <c r="AU143" s="153" t="e">
        <f>IF(($AI143)&gt;Intern!$C$5,VLOOKUP($T143,Intern!$A$10:$E$41,3,0))*($AI143-Intern!$C$5)+VLOOKUP($T143,Intern!$A$10:$E$41,2,0)*MIN($AI143,Intern!$C$5)</f>
        <v>#N/A</v>
      </c>
      <c r="AV143" s="22" t="e">
        <f>IF(($AI143)&gt;Intern!$C$5,VLOOKUP($T143,Intern!$K$10:$O$41,5,0))*($AI143-Intern!$C$5)+VLOOKUP($T143,Intern!$K$10:$O$41,4,0)*MIN($AI143,Intern!$C$5)</f>
        <v>#N/A</v>
      </c>
      <c r="AW143" s="151" t="e">
        <f>IF($B143="Lehrkräfte: vorbereitender Besuch",Intern!$B$3,AV143)</f>
        <v>#N/A</v>
      </c>
      <c r="AX143" s="22" t="e">
        <f>IF(($AI143)&gt;Intern!$C$5,VLOOKUP($T143,Intern!$K$10:$O$41,3,0))*($AI143-Intern!$C$5)+VLOOKUP($T143,Intern!$K$10:$O$41,2,0)*MIN($AI143,Intern!$C$5)</f>
        <v>#N/A</v>
      </c>
      <c r="AY143" s="152" t="e">
        <f t="shared" si="41"/>
        <v>#N/A</v>
      </c>
      <c r="AZ143" s="153" t="e">
        <f t="shared" ref="AZ143:AZ155" si="58">IF($G$1="Schulbildung",AU143,AX143)</f>
        <v>#N/A</v>
      </c>
      <c r="BA143" s="22" t="e">
        <f>IF(($AI143)&gt;Intern!$C$5,VLOOKUP($T143,Intern!$A$61:$E$92,5,0))*($AI143-Intern!$C$5)+VLOOKUP($T143,Intern!$A$61:$E$92,4,0)*MIN($AI143,Intern!$C$5)</f>
        <v>#N/A</v>
      </c>
      <c r="BB143" s="151" t="e">
        <f>IF($B143="Lehrkräfte: vorbereitender Besuch",Intern!$B$54,BA143)</f>
        <v>#N/A</v>
      </c>
      <c r="BC143" s="22" t="e">
        <f>IF(($AI143)&gt;Intern!$C$5,VLOOKUP($T143,Intern!$A$61:$E$92,3,0))*($AI143-Intern!$C$5)+VLOOKUP($T143,Intern!$A$61:$E$92,2,0)*MIN($AI143,Intern!$C$5)</f>
        <v>#N/A</v>
      </c>
      <c r="BD143" s="152" t="e">
        <f>IF(($AI143)&gt;Intern!$C$5,VLOOKUP($T143,Intern!$K$61:$O$92,5,0))*($AI143-Intern!$C$5)+VLOOKUP($T143,Intern!$K$61:$O$92,4,0)*MIN($AI143,Intern!$C$5)</f>
        <v>#N/A</v>
      </c>
      <c r="BE143" s="151" t="e">
        <f>IF($B143="Lehrkräfte: vorbereitender Besuch",Intern!$B$54,BD143)</f>
        <v>#N/A</v>
      </c>
      <c r="BF143" s="153" t="e">
        <f>IF(($AI143)&gt;Intern!$C$5,VLOOKUP($T143,Intern!$K$61:$O$92,3,0))*($AI143-Intern!$C$5)+VLOOKUP($T143,Intern!$K$61:$O$92,2,0)*MIN($AI143,Intern!$C$5)</f>
        <v>#N/A</v>
      </c>
      <c r="BG143" s="22" t="e">
        <f t="shared" si="42"/>
        <v>#N/A</v>
      </c>
      <c r="BH143" s="22" t="e">
        <f t="shared" ref="BH143:BH155" si="59">IF($G$1="Schulbildung",BC143,BF143)</f>
        <v>#N/A</v>
      </c>
      <c r="BI143" s="152" t="e">
        <f t="shared" ref="BI143:BI155" si="60">IF($G$3=2023,AY143,BG143)</f>
        <v>#N/A</v>
      </c>
      <c r="BJ143" s="153" t="e">
        <f t="shared" ref="BJ143:BJ155" si="61">IF($G$3=2023,AZ143,BH143)</f>
        <v>#N/A</v>
      </c>
      <c r="BK143" s="189" t="e">
        <f t="shared" ref="BK143:BK155" si="62">IF($AR143="Lehr",BI143,BJ143)</f>
        <v>#N/A</v>
      </c>
      <c r="BL143" s="190" t="e">
        <f>($AI143-2)*VLOOKUP($T143,Intern!$A$10:$H$41,6,0)+2*VLOOKUP($T143,Intern!$A$10:$H$41,7,0)+($AI143-1)*VLOOKUP($T143,Intern!$A$10:$H$41,8,0)</f>
        <v>#N/A</v>
      </c>
      <c r="BM143" s="183" t="e">
        <f t="shared" si="53"/>
        <v>#N/A</v>
      </c>
      <c r="BN143" s="186" t="e">
        <f t="shared" si="54"/>
        <v>#N/A</v>
      </c>
      <c r="BO143" s="179" t="str">
        <f>VLOOKUP($X143,Intern!$B$44:$E$51,3)</f>
        <v>zu wenig km</v>
      </c>
      <c r="BP143" s="180" t="str">
        <f>VLOOKUP($X143,Intern!$B$44:$E$51,4)</f>
        <v>zu wenig km</v>
      </c>
      <c r="BQ143" s="177" t="str">
        <f>VLOOKUP($X143,Intern!$B$95:$E$102,3)</f>
        <v>zu wenig km</v>
      </c>
      <c r="BR143" s="178" t="str">
        <f>VLOOKUP($X143,Intern!$B$95:$E$102,4)</f>
        <v>zu wenig km</v>
      </c>
      <c r="BS143" s="178" t="str">
        <f t="shared" ref="BS143:BS155" si="63">IF($G$3=2023,BO143,BQ143)</f>
        <v>zu wenig km</v>
      </c>
      <c r="BT143" s="178" t="str">
        <f t="shared" ref="BT143:BT155" si="64">IF($G$3=2023,BP143,BR143)</f>
        <v>zu wenig km</v>
      </c>
      <c r="BU143" s="183" t="str">
        <f t="shared" ref="BU143:BU155" si="65">IF($B143="Lehrkräfte: vorbereitender Besuch",0,IF($AA143="Ja",BT143,BS143))</f>
        <v>zu wenig km</v>
      </c>
      <c r="BV143" s="187">
        <f t="shared" si="55"/>
        <v>0</v>
      </c>
      <c r="BW143" s="188" t="e">
        <f t="shared" si="56"/>
        <v>#N/A</v>
      </c>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row>
    <row r="144" spans="1:878" s="36" customFormat="1" ht="30" customHeight="1">
      <c r="A144" s="35">
        <v>131</v>
      </c>
      <c r="B144" s="42"/>
      <c r="C144" s="47"/>
      <c r="D144" s="47"/>
      <c r="E144" s="230"/>
      <c r="F144" s="48"/>
      <c r="G144" s="47"/>
      <c r="H144" s="44"/>
      <c r="I144" s="45"/>
      <c r="J144" s="49"/>
      <c r="K144" s="170"/>
      <c r="L144" s="49"/>
      <c r="M144" s="49"/>
      <c r="N144" s="46"/>
      <c r="O144" s="46"/>
      <c r="P144" s="46"/>
      <c r="Q144" s="46" t="s">
        <v>250</v>
      </c>
      <c r="R144" s="50"/>
      <c r="S144" s="46"/>
      <c r="T144" s="46"/>
      <c r="U144" s="50"/>
      <c r="V144" s="45"/>
      <c r="W144" s="46"/>
      <c r="X144" s="46"/>
      <c r="Y144" s="39" t="str">
        <f>VLOOKUP(X144,Intern!$B$44:$D$51,2)</f>
        <v>zu wenig km</v>
      </c>
      <c r="Z144" s="46"/>
      <c r="AA144" s="32" t="str">
        <f t="shared" si="44"/>
        <v>Ja</v>
      </c>
      <c r="AB144" s="51"/>
      <c r="AC144" s="51"/>
      <c r="AD144" s="51"/>
      <c r="AE144" s="51"/>
      <c r="AF144" s="33">
        <f t="shared" si="43"/>
        <v>1</v>
      </c>
      <c r="AG144" s="52"/>
      <c r="AH144" s="33">
        <f t="shared" si="57"/>
        <v>0</v>
      </c>
      <c r="AI144" s="33">
        <f t="shared" si="51"/>
        <v>1</v>
      </c>
      <c r="AJ144" s="53"/>
      <c r="AK144" s="53"/>
      <c r="AL144" s="53"/>
      <c r="AM144" s="53"/>
      <c r="AN144" s="53"/>
      <c r="AO144" s="53"/>
      <c r="AP144" s="53"/>
      <c r="AQ144" s="53"/>
      <c r="AR144" s="37" t="str">
        <f t="shared" si="52"/>
        <v/>
      </c>
      <c r="AS144" s="152" t="e">
        <f>IF(($AI144)&gt;Intern!$C$5,VLOOKUP($T144,Intern!$A$10:$E$41,5,0))*($AI144-Intern!$C$5)+VLOOKUP($T144,Intern!$A$10:$E$41,4,0)*MIN($AI144,Intern!$C$5)</f>
        <v>#N/A</v>
      </c>
      <c r="AT144" s="151" t="e">
        <f>IF($B144="Lehrkräfte: vorbereitender Besuch",Intern!$B$3,AS144)</f>
        <v>#N/A</v>
      </c>
      <c r="AU144" s="153" t="e">
        <f>IF(($AI144)&gt;Intern!$C$5,VLOOKUP($T144,Intern!$A$10:$E$41,3,0))*($AI144-Intern!$C$5)+VLOOKUP($T144,Intern!$A$10:$E$41,2,0)*MIN($AI144,Intern!$C$5)</f>
        <v>#N/A</v>
      </c>
      <c r="AV144" s="22" t="e">
        <f>IF(($AI144)&gt;Intern!$C$5,VLOOKUP($T144,Intern!$K$10:$O$41,5,0))*($AI144-Intern!$C$5)+VLOOKUP($T144,Intern!$K$10:$O$41,4,0)*MIN($AI144,Intern!$C$5)</f>
        <v>#N/A</v>
      </c>
      <c r="AW144" s="151" t="e">
        <f>IF($B144="Lehrkräfte: vorbereitender Besuch",Intern!$B$3,AV144)</f>
        <v>#N/A</v>
      </c>
      <c r="AX144" s="22" t="e">
        <f>IF(($AI144)&gt;Intern!$C$5,VLOOKUP($T144,Intern!$K$10:$O$41,3,0))*($AI144-Intern!$C$5)+VLOOKUP($T144,Intern!$K$10:$O$41,2,0)*MIN($AI144,Intern!$C$5)</f>
        <v>#N/A</v>
      </c>
      <c r="AY144" s="152" t="e">
        <f t="shared" ref="AY144:AY155" si="66">IF($G$1="Schulbildung",AT144,AW144)</f>
        <v>#N/A</v>
      </c>
      <c r="AZ144" s="153" t="e">
        <f t="shared" si="58"/>
        <v>#N/A</v>
      </c>
      <c r="BA144" s="22" t="e">
        <f>IF(($AI144)&gt;Intern!$C$5,VLOOKUP($T144,Intern!$A$61:$E$92,5,0))*($AI144-Intern!$C$5)+VLOOKUP($T144,Intern!$A$61:$E$92,4,0)*MIN($AI144,Intern!$C$5)</f>
        <v>#N/A</v>
      </c>
      <c r="BB144" s="151" t="e">
        <f>IF($B144="Lehrkräfte: vorbereitender Besuch",Intern!$B$54,BA144)</f>
        <v>#N/A</v>
      </c>
      <c r="BC144" s="22" t="e">
        <f>IF(($AI144)&gt;Intern!$C$5,VLOOKUP($T144,Intern!$A$61:$E$92,3,0))*($AI144-Intern!$C$5)+VLOOKUP($T144,Intern!$A$61:$E$92,2,0)*MIN($AI144,Intern!$C$5)</f>
        <v>#N/A</v>
      </c>
      <c r="BD144" s="152" t="e">
        <f>IF(($AI144)&gt;Intern!$C$5,VLOOKUP($T144,Intern!$K$61:$O$92,5,0))*($AI144-Intern!$C$5)+VLOOKUP($T144,Intern!$K$61:$O$92,4,0)*MIN($AI144,Intern!$C$5)</f>
        <v>#N/A</v>
      </c>
      <c r="BE144" s="151" t="e">
        <f>IF($B144="Lehrkräfte: vorbereitender Besuch",Intern!$B$54,BD144)</f>
        <v>#N/A</v>
      </c>
      <c r="BF144" s="153" t="e">
        <f>IF(($AI144)&gt;Intern!$C$5,VLOOKUP($T144,Intern!$K$61:$O$92,3,0))*($AI144-Intern!$C$5)+VLOOKUP($T144,Intern!$K$61:$O$92,2,0)*MIN($AI144,Intern!$C$5)</f>
        <v>#N/A</v>
      </c>
      <c r="BG144" s="22" t="e">
        <f t="shared" ref="BG144:BG155" si="67">IF($G$1="Schulbildung",BB144,BE144)</f>
        <v>#N/A</v>
      </c>
      <c r="BH144" s="22" t="e">
        <f t="shared" si="59"/>
        <v>#N/A</v>
      </c>
      <c r="BI144" s="152" t="e">
        <f t="shared" si="60"/>
        <v>#N/A</v>
      </c>
      <c r="BJ144" s="153" t="e">
        <f t="shared" si="61"/>
        <v>#N/A</v>
      </c>
      <c r="BK144" s="189" t="e">
        <f t="shared" si="62"/>
        <v>#N/A</v>
      </c>
      <c r="BL144" s="190" t="e">
        <f>($AI144-2)*VLOOKUP($T144,Intern!$A$10:$H$41,6,0)+2*VLOOKUP($T144,Intern!$A$10:$H$41,7,0)+($AI144-1)*VLOOKUP($T144,Intern!$A$10:$H$41,8,0)</f>
        <v>#N/A</v>
      </c>
      <c r="BM144" s="183" t="e">
        <f t="shared" si="53"/>
        <v>#N/A</v>
      </c>
      <c r="BN144" s="186" t="e">
        <f t="shared" si="54"/>
        <v>#N/A</v>
      </c>
      <c r="BO144" s="179" t="str">
        <f>VLOOKUP($X144,Intern!$B$44:$E$51,3)</f>
        <v>zu wenig km</v>
      </c>
      <c r="BP144" s="180" t="str">
        <f>VLOOKUP($X144,Intern!$B$44:$E$51,4)</f>
        <v>zu wenig km</v>
      </c>
      <c r="BQ144" s="177" t="str">
        <f>VLOOKUP($X144,Intern!$B$95:$E$102,3)</f>
        <v>zu wenig km</v>
      </c>
      <c r="BR144" s="178" t="str">
        <f>VLOOKUP($X144,Intern!$B$95:$E$102,4)</f>
        <v>zu wenig km</v>
      </c>
      <c r="BS144" s="178" t="str">
        <f t="shared" si="63"/>
        <v>zu wenig km</v>
      </c>
      <c r="BT144" s="178" t="str">
        <f t="shared" si="64"/>
        <v>zu wenig km</v>
      </c>
      <c r="BU144" s="183" t="str">
        <f t="shared" si="65"/>
        <v>zu wenig km</v>
      </c>
      <c r="BV144" s="187">
        <f t="shared" si="55"/>
        <v>0</v>
      </c>
      <c r="BW144" s="188" t="e">
        <f t="shared" si="56"/>
        <v>#N/A</v>
      </c>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row>
    <row r="145" spans="1:878" s="36" customFormat="1" ht="30" customHeight="1">
      <c r="A145" s="35">
        <v>132</v>
      </c>
      <c r="B145" s="42"/>
      <c r="C145" s="47"/>
      <c r="D145" s="47"/>
      <c r="E145" s="230"/>
      <c r="F145" s="48"/>
      <c r="G145" s="47"/>
      <c r="H145" s="44"/>
      <c r="I145" s="45"/>
      <c r="J145" s="49"/>
      <c r="K145" s="170"/>
      <c r="L145" s="49"/>
      <c r="M145" s="49"/>
      <c r="N145" s="46"/>
      <c r="O145" s="46"/>
      <c r="P145" s="46"/>
      <c r="Q145" s="46" t="s">
        <v>250</v>
      </c>
      <c r="R145" s="50"/>
      <c r="S145" s="46"/>
      <c r="T145" s="46"/>
      <c r="U145" s="50"/>
      <c r="V145" s="45"/>
      <c r="W145" s="46"/>
      <c r="X145" s="46"/>
      <c r="Y145" s="39" t="str">
        <f>VLOOKUP(X145,Intern!$B$44:$D$51,2)</f>
        <v>zu wenig km</v>
      </c>
      <c r="Z145" s="46"/>
      <c r="AA145" s="32" t="str">
        <f t="shared" si="44"/>
        <v>Ja</v>
      </c>
      <c r="AB145" s="51"/>
      <c r="AC145" s="51"/>
      <c r="AD145" s="51"/>
      <c r="AE145" s="51"/>
      <c r="AF145" s="33">
        <f t="shared" si="43"/>
        <v>1</v>
      </c>
      <c r="AG145" s="52"/>
      <c r="AH145" s="33">
        <f t="shared" si="57"/>
        <v>0</v>
      </c>
      <c r="AI145" s="33">
        <f t="shared" si="51"/>
        <v>1</v>
      </c>
      <c r="AJ145" s="53"/>
      <c r="AK145" s="53"/>
      <c r="AL145" s="53"/>
      <c r="AM145" s="53"/>
      <c r="AN145" s="53"/>
      <c r="AO145" s="53"/>
      <c r="AP145" s="53"/>
      <c r="AQ145" s="53"/>
      <c r="AR145" s="37" t="str">
        <f t="shared" si="52"/>
        <v/>
      </c>
      <c r="AS145" s="152" t="e">
        <f>IF(($AI145)&gt;Intern!$C$5,VLOOKUP($T145,Intern!$A$10:$E$41,5,0))*($AI145-Intern!$C$5)+VLOOKUP($T145,Intern!$A$10:$E$41,4,0)*MIN($AI145,Intern!$C$5)</f>
        <v>#N/A</v>
      </c>
      <c r="AT145" s="151" t="e">
        <f>IF($B145="Lehrkräfte: vorbereitender Besuch",Intern!$B$3,AS145)</f>
        <v>#N/A</v>
      </c>
      <c r="AU145" s="153" t="e">
        <f>IF(($AI145)&gt;Intern!$C$5,VLOOKUP($T145,Intern!$A$10:$E$41,3,0))*($AI145-Intern!$C$5)+VLOOKUP($T145,Intern!$A$10:$E$41,2,0)*MIN($AI145,Intern!$C$5)</f>
        <v>#N/A</v>
      </c>
      <c r="AV145" s="22" t="e">
        <f>IF(($AI145)&gt;Intern!$C$5,VLOOKUP($T145,Intern!$K$10:$O$41,5,0))*($AI145-Intern!$C$5)+VLOOKUP($T145,Intern!$K$10:$O$41,4,0)*MIN($AI145,Intern!$C$5)</f>
        <v>#N/A</v>
      </c>
      <c r="AW145" s="151" t="e">
        <f>IF($B145="Lehrkräfte: vorbereitender Besuch",Intern!$B$3,AV145)</f>
        <v>#N/A</v>
      </c>
      <c r="AX145" s="22" t="e">
        <f>IF(($AI145)&gt;Intern!$C$5,VLOOKUP($T145,Intern!$K$10:$O$41,3,0))*($AI145-Intern!$C$5)+VLOOKUP($T145,Intern!$K$10:$O$41,2,0)*MIN($AI145,Intern!$C$5)</f>
        <v>#N/A</v>
      </c>
      <c r="AY145" s="152" t="e">
        <f t="shared" si="66"/>
        <v>#N/A</v>
      </c>
      <c r="AZ145" s="153" t="e">
        <f t="shared" si="58"/>
        <v>#N/A</v>
      </c>
      <c r="BA145" s="22" t="e">
        <f>IF(($AI145)&gt;Intern!$C$5,VLOOKUP($T145,Intern!$A$61:$E$92,5,0))*($AI145-Intern!$C$5)+VLOOKUP($T145,Intern!$A$61:$E$92,4,0)*MIN($AI145,Intern!$C$5)</f>
        <v>#N/A</v>
      </c>
      <c r="BB145" s="151" t="e">
        <f>IF($B145="Lehrkräfte: vorbereitender Besuch",Intern!$B$54,BA145)</f>
        <v>#N/A</v>
      </c>
      <c r="BC145" s="22" t="e">
        <f>IF(($AI145)&gt;Intern!$C$5,VLOOKUP($T145,Intern!$A$61:$E$92,3,0))*($AI145-Intern!$C$5)+VLOOKUP($T145,Intern!$A$61:$E$92,2,0)*MIN($AI145,Intern!$C$5)</f>
        <v>#N/A</v>
      </c>
      <c r="BD145" s="152" t="e">
        <f>IF(($AI145)&gt;Intern!$C$5,VLOOKUP($T145,Intern!$K$61:$O$92,5,0))*($AI145-Intern!$C$5)+VLOOKUP($T145,Intern!$K$61:$O$92,4,0)*MIN($AI145,Intern!$C$5)</f>
        <v>#N/A</v>
      </c>
      <c r="BE145" s="151" t="e">
        <f>IF($B145="Lehrkräfte: vorbereitender Besuch",Intern!$B$54,BD145)</f>
        <v>#N/A</v>
      </c>
      <c r="BF145" s="153" t="e">
        <f>IF(($AI145)&gt;Intern!$C$5,VLOOKUP($T145,Intern!$K$61:$O$92,3,0))*($AI145-Intern!$C$5)+VLOOKUP($T145,Intern!$K$61:$O$92,2,0)*MIN($AI145,Intern!$C$5)</f>
        <v>#N/A</v>
      </c>
      <c r="BG145" s="22" t="e">
        <f t="shared" si="67"/>
        <v>#N/A</v>
      </c>
      <c r="BH145" s="22" t="e">
        <f t="shared" si="59"/>
        <v>#N/A</v>
      </c>
      <c r="BI145" s="152" t="e">
        <f t="shared" si="60"/>
        <v>#N/A</v>
      </c>
      <c r="BJ145" s="153" t="e">
        <f t="shared" si="61"/>
        <v>#N/A</v>
      </c>
      <c r="BK145" s="189" t="e">
        <f t="shared" si="62"/>
        <v>#N/A</v>
      </c>
      <c r="BL145" s="190" t="e">
        <f>($AI145-2)*VLOOKUP($T145,Intern!$A$10:$H$41,6,0)+2*VLOOKUP($T145,Intern!$A$10:$H$41,7,0)+($AI145-1)*VLOOKUP($T145,Intern!$A$10:$H$41,8,0)</f>
        <v>#N/A</v>
      </c>
      <c r="BM145" s="183" t="e">
        <f t="shared" si="53"/>
        <v>#N/A</v>
      </c>
      <c r="BN145" s="186" t="e">
        <f t="shared" si="54"/>
        <v>#N/A</v>
      </c>
      <c r="BO145" s="179" t="str">
        <f>VLOOKUP($X145,Intern!$B$44:$E$51,3)</f>
        <v>zu wenig km</v>
      </c>
      <c r="BP145" s="180" t="str">
        <f>VLOOKUP($X145,Intern!$B$44:$E$51,4)</f>
        <v>zu wenig km</v>
      </c>
      <c r="BQ145" s="177" t="str">
        <f>VLOOKUP($X145,Intern!$B$95:$E$102,3)</f>
        <v>zu wenig km</v>
      </c>
      <c r="BR145" s="178" t="str">
        <f>VLOOKUP($X145,Intern!$B$95:$E$102,4)</f>
        <v>zu wenig km</v>
      </c>
      <c r="BS145" s="178" t="str">
        <f t="shared" si="63"/>
        <v>zu wenig km</v>
      </c>
      <c r="BT145" s="178" t="str">
        <f t="shared" si="64"/>
        <v>zu wenig km</v>
      </c>
      <c r="BU145" s="183" t="str">
        <f t="shared" si="65"/>
        <v>zu wenig km</v>
      </c>
      <c r="BV145" s="187">
        <f t="shared" si="55"/>
        <v>0</v>
      </c>
      <c r="BW145" s="188" t="e">
        <f t="shared" si="56"/>
        <v>#N/A</v>
      </c>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row>
    <row r="146" spans="1:878" s="36" customFormat="1" ht="30" customHeight="1">
      <c r="A146" s="31">
        <v>133</v>
      </c>
      <c r="B146" s="42"/>
      <c r="C146" s="47"/>
      <c r="D146" s="47"/>
      <c r="E146" s="230"/>
      <c r="F146" s="48"/>
      <c r="G146" s="47"/>
      <c r="H146" s="44"/>
      <c r="I146" s="45"/>
      <c r="J146" s="49"/>
      <c r="K146" s="170"/>
      <c r="L146" s="49"/>
      <c r="M146" s="49"/>
      <c r="N146" s="46"/>
      <c r="O146" s="46"/>
      <c r="P146" s="46"/>
      <c r="Q146" s="46" t="s">
        <v>250</v>
      </c>
      <c r="R146" s="50"/>
      <c r="S146" s="46"/>
      <c r="T146" s="46"/>
      <c r="U146" s="50"/>
      <c r="V146" s="45"/>
      <c r="W146" s="46"/>
      <c r="X146" s="46"/>
      <c r="Y146" s="39" t="str">
        <f>VLOOKUP(X146,Intern!$B$44:$D$51,2)</f>
        <v>zu wenig km</v>
      </c>
      <c r="Z146" s="46"/>
      <c r="AA146" s="32" t="str">
        <f t="shared" si="44"/>
        <v>Ja</v>
      </c>
      <c r="AB146" s="51"/>
      <c r="AC146" s="51"/>
      <c r="AD146" s="51"/>
      <c r="AE146" s="51"/>
      <c r="AF146" s="33">
        <f t="shared" ref="AF146:AF155" si="68">AD146-AC146+1</f>
        <v>1</v>
      </c>
      <c r="AG146" s="52"/>
      <c r="AH146" s="33">
        <f t="shared" si="57"/>
        <v>0</v>
      </c>
      <c r="AI146" s="33">
        <f t="shared" si="51"/>
        <v>1</v>
      </c>
      <c r="AJ146" s="53"/>
      <c r="AK146" s="53"/>
      <c r="AL146" s="53"/>
      <c r="AM146" s="53"/>
      <c r="AN146" s="53"/>
      <c r="AO146" s="53"/>
      <c r="AP146" s="53"/>
      <c r="AQ146" s="53"/>
      <c r="AR146" s="37" t="str">
        <f t="shared" si="52"/>
        <v/>
      </c>
      <c r="AS146" s="152" t="e">
        <f>IF(($AI146)&gt;Intern!$C$5,VLOOKUP($T146,Intern!$A$10:$E$41,5,0))*($AI146-Intern!$C$5)+VLOOKUP($T146,Intern!$A$10:$E$41,4,0)*MIN($AI146,Intern!$C$5)</f>
        <v>#N/A</v>
      </c>
      <c r="AT146" s="151" t="e">
        <f>IF($B146="Lehrkräfte: vorbereitender Besuch",Intern!$B$3,AS146)</f>
        <v>#N/A</v>
      </c>
      <c r="AU146" s="153" t="e">
        <f>IF(($AI146)&gt;Intern!$C$5,VLOOKUP($T146,Intern!$A$10:$E$41,3,0))*($AI146-Intern!$C$5)+VLOOKUP($T146,Intern!$A$10:$E$41,2,0)*MIN($AI146,Intern!$C$5)</f>
        <v>#N/A</v>
      </c>
      <c r="AV146" s="22" t="e">
        <f>IF(($AI146)&gt;Intern!$C$5,VLOOKUP($T146,Intern!$K$10:$O$41,5,0))*($AI146-Intern!$C$5)+VLOOKUP($T146,Intern!$K$10:$O$41,4,0)*MIN($AI146,Intern!$C$5)</f>
        <v>#N/A</v>
      </c>
      <c r="AW146" s="151" t="e">
        <f>IF($B146="Lehrkräfte: vorbereitender Besuch",Intern!$B$3,AV146)</f>
        <v>#N/A</v>
      </c>
      <c r="AX146" s="22" t="e">
        <f>IF(($AI146)&gt;Intern!$C$5,VLOOKUP($T146,Intern!$K$10:$O$41,3,0))*($AI146-Intern!$C$5)+VLOOKUP($T146,Intern!$K$10:$O$41,2,0)*MIN($AI146,Intern!$C$5)</f>
        <v>#N/A</v>
      </c>
      <c r="AY146" s="152" t="e">
        <f t="shared" si="66"/>
        <v>#N/A</v>
      </c>
      <c r="AZ146" s="153" t="e">
        <f t="shared" si="58"/>
        <v>#N/A</v>
      </c>
      <c r="BA146" s="22" t="e">
        <f>IF(($AI146)&gt;Intern!$C$5,VLOOKUP($T146,Intern!$A$61:$E$92,5,0))*($AI146-Intern!$C$5)+VLOOKUP($T146,Intern!$A$61:$E$92,4,0)*MIN($AI146,Intern!$C$5)</f>
        <v>#N/A</v>
      </c>
      <c r="BB146" s="151" t="e">
        <f>IF($B146="Lehrkräfte: vorbereitender Besuch",Intern!$B$54,BA146)</f>
        <v>#N/A</v>
      </c>
      <c r="BC146" s="22" t="e">
        <f>IF(($AI146)&gt;Intern!$C$5,VLOOKUP($T146,Intern!$A$61:$E$92,3,0))*($AI146-Intern!$C$5)+VLOOKUP($T146,Intern!$A$61:$E$92,2,0)*MIN($AI146,Intern!$C$5)</f>
        <v>#N/A</v>
      </c>
      <c r="BD146" s="152" t="e">
        <f>IF(($AI146)&gt;Intern!$C$5,VLOOKUP($T146,Intern!$K$61:$O$92,5,0))*($AI146-Intern!$C$5)+VLOOKUP($T146,Intern!$K$61:$O$92,4,0)*MIN($AI146,Intern!$C$5)</f>
        <v>#N/A</v>
      </c>
      <c r="BE146" s="151" t="e">
        <f>IF($B146="Lehrkräfte: vorbereitender Besuch",Intern!$B$54,BD146)</f>
        <v>#N/A</v>
      </c>
      <c r="BF146" s="153" t="e">
        <f>IF(($AI146)&gt;Intern!$C$5,VLOOKUP($T146,Intern!$K$61:$O$92,3,0))*($AI146-Intern!$C$5)+VLOOKUP($T146,Intern!$K$61:$O$92,2,0)*MIN($AI146,Intern!$C$5)</f>
        <v>#N/A</v>
      </c>
      <c r="BG146" s="22" t="e">
        <f t="shared" si="67"/>
        <v>#N/A</v>
      </c>
      <c r="BH146" s="22" t="e">
        <f t="shared" si="59"/>
        <v>#N/A</v>
      </c>
      <c r="BI146" s="152" t="e">
        <f t="shared" si="60"/>
        <v>#N/A</v>
      </c>
      <c r="BJ146" s="153" t="e">
        <f t="shared" si="61"/>
        <v>#N/A</v>
      </c>
      <c r="BK146" s="189" t="e">
        <f t="shared" si="62"/>
        <v>#N/A</v>
      </c>
      <c r="BL146" s="190" t="e">
        <f>($AI146-2)*VLOOKUP($T146,Intern!$A$10:$H$41,6,0)+2*VLOOKUP($T146,Intern!$A$10:$H$41,7,0)+($AI146-1)*VLOOKUP($T146,Intern!$A$10:$H$41,8,0)</f>
        <v>#N/A</v>
      </c>
      <c r="BM146" s="183" t="e">
        <f t="shared" si="53"/>
        <v>#N/A</v>
      </c>
      <c r="BN146" s="186" t="e">
        <f t="shared" si="54"/>
        <v>#N/A</v>
      </c>
      <c r="BO146" s="179" t="str">
        <f>VLOOKUP($X146,Intern!$B$44:$E$51,3)</f>
        <v>zu wenig km</v>
      </c>
      <c r="BP146" s="180" t="str">
        <f>VLOOKUP($X146,Intern!$B$44:$E$51,4)</f>
        <v>zu wenig km</v>
      </c>
      <c r="BQ146" s="177" t="str">
        <f>VLOOKUP($X146,Intern!$B$95:$E$102,3)</f>
        <v>zu wenig km</v>
      </c>
      <c r="BR146" s="178" t="str">
        <f>VLOOKUP($X146,Intern!$B$95:$E$102,4)</f>
        <v>zu wenig km</v>
      </c>
      <c r="BS146" s="178" t="str">
        <f t="shared" si="63"/>
        <v>zu wenig km</v>
      </c>
      <c r="BT146" s="178" t="str">
        <f t="shared" si="64"/>
        <v>zu wenig km</v>
      </c>
      <c r="BU146" s="183" t="str">
        <f t="shared" si="65"/>
        <v>zu wenig km</v>
      </c>
      <c r="BV146" s="187">
        <f t="shared" si="55"/>
        <v>0</v>
      </c>
      <c r="BW146" s="188" t="e">
        <f t="shared" si="56"/>
        <v>#N/A</v>
      </c>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row>
    <row r="147" spans="1:878" s="36" customFormat="1" ht="30" customHeight="1">
      <c r="A147" s="35">
        <v>134</v>
      </c>
      <c r="B147" s="42"/>
      <c r="C147" s="47"/>
      <c r="D147" s="47"/>
      <c r="E147" s="230"/>
      <c r="F147" s="48"/>
      <c r="G147" s="47"/>
      <c r="H147" s="44"/>
      <c r="I147" s="45"/>
      <c r="J147" s="49"/>
      <c r="K147" s="170"/>
      <c r="L147" s="49"/>
      <c r="M147" s="49"/>
      <c r="N147" s="46"/>
      <c r="O147" s="46"/>
      <c r="P147" s="46"/>
      <c r="Q147" s="46" t="s">
        <v>250</v>
      </c>
      <c r="R147" s="50"/>
      <c r="S147" s="46"/>
      <c r="T147" s="46"/>
      <c r="U147" s="50"/>
      <c r="V147" s="45"/>
      <c r="W147" s="46"/>
      <c r="X147" s="46"/>
      <c r="Y147" s="39" t="str">
        <f>VLOOKUP(X147,Intern!$B$44:$D$51,2)</f>
        <v>zu wenig km</v>
      </c>
      <c r="Z147" s="46"/>
      <c r="AA147" s="32" t="str">
        <f t="shared" si="44"/>
        <v>Ja</v>
      </c>
      <c r="AB147" s="51"/>
      <c r="AC147" s="51"/>
      <c r="AD147" s="51"/>
      <c r="AE147" s="51"/>
      <c r="AF147" s="33">
        <f t="shared" si="68"/>
        <v>1</v>
      </c>
      <c r="AG147" s="52"/>
      <c r="AH147" s="33">
        <f t="shared" si="57"/>
        <v>0</v>
      </c>
      <c r="AI147" s="33">
        <f t="shared" si="51"/>
        <v>1</v>
      </c>
      <c r="AJ147" s="53"/>
      <c r="AK147" s="53"/>
      <c r="AL147" s="53"/>
      <c r="AM147" s="53"/>
      <c r="AN147" s="53"/>
      <c r="AO147" s="53"/>
      <c r="AP147" s="53"/>
      <c r="AQ147" s="53"/>
      <c r="AR147" s="37" t="str">
        <f t="shared" si="52"/>
        <v/>
      </c>
      <c r="AS147" s="152" t="e">
        <f>IF(($AI147)&gt;Intern!$C$5,VLOOKUP($T147,Intern!$A$10:$E$41,5,0))*($AI147-Intern!$C$5)+VLOOKUP($T147,Intern!$A$10:$E$41,4,0)*MIN($AI147,Intern!$C$5)</f>
        <v>#N/A</v>
      </c>
      <c r="AT147" s="151" t="e">
        <f>IF($B147="Lehrkräfte: vorbereitender Besuch",Intern!$B$3,AS147)</f>
        <v>#N/A</v>
      </c>
      <c r="AU147" s="153" t="e">
        <f>IF(($AI147)&gt;Intern!$C$5,VLOOKUP($T147,Intern!$A$10:$E$41,3,0))*($AI147-Intern!$C$5)+VLOOKUP($T147,Intern!$A$10:$E$41,2,0)*MIN($AI147,Intern!$C$5)</f>
        <v>#N/A</v>
      </c>
      <c r="AV147" s="22" t="e">
        <f>IF(($AI147)&gt;Intern!$C$5,VLOOKUP($T147,Intern!$K$10:$O$41,5,0))*($AI147-Intern!$C$5)+VLOOKUP($T147,Intern!$K$10:$O$41,4,0)*MIN($AI147,Intern!$C$5)</f>
        <v>#N/A</v>
      </c>
      <c r="AW147" s="151" t="e">
        <f>IF($B147="Lehrkräfte: vorbereitender Besuch",Intern!$B$3,AV147)</f>
        <v>#N/A</v>
      </c>
      <c r="AX147" s="22" t="e">
        <f>IF(($AI147)&gt;Intern!$C$5,VLOOKUP($T147,Intern!$K$10:$O$41,3,0))*($AI147-Intern!$C$5)+VLOOKUP($T147,Intern!$K$10:$O$41,2,0)*MIN($AI147,Intern!$C$5)</f>
        <v>#N/A</v>
      </c>
      <c r="AY147" s="152" t="e">
        <f t="shared" si="66"/>
        <v>#N/A</v>
      </c>
      <c r="AZ147" s="153" t="e">
        <f t="shared" si="58"/>
        <v>#N/A</v>
      </c>
      <c r="BA147" s="22" t="e">
        <f>IF(($AI147)&gt;Intern!$C$5,VLOOKUP($T147,Intern!$A$61:$E$92,5,0))*($AI147-Intern!$C$5)+VLOOKUP($T147,Intern!$A$61:$E$92,4,0)*MIN($AI147,Intern!$C$5)</f>
        <v>#N/A</v>
      </c>
      <c r="BB147" s="151" t="e">
        <f>IF($B147="Lehrkräfte: vorbereitender Besuch",Intern!$B$54,BA147)</f>
        <v>#N/A</v>
      </c>
      <c r="BC147" s="22" t="e">
        <f>IF(($AI147)&gt;Intern!$C$5,VLOOKUP($T147,Intern!$A$61:$E$92,3,0))*($AI147-Intern!$C$5)+VLOOKUP($T147,Intern!$A$61:$E$92,2,0)*MIN($AI147,Intern!$C$5)</f>
        <v>#N/A</v>
      </c>
      <c r="BD147" s="152" t="e">
        <f>IF(($AI147)&gt;Intern!$C$5,VLOOKUP($T147,Intern!$K$61:$O$92,5,0))*($AI147-Intern!$C$5)+VLOOKUP($T147,Intern!$K$61:$O$92,4,0)*MIN($AI147,Intern!$C$5)</f>
        <v>#N/A</v>
      </c>
      <c r="BE147" s="151" t="e">
        <f>IF($B147="Lehrkräfte: vorbereitender Besuch",Intern!$B$54,BD147)</f>
        <v>#N/A</v>
      </c>
      <c r="BF147" s="153" t="e">
        <f>IF(($AI147)&gt;Intern!$C$5,VLOOKUP($T147,Intern!$K$61:$O$92,3,0))*($AI147-Intern!$C$5)+VLOOKUP($T147,Intern!$K$61:$O$92,2,0)*MIN($AI147,Intern!$C$5)</f>
        <v>#N/A</v>
      </c>
      <c r="BG147" s="22" t="e">
        <f t="shared" si="67"/>
        <v>#N/A</v>
      </c>
      <c r="BH147" s="22" t="e">
        <f t="shared" si="59"/>
        <v>#N/A</v>
      </c>
      <c r="BI147" s="152" t="e">
        <f t="shared" si="60"/>
        <v>#N/A</v>
      </c>
      <c r="BJ147" s="153" t="e">
        <f t="shared" si="61"/>
        <v>#N/A</v>
      </c>
      <c r="BK147" s="189" t="e">
        <f t="shared" si="62"/>
        <v>#N/A</v>
      </c>
      <c r="BL147" s="190" t="e">
        <f>($AI147-2)*VLOOKUP($T147,Intern!$A$10:$H$41,6,0)+2*VLOOKUP($T147,Intern!$A$10:$H$41,7,0)+($AI147-1)*VLOOKUP($T147,Intern!$A$10:$H$41,8,0)</f>
        <v>#N/A</v>
      </c>
      <c r="BM147" s="183" t="e">
        <f t="shared" si="53"/>
        <v>#N/A</v>
      </c>
      <c r="BN147" s="186" t="e">
        <f t="shared" si="54"/>
        <v>#N/A</v>
      </c>
      <c r="BO147" s="179" t="str">
        <f>VLOOKUP($X147,Intern!$B$44:$E$51,3)</f>
        <v>zu wenig km</v>
      </c>
      <c r="BP147" s="180" t="str">
        <f>VLOOKUP($X147,Intern!$B$44:$E$51,4)</f>
        <v>zu wenig km</v>
      </c>
      <c r="BQ147" s="177" t="str">
        <f>VLOOKUP($X147,Intern!$B$95:$E$102,3)</f>
        <v>zu wenig km</v>
      </c>
      <c r="BR147" s="178" t="str">
        <f>VLOOKUP($X147,Intern!$B$95:$E$102,4)</f>
        <v>zu wenig km</v>
      </c>
      <c r="BS147" s="178" t="str">
        <f t="shared" si="63"/>
        <v>zu wenig km</v>
      </c>
      <c r="BT147" s="178" t="str">
        <f t="shared" si="64"/>
        <v>zu wenig km</v>
      </c>
      <c r="BU147" s="183" t="str">
        <f t="shared" si="65"/>
        <v>zu wenig km</v>
      </c>
      <c r="BV147" s="187">
        <f t="shared" si="55"/>
        <v>0</v>
      </c>
      <c r="BW147" s="188" t="e">
        <f t="shared" si="56"/>
        <v>#N/A</v>
      </c>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row>
    <row r="148" spans="1:878" s="36" customFormat="1" ht="30" customHeight="1">
      <c r="A148" s="35">
        <v>135</v>
      </c>
      <c r="B148" s="42"/>
      <c r="C148" s="47"/>
      <c r="D148" s="47"/>
      <c r="E148" s="230"/>
      <c r="F148" s="48"/>
      <c r="G148" s="47"/>
      <c r="H148" s="44"/>
      <c r="I148" s="45"/>
      <c r="J148" s="49"/>
      <c r="K148" s="170"/>
      <c r="L148" s="49"/>
      <c r="M148" s="49"/>
      <c r="N148" s="46"/>
      <c r="O148" s="46"/>
      <c r="P148" s="46"/>
      <c r="Q148" s="46" t="s">
        <v>250</v>
      </c>
      <c r="R148" s="50"/>
      <c r="S148" s="46"/>
      <c r="T148" s="46"/>
      <c r="U148" s="50"/>
      <c r="V148" s="45"/>
      <c r="W148" s="46"/>
      <c r="X148" s="46"/>
      <c r="Y148" s="39" t="str">
        <f>VLOOKUP(X148,Intern!$B$44:$D$51,2)</f>
        <v>zu wenig km</v>
      </c>
      <c r="Z148" s="46"/>
      <c r="AA148" s="32" t="str">
        <f t="shared" ref="AA148:AA155" si="69">IF(Z148="Flugzeug","Nein",IF(Z148="Schiff","Nein",IF(Z148="Auto, Motorrad","Nein","Ja")))</f>
        <v>Ja</v>
      </c>
      <c r="AB148" s="51"/>
      <c r="AC148" s="51"/>
      <c r="AD148" s="51"/>
      <c r="AE148" s="51"/>
      <c r="AF148" s="33">
        <f t="shared" si="68"/>
        <v>1</v>
      </c>
      <c r="AG148" s="52"/>
      <c r="AH148" s="33">
        <f t="shared" si="57"/>
        <v>0</v>
      </c>
      <c r="AI148" s="33">
        <f t="shared" si="51"/>
        <v>1</v>
      </c>
      <c r="AJ148" s="53"/>
      <c r="AK148" s="53"/>
      <c r="AL148" s="53"/>
      <c r="AM148" s="53"/>
      <c r="AN148" s="53"/>
      <c r="AO148" s="53"/>
      <c r="AP148" s="53"/>
      <c r="AQ148" s="53"/>
      <c r="AR148" s="37" t="str">
        <f t="shared" ref="AR148:AR155" si="70">LEFT(B148,4)</f>
        <v/>
      </c>
      <c r="AS148" s="152" t="e">
        <f>IF(($AI148)&gt;Intern!$C$5,VLOOKUP($T148,Intern!$A$10:$E$41,5,0))*($AI148-Intern!$C$5)+VLOOKUP($T148,Intern!$A$10:$E$41,4,0)*MIN($AI148,Intern!$C$5)</f>
        <v>#N/A</v>
      </c>
      <c r="AT148" s="151" t="e">
        <f>IF($B148="Lehrkräfte: vorbereitender Besuch",Intern!$B$3,AS148)</f>
        <v>#N/A</v>
      </c>
      <c r="AU148" s="153" t="e">
        <f>IF(($AI148)&gt;Intern!$C$5,VLOOKUP($T148,Intern!$A$10:$E$41,3,0))*($AI148-Intern!$C$5)+VLOOKUP($T148,Intern!$A$10:$E$41,2,0)*MIN($AI148,Intern!$C$5)</f>
        <v>#N/A</v>
      </c>
      <c r="AV148" s="22" t="e">
        <f>IF(($AI148)&gt;Intern!$C$5,VLOOKUP($T148,Intern!$K$10:$O$41,5,0))*($AI148-Intern!$C$5)+VLOOKUP($T148,Intern!$K$10:$O$41,4,0)*MIN($AI148,Intern!$C$5)</f>
        <v>#N/A</v>
      </c>
      <c r="AW148" s="151" t="e">
        <f>IF($B148="Lehrkräfte: vorbereitender Besuch",Intern!$B$3,AV148)</f>
        <v>#N/A</v>
      </c>
      <c r="AX148" s="22" t="e">
        <f>IF(($AI148)&gt;Intern!$C$5,VLOOKUP($T148,Intern!$K$10:$O$41,3,0))*($AI148-Intern!$C$5)+VLOOKUP($T148,Intern!$K$10:$O$41,2,0)*MIN($AI148,Intern!$C$5)</f>
        <v>#N/A</v>
      </c>
      <c r="AY148" s="152" t="e">
        <f t="shared" si="66"/>
        <v>#N/A</v>
      </c>
      <c r="AZ148" s="153" t="e">
        <f t="shared" si="58"/>
        <v>#N/A</v>
      </c>
      <c r="BA148" s="22" t="e">
        <f>IF(($AI148)&gt;Intern!$C$5,VLOOKUP($T148,Intern!$A$61:$E$92,5,0))*($AI148-Intern!$C$5)+VLOOKUP($T148,Intern!$A$61:$E$92,4,0)*MIN($AI148,Intern!$C$5)</f>
        <v>#N/A</v>
      </c>
      <c r="BB148" s="151" t="e">
        <f>IF($B148="Lehrkräfte: vorbereitender Besuch",Intern!$B$54,BA148)</f>
        <v>#N/A</v>
      </c>
      <c r="BC148" s="22" t="e">
        <f>IF(($AI148)&gt;Intern!$C$5,VLOOKUP($T148,Intern!$A$61:$E$92,3,0))*($AI148-Intern!$C$5)+VLOOKUP($T148,Intern!$A$61:$E$92,2,0)*MIN($AI148,Intern!$C$5)</f>
        <v>#N/A</v>
      </c>
      <c r="BD148" s="152" t="e">
        <f>IF(($AI148)&gt;Intern!$C$5,VLOOKUP($T148,Intern!$K$61:$O$92,5,0))*($AI148-Intern!$C$5)+VLOOKUP($T148,Intern!$K$61:$O$92,4,0)*MIN($AI148,Intern!$C$5)</f>
        <v>#N/A</v>
      </c>
      <c r="BE148" s="151" t="e">
        <f>IF($B148="Lehrkräfte: vorbereitender Besuch",Intern!$B$54,BD148)</f>
        <v>#N/A</v>
      </c>
      <c r="BF148" s="153" t="e">
        <f>IF(($AI148)&gt;Intern!$C$5,VLOOKUP($T148,Intern!$K$61:$O$92,3,0))*($AI148-Intern!$C$5)+VLOOKUP($T148,Intern!$K$61:$O$92,2,0)*MIN($AI148,Intern!$C$5)</f>
        <v>#N/A</v>
      </c>
      <c r="BG148" s="22" t="e">
        <f t="shared" si="67"/>
        <v>#N/A</v>
      </c>
      <c r="BH148" s="22" t="e">
        <f t="shared" si="59"/>
        <v>#N/A</v>
      </c>
      <c r="BI148" s="152" t="e">
        <f t="shared" si="60"/>
        <v>#N/A</v>
      </c>
      <c r="BJ148" s="153" t="e">
        <f t="shared" si="61"/>
        <v>#N/A</v>
      </c>
      <c r="BK148" s="189" t="e">
        <f t="shared" si="62"/>
        <v>#N/A</v>
      </c>
      <c r="BL148" s="190" t="e">
        <f>($AI148-2)*VLOOKUP($T148,Intern!$A$10:$H$41,6,0)+2*VLOOKUP($T148,Intern!$A$10:$H$41,7,0)+($AI148-1)*VLOOKUP($T148,Intern!$A$10:$H$41,8,0)</f>
        <v>#N/A</v>
      </c>
      <c r="BM148" s="183" t="e">
        <f t="shared" si="53"/>
        <v>#N/A</v>
      </c>
      <c r="BN148" s="186" t="e">
        <f t="shared" si="54"/>
        <v>#N/A</v>
      </c>
      <c r="BO148" s="179" t="str">
        <f>VLOOKUP($X148,Intern!$B$44:$E$51,3)</f>
        <v>zu wenig km</v>
      </c>
      <c r="BP148" s="180" t="str">
        <f>VLOOKUP($X148,Intern!$B$44:$E$51,4)</f>
        <v>zu wenig km</v>
      </c>
      <c r="BQ148" s="177" t="str">
        <f>VLOOKUP($X148,Intern!$B$95:$E$102,3)</f>
        <v>zu wenig km</v>
      </c>
      <c r="BR148" s="178" t="str">
        <f>VLOOKUP($X148,Intern!$B$95:$E$102,4)</f>
        <v>zu wenig km</v>
      </c>
      <c r="BS148" s="178" t="str">
        <f t="shared" si="63"/>
        <v>zu wenig km</v>
      </c>
      <c r="BT148" s="178" t="str">
        <f t="shared" si="64"/>
        <v>zu wenig km</v>
      </c>
      <c r="BU148" s="183" t="str">
        <f t="shared" si="65"/>
        <v>zu wenig km</v>
      </c>
      <c r="BV148" s="187">
        <f t="shared" si="55"/>
        <v>0</v>
      </c>
      <c r="BW148" s="188" t="e">
        <f t="shared" si="56"/>
        <v>#N/A</v>
      </c>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row>
    <row r="149" spans="1:878" s="36" customFormat="1" ht="30" customHeight="1">
      <c r="A149" s="35">
        <v>136</v>
      </c>
      <c r="B149" s="42"/>
      <c r="C149" s="47"/>
      <c r="D149" s="47"/>
      <c r="E149" s="230"/>
      <c r="F149" s="48"/>
      <c r="G149" s="47"/>
      <c r="H149" s="44"/>
      <c r="I149" s="45"/>
      <c r="J149" s="49"/>
      <c r="K149" s="170"/>
      <c r="L149" s="49"/>
      <c r="M149" s="49"/>
      <c r="N149" s="46"/>
      <c r="O149" s="46"/>
      <c r="P149" s="46"/>
      <c r="Q149" s="46" t="s">
        <v>250</v>
      </c>
      <c r="R149" s="50"/>
      <c r="S149" s="46"/>
      <c r="T149" s="46"/>
      <c r="U149" s="50"/>
      <c r="V149" s="45"/>
      <c r="W149" s="46"/>
      <c r="X149" s="46"/>
      <c r="Y149" s="39" t="str">
        <f>VLOOKUP(X149,Intern!$B$44:$D$51,2)</f>
        <v>zu wenig km</v>
      </c>
      <c r="Z149" s="46"/>
      <c r="AA149" s="32" t="str">
        <f t="shared" si="69"/>
        <v>Ja</v>
      </c>
      <c r="AB149" s="51"/>
      <c r="AC149" s="51"/>
      <c r="AD149" s="51"/>
      <c r="AE149" s="51"/>
      <c r="AF149" s="33">
        <f t="shared" si="68"/>
        <v>1</v>
      </c>
      <c r="AG149" s="52"/>
      <c r="AH149" s="33">
        <f t="shared" si="57"/>
        <v>0</v>
      </c>
      <c r="AI149" s="33">
        <f t="shared" si="51"/>
        <v>1</v>
      </c>
      <c r="AJ149" s="53"/>
      <c r="AK149" s="53"/>
      <c r="AL149" s="53"/>
      <c r="AM149" s="53"/>
      <c r="AN149" s="53"/>
      <c r="AO149" s="53"/>
      <c r="AP149" s="53"/>
      <c r="AQ149" s="53"/>
      <c r="AR149" s="37" t="str">
        <f t="shared" si="70"/>
        <v/>
      </c>
      <c r="AS149" s="152" t="e">
        <f>IF(($AI149)&gt;Intern!$C$5,VLOOKUP($T149,Intern!$A$10:$E$41,5,0))*($AI149-Intern!$C$5)+VLOOKUP($T149,Intern!$A$10:$E$41,4,0)*MIN($AI149,Intern!$C$5)</f>
        <v>#N/A</v>
      </c>
      <c r="AT149" s="151" t="e">
        <f>IF($B149="Lehrkräfte: vorbereitender Besuch",Intern!$B$3,AS149)</f>
        <v>#N/A</v>
      </c>
      <c r="AU149" s="153" t="e">
        <f>IF(($AI149)&gt;Intern!$C$5,VLOOKUP($T149,Intern!$A$10:$E$41,3,0))*($AI149-Intern!$C$5)+VLOOKUP($T149,Intern!$A$10:$E$41,2,0)*MIN($AI149,Intern!$C$5)</f>
        <v>#N/A</v>
      </c>
      <c r="AV149" s="22" t="e">
        <f>IF(($AI149)&gt;Intern!$C$5,VLOOKUP($T149,Intern!$K$10:$O$41,5,0))*($AI149-Intern!$C$5)+VLOOKUP($T149,Intern!$K$10:$O$41,4,0)*MIN($AI149,Intern!$C$5)</f>
        <v>#N/A</v>
      </c>
      <c r="AW149" s="151" t="e">
        <f>IF($B149="Lehrkräfte: vorbereitender Besuch",Intern!$B$3,AV149)</f>
        <v>#N/A</v>
      </c>
      <c r="AX149" s="22" t="e">
        <f>IF(($AI149)&gt;Intern!$C$5,VLOOKUP($T149,Intern!$K$10:$O$41,3,0))*($AI149-Intern!$C$5)+VLOOKUP($T149,Intern!$K$10:$O$41,2,0)*MIN($AI149,Intern!$C$5)</f>
        <v>#N/A</v>
      </c>
      <c r="AY149" s="152" t="e">
        <f t="shared" si="66"/>
        <v>#N/A</v>
      </c>
      <c r="AZ149" s="153" t="e">
        <f t="shared" si="58"/>
        <v>#N/A</v>
      </c>
      <c r="BA149" s="22" t="e">
        <f>IF(($AI149)&gt;Intern!$C$5,VLOOKUP($T149,Intern!$A$61:$E$92,5,0))*($AI149-Intern!$C$5)+VLOOKUP($T149,Intern!$A$61:$E$92,4,0)*MIN($AI149,Intern!$C$5)</f>
        <v>#N/A</v>
      </c>
      <c r="BB149" s="151" t="e">
        <f>IF($B149="Lehrkräfte: vorbereitender Besuch",Intern!$B$54,BA149)</f>
        <v>#N/A</v>
      </c>
      <c r="BC149" s="22" t="e">
        <f>IF(($AI149)&gt;Intern!$C$5,VLOOKUP($T149,Intern!$A$61:$E$92,3,0))*($AI149-Intern!$C$5)+VLOOKUP($T149,Intern!$A$61:$E$92,2,0)*MIN($AI149,Intern!$C$5)</f>
        <v>#N/A</v>
      </c>
      <c r="BD149" s="152" t="e">
        <f>IF(($AI149)&gt;Intern!$C$5,VLOOKUP($T149,Intern!$K$61:$O$92,5,0))*($AI149-Intern!$C$5)+VLOOKUP($T149,Intern!$K$61:$O$92,4,0)*MIN($AI149,Intern!$C$5)</f>
        <v>#N/A</v>
      </c>
      <c r="BE149" s="151" t="e">
        <f>IF($B149="Lehrkräfte: vorbereitender Besuch",Intern!$B$54,BD149)</f>
        <v>#N/A</v>
      </c>
      <c r="BF149" s="153" t="e">
        <f>IF(($AI149)&gt;Intern!$C$5,VLOOKUP($T149,Intern!$K$61:$O$92,3,0))*($AI149-Intern!$C$5)+VLOOKUP($T149,Intern!$K$61:$O$92,2,0)*MIN($AI149,Intern!$C$5)</f>
        <v>#N/A</v>
      </c>
      <c r="BG149" s="22" t="e">
        <f t="shared" si="67"/>
        <v>#N/A</v>
      </c>
      <c r="BH149" s="22" t="e">
        <f t="shared" si="59"/>
        <v>#N/A</v>
      </c>
      <c r="BI149" s="152" t="e">
        <f t="shared" si="60"/>
        <v>#N/A</v>
      </c>
      <c r="BJ149" s="153" t="e">
        <f t="shared" si="61"/>
        <v>#N/A</v>
      </c>
      <c r="BK149" s="189" t="e">
        <f t="shared" si="62"/>
        <v>#N/A</v>
      </c>
      <c r="BL149" s="190" t="e">
        <f>($AI149-2)*VLOOKUP($T149,Intern!$A$10:$H$41,6,0)+2*VLOOKUP($T149,Intern!$A$10:$H$41,7,0)+($AI149-1)*VLOOKUP($T149,Intern!$A$10:$H$41,8,0)</f>
        <v>#N/A</v>
      </c>
      <c r="BM149" s="183" t="e">
        <f t="shared" si="53"/>
        <v>#N/A</v>
      </c>
      <c r="BN149" s="186" t="e">
        <f t="shared" si="54"/>
        <v>#N/A</v>
      </c>
      <c r="BO149" s="179" t="str">
        <f>VLOOKUP($X149,Intern!$B$44:$E$51,3)</f>
        <v>zu wenig km</v>
      </c>
      <c r="BP149" s="180" t="str">
        <f>VLOOKUP($X149,Intern!$B$44:$E$51,4)</f>
        <v>zu wenig km</v>
      </c>
      <c r="BQ149" s="177" t="str">
        <f>VLOOKUP($X149,Intern!$B$95:$E$102,3)</f>
        <v>zu wenig km</v>
      </c>
      <c r="BR149" s="178" t="str">
        <f>VLOOKUP($X149,Intern!$B$95:$E$102,4)</f>
        <v>zu wenig km</v>
      </c>
      <c r="BS149" s="178" t="str">
        <f t="shared" si="63"/>
        <v>zu wenig km</v>
      </c>
      <c r="BT149" s="178" t="str">
        <f t="shared" si="64"/>
        <v>zu wenig km</v>
      </c>
      <c r="BU149" s="183" t="str">
        <f t="shared" si="65"/>
        <v>zu wenig km</v>
      </c>
      <c r="BV149" s="187">
        <f t="shared" si="55"/>
        <v>0</v>
      </c>
      <c r="BW149" s="188" t="e">
        <f t="shared" si="56"/>
        <v>#N/A</v>
      </c>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row>
    <row r="150" spans="1:878" s="36" customFormat="1" ht="30" customHeight="1">
      <c r="A150" s="31">
        <v>137</v>
      </c>
      <c r="B150" s="42"/>
      <c r="C150" s="47"/>
      <c r="D150" s="47"/>
      <c r="E150" s="230"/>
      <c r="F150" s="48"/>
      <c r="G150" s="47"/>
      <c r="H150" s="44"/>
      <c r="I150" s="45"/>
      <c r="J150" s="49"/>
      <c r="K150" s="170"/>
      <c r="L150" s="49"/>
      <c r="M150" s="49"/>
      <c r="N150" s="46"/>
      <c r="O150" s="46"/>
      <c r="P150" s="46"/>
      <c r="Q150" s="46" t="s">
        <v>250</v>
      </c>
      <c r="R150" s="50"/>
      <c r="S150" s="46"/>
      <c r="T150" s="46"/>
      <c r="U150" s="50"/>
      <c r="V150" s="45"/>
      <c r="W150" s="46"/>
      <c r="X150" s="46"/>
      <c r="Y150" s="39" t="str">
        <f>VLOOKUP(X150,Intern!$B$44:$D$51,2)</f>
        <v>zu wenig km</v>
      </c>
      <c r="Z150" s="46"/>
      <c r="AA150" s="32" t="str">
        <f t="shared" si="69"/>
        <v>Ja</v>
      </c>
      <c r="AB150" s="51"/>
      <c r="AC150" s="51"/>
      <c r="AD150" s="51"/>
      <c r="AE150" s="51"/>
      <c r="AF150" s="33">
        <f t="shared" si="68"/>
        <v>1</v>
      </c>
      <c r="AG150" s="52"/>
      <c r="AH150" s="33">
        <f t="shared" si="57"/>
        <v>0</v>
      </c>
      <c r="AI150" s="33">
        <f t="shared" si="51"/>
        <v>1</v>
      </c>
      <c r="AJ150" s="53"/>
      <c r="AK150" s="53"/>
      <c r="AL150" s="53"/>
      <c r="AM150" s="53"/>
      <c r="AN150" s="53"/>
      <c r="AO150" s="53"/>
      <c r="AP150" s="53"/>
      <c r="AQ150" s="53"/>
      <c r="AR150" s="37" t="str">
        <f t="shared" si="70"/>
        <v/>
      </c>
      <c r="AS150" s="152" t="e">
        <f>IF(($AI150)&gt;Intern!$C$5,VLOOKUP($T150,Intern!$A$10:$E$41,5,0))*($AI150-Intern!$C$5)+VLOOKUP($T150,Intern!$A$10:$E$41,4,0)*MIN($AI150,Intern!$C$5)</f>
        <v>#N/A</v>
      </c>
      <c r="AT150" s="151" t="e">
        <f>IF($B150="Lehrkräfte: vorbereitender Besuch",Intern!$B$3,AS150)</f>
        <v>#N/A</v>
      </c>
      <c r="AU150" s="153" t="e">
        <f>IF(($AI150)&gt;Intern!$C$5,VLOOKUP($T150,Intern!$A$10:$E$41,3,0))*($AI150-Intern!$C$5)+VLOOKUP($T150,Intern!$A$10:$E$41,2,0)*MIN($AI150,Intern!$C$5)</f>
        <v>#N/A</v>
      </c>
      <c r="AV150" s="22" t="e">
        <f>IF(($AI150)&gt;Intern!$C$5,VLOOKUP($T150,Intern!$K$10:$O$41,5,0))*($AI150-Intern!$C$5)+VLOOKUP($T150,Intern!$K$10:$O$41,4,0)*MIN($AI150,Intern!$C$5)</f>
        <v>#N/A</v>
      </c>
      <c r="AW150" s="151" t="e">
        <f>IF($B150="Lehrkräfte: vorbereitender Besuch",Intern!$B$3,AV150)</f>
        <v>#N/A</v>
      </c>
      <c r="AX150" s="22" t="e">
        <f>IF(($AI150)&gt;Intern!$C$5,VLOOKUP($T150,Intern!$K$10:$O$41,3,0))*($AI150-Intern!$C$5)+VLOOKUP($T150,Intern!$K$10:$O$41,2,0)*MIN($AI150,Intern!$C$5)</f>
        <v>#N/A</v>
      </c>
      <c r="AY150" s="152" t="e">
        <f t="shared" si="66"/>
        <v>#N/A</v>
      </c>
      <c r="AZ150" s="153" t="e">
        <f t="shared" si="58"/>
        <v>#N/A</v>
      </c>
      <c r="BA150" s="22" t="e">
        <f>IF(($AI150)&gt;Intern!$C$5,VLOOKUP($T150,Intern!$A$61:$E$92,5,0))*($AI150-Intern!$C$5)+VLOOKUP($T150,Intern!$A$61:$E$92,4,0)*MIN($AI150,Intern!$C$5)</f>
        <v>#N/A</v>
      </c>
      <c r="BB150" s="151" t="e">
        <f>IF($B150="Lehrkräfte: vorbereitender Besuch",Intern!$B$54,BA150)</f>
        <v>#N/A</v>
      </c>
      <c r="BC150" s="22" t="e">
        <f>IF(($AI150)&gt;Intern!$C$5,VLOOKUP($T150,Intern!$A$61:$E$92,3,0))*($AI150-Intern!$C$5)+VLOOKUP($T150,Intern!$A$61:$E$92,2,0)*MIN($AI150,Intern!$C$5)</f>
        <v>#N/A</v>
      </c>
      <c r="BD150" s="152" t="e">
        <f>IF(($AI150)&gt;Intern!$C$5,VLOOKUP($T150,Intern!$K$61:$O$92,5,0))*($AI150-Intern!$C$5)+VLOOKUP($T150,Intern!$K$61:$O$92,4,0)*MIN($AI150,Intern!$C$5)</f>
        <v>#N/A</v>
      </c>
      <c r="BE150" s="151" t="e">
        <f>IF($B150="Lehrkräfte: vorbereitender Besuch",Intern!$B$54,BD150)</f>
        <v>#N/A</v>
      </c>
      <c r="BF150" s="153" t="e">
        <f>IF(($AI150)&gt;Intern!$C$5,VLOOKUP($T150,Intern!$K$61:$O$92,3,0))*($AI150-Intern!$C$5)+VLOOKUP($T150,Intern!$K$61:$O$92,2,0)*MIN($AI150,Intern!$C$5)</f>
        <v>#N/A</v>
      </c>
      <c r="BG150" s="22" t="e">
        <f t="shared" si="67"/>
        <v>#N/A</v>
      </c>
      <c r="BH150" s="22" t="e">
        <f t="shared" si="59"/>
        <v>#N/A</v>
      </c>
      <c r="BI150" s="152" t="e">
        <f t="shared" si="60"/>
        <v>#N/A</v>
      </c>
      <c r="BJ150" s="153" t="e">
        <f t="shared" si="61"/>
        <v>#N/A</v>
      </c>
      <c r="BK150" s="189" t="e">
        <f t="shared" si="62"/>
        <v>#N/A</v>
      </c>
      <c r="BL150" s="190" t="e">
        <f>($AI150-2)*VLOOKUP($T150,Intern!$A$10:$H$41,6,0)+2*VLOOKUP($T150,Intern!$A$10:$H$41,7,0)+($AI150-1)*VLOOKUP($T150,Intern!$A$10:$H$41,8,0)</f>
        <v>#N/A</v>
      </c>
      <c r="BM150" s="183" t="e">
        <f t="shared" si="53"/>
        <v>#N/A</v>
      </c>
      <c r="BN150" s="186" t="e">
        <f t="shared" si="54"/>
        <v>#N/A</v>
      </c>
      <c r="BO150" s="179" t="str">
        <f>VLOOKUP($X150,Intern!$B$44:$E$51,3)</f>
        <v>zu wenig km</v>
      </c>
      <c r="BP150" s="180" t="str">
        <f>VLOOKUP($X150,Intern!$B$44:$E$51,4)</f>
        <v>zu wenig km</v>
      </c>
      <c r="BQ150" s="177" t="str">
        <f>VLOOKUP($X150,Intern!$B$95:$E$102,3)</f>
        <v>zu wenig km</v>
      </c>
      <c r="BR150" s="178" t="str">
        <f>VLOOKUP($X150,Intern!$B$95:$E$102,4)</f>
        <v>zu wenig km</v>
      </c>
      <c r="BS150" s="178" t="str">
        <f t="shared" si="63"/>
        <v>zu wenig km</v>
      </c>
      <c r="BT150" s="178" t="str">
        <f t="shared" si="64"/>
        <v>zu wenig km</v>
      </c>
      <c r="BU150" s="183" t="str">
        <f t="shared" si="65"/>
        <v>zu wenig km</v>
      </c>
      <c r="BV150" s="187">
        <f t="shared" si="55"/>
        <v>0</v>
      </c>
      <c r="BW150" s="188" t="e">
        <f t="shared" si="56"/>
        <v>#N/A</v>
      </c>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row>
    <row r="151" spans="1:878" s="36" customFormat="1" ht="30" customHeight="1">
      <c r="A151" s="35">
        <v>138</v>
      </c>
      <c r="B151" s="42"/>
      <c r="C151" s="47"/>
      <c r="D151" s="47"/>
      <c r="E151" s="230"/>
      <c r="F151" s="48"/>
      <c r="G151" s="47"/>
      <c r="H151" s="44"/>
      <c r="I151" s="45"/>
      <c r="J151" s="49"/>
      <c r="K151" s="170"/>
      <c r="L151" s="49"/>
      <c r="M151" s="49"/>
      <c r="N151" s="46"/>
      <c r="O151" s="46"/>
      <c r="P151" s="46"/>
      <c r="Q151" s="46" t="s">
        <v>250</v>
      </c>
      <c r="R151" s="50"/>
      <c r="S151" s="46"/>
      <c r="T151" s="46"/>
      <c r="U151" s="50"/>
      <c r="V151" s="45"/>
      <c r="W151" s="46"/>
      <c r="X151" s="46"/>
      <c r="Y151" s="39" t="str">
        <f>VLOOKUP(X151,Intern!$B$44:$D$51,2)</f>
        <v>zu wenig km</v>
      </c>
      <c r="Z151" s="46"/>
      <c r="AA151" s="32" t="str">
        <f t="shared" si="69"/>
        <v>Ja</v>
      </c>
      <c r="AB151" s="51"/>
      <c r="AC151" s="51"/>
      <c r="AD151" s="51"/>
      <c r="AE151" s="51"/>
      <c r="AF151" s="33">
        <f t="shared" si="68"/>
        <v>1</v>
      </c>
      <c r="AG151" s="52"/>
      <c r="AH151" s="33">
        <f t="shared" si="57"/>
        <v>0</v>
      </c>
      <c r="AI151" s="33">
        <f t="shared" si="51"/>
        <v>1</v>
      </c>
      <c r="AJ151" s="53"/>
      <c r="AK151" s="53"/>
      <c r="AL151" s="53"/>
      <c r="AM151" s="53"/>
      <c r="AN151" s="53"/>
      <c r="AO151" s="53"/>
      <c r="AP151" s="53"/>
      <c r="AQ151" s="53"/>
      <c r="AR151" s="37" t="str">
        <f t="shared" si="70"/>
        <v/>
      </c>
      <c r="AS151" s="152" t="e">
        <f>IF(($AI151)&gt;Intern!$C$5,VLOOKUP($T151,Intern!$A$10:$E$41,5,0))*($AI151-Intern!$C$5)+VLOOKUP($T151,Intern!$A$10:$E$41,4,0)*MIN($AI151,Intern!$C$5)</f>
        <v>#N/A</v>
      </c>
      <c r="AT151" s="151" t="e">
        <f>IF($B151="Lehrkräfte: vorbereitender Besuch",Intern!$B$3,AS151)</f>
        <v>#N/A</v>
      </c>
      <c r="AU151" s="153" t="e">
        <f>IF(($AI151)&gt;Intern!$C$5,VLOOKUP($T151,Intern!$A$10:$E$41,3,0))*($AI151-Intern!$C$5)+VLOOKUP($T151,Intern!$A$10:$E$41,2,0)*MIN($AI151,Intern!$C$5)</f>
        <v>#N/A</v>
      </c>
      <c r="AV151" s="22" t="e">
        <f>IF(($AI151)&gt;Intern!$C$5,VLOOKUP($T151,Intern!$K$10:$O$41,5,0))*($AI151-Intern!$C$5)+VLOOKUP($T151,Intern!$K$10:$O$41,4,0)*MIN($AI151,Intern!$C$5)</f>
        <v>#N/A</v>
      </c>
      <c r="AW151" s="151" t="e">
        <f>IF($B151="Lehrkräfte: vorbereitender Besuch",Intern!$B$3,AV151)</f>
        <v>#N/A</v>
      </c>
      <c r="AX151" s="22" t="e">
        <f>IF(($AI151)&gt;Intern!$C$5,VLOOKUP($T151,Intern!$K$10:$O$41,3,0))*($AI151-Intern!$C$5)+VLOOKUP($T151,Intern!$K$10:$O$41,2,0)*MIN($AI151,Intern!$C$5)</f>
        <v>#N/A</v>
      </c>
      <c r="AY151" s="152" t="e">
        <f t="shared" si="66"/>
        <v>#N/A</v>
      </c>
      <c r="AZ151" s="153" t="e">
        <f t="shared" si="58"/>
        <v>#N/A</v>
      </c>
      <c r="BA151" s="22" t="e">
        <f>IF(($AI151)&gt;Intern!$C$5,VLOOKUP($T151,Intern!$A$61:$E$92,5,0))*($AI151-Intern!$C$5)+VLOOKUP($T151,Intern!$A$61:$E$92,4,0)*MIN($AI151,Intern!$C$5)</f>
        <v>#N/A</v>
      </c>
      <c r="BB151" s="151" t="e">
        <f>IF($B151="Lehrkräfte: vorbereitender Besuch",Intern!$B$54,BA151)</f>
        <v>#N/A</v>
      </c>
      <c r="BC151" s="22" t="e">
        <f>IF(($AI151)&gt;Intern!$C$5,VLOOKUP($T151,Intern!$A$61:$E$92,3,0))*($AI151-Intern!$C$5)+VLOOKUP($T151,Intern!$A$61:$E$92,2,0)*MIN($AI151,Intern!$C$5)</f>
        <v>#N/A</v>
      </c>
      <c r="BD151" s="152" t="e">
        <f>IF(($AI151)&gt;Intern!$C$5,VLOOKUP($T151,Intern!$K$61:$O$92,5,0))*($AI151-Intern!$C$5)+VLOOKUP($T151,Intern!$K$61:$O$92,4,0)*MIN($AI151,Intern!$C$5)</f>
        <v>#N/A</v>
      </c>
      <c r="BE151" s="151" t="e">
        <f>IF($B151="Lehrkräfte: vorbereitender Besuch",Intern!$B$54,BD151)</f>
        <v>#N/A</v>
      </c>
      <c r="BF151" s="153" t="e">
        <f>IF(($AI151)&gt;Intern!$C$5,VLOOKUP($T151,Intern!$K$61:$O$92,3,0))*($AI151-Intern!$C$5)+VLOOKUP($T151,Intern!$K$61:$O$92,2,0)*MIN($AI151,Intern!$C$5)</f>
        <v>#N/A</v>
      </c>
      <c r="BG151" s="22" t="e">
        <f t="shared" si="67"/>
        <v>#N/A</v>
      </c>
      <c r="BH151" s="22" t="e">
        <f t="shared" si="59"/>
        <v>#N/A</v>
      </c>
      <c r="BI151" s="152" t="e">
        <f t="shared" si="60"/>
        <v>#N/A</v>
      </c>
      <c r="BJ151" s="153" t="e">
        <f t="shared" si="61"/>
        <v>#N/A</v>
      </c>
      <c r="BK151" s="189" t="e">
        <f t="shared" si="62"/>
        <v>#N/A</v>
      </c>
      <c r="BL151" s="190" t="e">
        <f>($AI151-2)*VLOOKUP($T151,Intern!$A$10:$H$41,6,0)+2*VLOOKUP($T151,Intern!$A$10:$H$41,7,0)+($AI151-1)*VLOOKUP($T151,Intern!$A$10:$H$41,8,0)</f>
        <v>#N/A</v>
      </c>
      <c r="BM151" s="183" t="e">
        <f t="shared" si="53"/>
        <v>#N/A</v>
      </c>
      <c r="BN151" s="186" t="e">
        <f t="shared" si="54"/>
        <v>#N/A</v>
      </c>
      <c r="BO151" s="179" t="str">
        <f>VLOOKUP($X151,Intern!$B$44:$E$51,3)</f>
        <v>zu wenig km</v>
      </c>
      <c r="BP151" s="180" t="str">
        <f>VLOOKUP($X151,Intern!$B$44:$E$51,4)</f>
        <v>zu wenig km</v>
      </c>
      <c r="BQ151" s="177" t="str">
        <f>VLOOKUP($X151,Intern!$B$95:$E$102,3)</f>
        <v>zu wenig km</v>
      </c>
      <c r="BR151" s="178" t="str">
        <f>VLOOKUP($X151,Intern!$B$95:$E$102,4)</f>
        <v>zu wenig km</v>
      </c>
      <c r="BS151" s="178" t="str">
        <f t="shared" si="63"/>
        <v>zu wenig km</v>
      </c>
      <c r="BT151" s="178" t="str">
        <f t="shared" si="64"/>
        <v>zu wenig km</v>
      </c>
      <c r="BU151" s="183" t="str">
        <f t="shared" si="65"/>
        <v>zu wenig km</v>
      </c>
      <c r="BV151" s="187">
        <f t="shared" si="55"/>
        <v>0</v>
      </c>
      <c r="BW151" s="188" t="e">
        <f t="shared" si="56"/>
        <v>#N/A</v>
      </c>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row>
    <row r="152" spans="1:878" s="36" customFormat="1" ht="30" customHeight="1">
      <c r="A152" s="35">
        <v>139</v>
      </c>
      <c r="B152" s="42"/>
      <c r="C152" s="47"/>
      <c r="D152" s="47"/>
      <c r="E152" s="230"/>
      <c r="F152" s="48"/>
      <c r="G152" s="47"/>
      <c r="H152" s="44"/>
      <c r="I152" s="45"/>
      <c r="J152" s="49"/>
      <c r="K152" s="170"/>
      <c r="L152" s="49"/>
      <c r="M152" s="49"/>
      <c r="N152" s="46"/>
      <c r="O152" s="46"/>
      <c r="P152" s="46"/>
      <c r="Q152" s="46" t="s">
        <v>250</v>
      </c>
      <c r="R152" s="50"/>
      <c r="S152" s="46"/>
      <c r="T152" s="46"/>
      <c r="U152" s="50"/>
      <c r="V152" s="45"/>
      <c r="W152" s="46"/>
      <c r="X152" s="46"/>
      <c r="Y152" s="39" t="str">
        <f>VLOOKUP(X152,Intern!$B$44:$D$51,2)</f>
        <v>zu wenig km</v>
      </c>
      <c r="Z152" s="46"/>
      <c r="AA152" s="32" t="str">
        <f t="shared" si="69"/>
        <v>Ja</v>
      </c>
      <c r="AB152" s="51"/>
      <c r="AC152" s="51"/>
      <c r="AD152" s="51"/>
      <c r="AE152" s="51"/>
      <c r="AF152" s="33">
        <f t="shared" si="68"/>
        <v>1</v>
      </c>
      <c r="AG152" s="52"/>
      <c r="AH152" s="33">
        <f t="shared" si="57"/>
        <v>0</v>
      </c>
      <c r="AI152" s="33">
        <f t="shared" si="51"/>
        <v>1</v>
      </c>
      <c r="AJ152" s="53"/>
      <c r="AK152" s="53"/>
      <c r="AL152" s="53"/>
      <c r="AM152" s="53"/>
      <c r="AN152" s="53"/>
      <c r="AO152" s="53"/>
      <c r="AP152" s="53"/>
      <c r="AQ152" s="53"/>
      <c r="AR152" s="37" t="str">
        <f t="shared" si="70"/>
        <v/>
      </c>
      <c r="AS152" s="152" t="e">
        <f>IF(($AI152)&gt;Intern!$C$5,VLOOKUP($T152,Intern!$A$10:$E$41,5,0))*($AI152-Intern!$C$5)+VLOOKUP($T152,Intern!$A$10:$E$41,4,0)*MIN($AI152,Intern!$C$5)</f>
        <v>#N/A</v>
      </c>
      <c r="AT152" s="151" t="e">
        <f>IF($B152="Lehrkräfte: vorbereitender Besuch",Intern!$B$3,AS152)</f>
        <v>#N/A</v>
      </c>
      <c r="AU152" s="153" t="e">
        <f>IF(($AI152)&gt;Intern!$C$5,VLOOKUP($T152,Intern!$A$10:$E$41,3,0))*($AI152-Intern!$C$5)+VLOOKUP($T152,Intern!$A$10:$E$41,2,0)*MIN($AI152,Intern!$C$5)</f>
        <v>#N/A</v>
      </c>
      <c r="AV152" s="22" t="e">
        <f>IF(($AI152)&gt;Intern!$C$5,VLOOKUP($T152,Intern!$K$10:$O$41,5,0))*($AI152-Intern!$C$5)+VLOOKUP($T152,Intern!$K$10:$O$41,4,0)*MIN($AI152,Intern!$C$5)</f>
        <v>#N/A</v>
      </c>
      <c r="AW152" s="151" t="e">
        <f>IF($B152="Lehrkräfte: vorbereitender Besuch",Intern!$B$3,AV152)</f>
        <v>#N/A</v>
      </c>
      <c r="AX152" s="22" t="e">
        <f>IF(($AI152)&gt;Intern!$C$5,VLOOKUP($T152,Intern!$K$10:$O$41,3,0))*($AI152-Intern!$C$5)+VLOOKUP($T152,Intern!$K$10:$O$41,2,0)*MIN($AI152,Intern!$C$5)</f>
        <v>#N/A</v>
      </c>
      <c r="AY152" s="152" t="e">
        <f t="shared" si="66"/>
        <v>#N/A</v>
      </c>
      <c r="AZ152" s="153" t="e">
        <f t="shared" si="58"/>
        <v>#N/A</v>
      </c>
      <c r="BA152" s="22" t="e">
        <f>IF(($AI152)&gt;Intern!$C$5,VLOOKUP($T152,Intern!$A$61:$E$92,5,0))*($AI152-Intern!$C$5)+VLOOKUP($T152,Intern!$A$61:$E$92,4,0)*MIN($AI152,Intern!$C$5)</f>
        <v>#N/A</v>
      </c>
      <c r="BB152" s="151" t="e">
        <f>IF($B152="Lehrkräfte: vorbereitender Besuch",Intern!$B$54,BA152)</f>
        <v>#N/A</v>
      </c>
      <c r="BC152" s="22" t="e">
        <f>IF(($AI152)&gt;Intern!$C$5,VLOOKUP($T152,Intern!$A$61:$E$92,3,0))*($AI152-Intern!$C$5)+VLOOKUP($T152,Intern!$A$61:$E$92,2,0)*MIN($AI152,Intern!$C$5)</f>
        <v>#N/A</v>
      </c>
      <c r="BD152" s="152" t="e">
        <f>IF(($AI152)&gt;Intern!$C$5,VLOOKUP($T152,Intern!$K$61:$O$92,5,0))*($AI152-Intern!$C$5)+VLOOKUP($T152,Intern!$K$61:$O$92,4,0)*MIN($AI152,Intern!$C$5)</f>
        <v>#N/A</v>
      </c>
      <c r="BE152" s="151" t="e">
        <f>IF($B152="Lehrkräfte: vorbereitender Besuch",Intern!$B$54,BD152)</f>
        <v>#N/A</v>
      </c>
      <c r="BF152" s="153" t="e">
        <f>IF(($AI152)&gt;Intern!$C$5,VLOOKUP($T152,Intern!$K$61:$O$92,3,0))*($AI152-Intern!$C$5)+VLOOKUP($T152,Intern!$K$61:$O$92,2,0)*MIN($AI152,Intern!$C$5)</f>
        <v>#N/A</v>
      </c>
      <c r="BG152" s="22" t="e">
        <f t="shared" si="67"/>
        <v>#N/A</v>
      </c>
      <c r="BH152" s="22" t="e">
        <f t="shared" si="59"/>
        <v>#N/A</v>
      </c>
      <c r="BI152" s="152" t="e">
        <f t="shared" si="60"/>
        <v>#N/A</v>
      </c>
      <c r="BJ152" s="153" t="e">
        <f t="shared" si="61"/>
        <v>#N/A</v>
      </c>
      <c r="BK152" s="189" t="e">
        <f t="shared" si="62"/>
        <v>#N/A</v>
      </c>
      <c r="BL152" s="190" t="e">
        <f>($AI152-2)*VLOOKUP($T152,Intern!$A$10:$H$41,6,0)+2*VLOOKUP($T152,Intern!$A$10:$H$41,7,0)+($AI152-1)*VLOOKUP($T152,Intern!$A$10:$H$41,8,0)</f>
        <v>#N/A</v>
      </c>
      <c r="BM152" s="183" t="e">
        <f t="shared" si="53"/>
        <v>#N/A</v>
      </c>
      <c r="BN152" s="186" t="e">
        <f t="shared" si="54"/>
        <v>#N/A</v>
      </c>
      <c r="BO152" s="179" t="str">
        <f>VLOOKUP($X152,Intern!$B$44:$E$51,3)</f>
        <v>zu wenig km</v>
      </c>
      <c r="BP152" s="180" t="str">
        <f>VLOOKUP($X152,Intern!$B$44:$E$51,4)</f>
        <v>zu wenig km</v>
      </c>
      <c r="BQ152" s="177" t="str">
        <f>VLOOKUP($X152,Intern!$B$95:$E$102,3)</f>
        <v>zu wenig km</v>
      </c>
      <c r="BR152" s="178" t="str">
        <f>VLOOKUP($X152,Intern!$B$95:$E$102,4)</f>
        <v>zu wenig km</v>
      </c>
      <c r="BS152" s="178" t="str">
        <f t="shared" si="63"/>
        <v>zu wenig km</v>
      </c>
      <c r="BT152" s="178" t="str">
        <f t="shared" si="64"/>
        <v>zu wenig km</v>
      </c>
      <c r="BU152" s="183" t="str">
        <f t="shared" si="65"/>
        <v>zu wenig km</v>
      </c>
      <c r="BV152" s="187">
        <f t="shared" si="55"/>
        <v>0</v>
      </c>
      <c r="BW152" s="188" t="e">
        <f t="shared" si="56"/>
        <v>#N/A</v>
      </c>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row>
    <row r="153" spans="1:878" s="36" customFormat="1" ht="30" customHeight="1">
      <c r="A153" s="35">
        <v>140</v>
      </c>
      <c r="B153" s="42"/>
      <c r="C153" s="47"/>
      <c r="D153" s="47"/>
      <c r="E153" s="230"/>
      <c r="F153" s="48"/>
      <c r="G153" s="47"/>
      <c r="H153" s="44"/>
      <c r="I153" s="45"/>
      <c r="J153" s="49"/>
      <c r="K153" s="170"/>
      <c r="L153" s="49"/>
      <c r="M153" s="49"/>
      <c r="N153" s="46"/>
      <c r="O153" s="46"/>
      <c r="P153" s="46"/>
      <c r="Q153" s="46" t="s">
        <v>250</v>
      </c>
      <c r="R153" s="50"/>
      <c r="S153" s="46"/>
      <c r="T153" s="46"/>
      <c r="U153" s="50"/>
      <c r="V153" s="45"/>
      <c r="W153" s="46"/>
      <c r="X153" s="46"/>
      <c r="Y153" s="39" t="str">
        <f>VLOOKUP(X153,Intern!$B$44:$D$51,2)</f>
        <v>zu wenig km</v>
      </c>
      <c r="Z153" s="46"/>
      <c r="AA153" s="32" t="str">
        <f t="shared" si="69"/>
        <v>Ja</v>
      </c>
      <c r="AB153" s="51"/>
      <c r="AC153" s="51"/>
      <c r="AD153" s="51"/>
      <c r="AE153" s="51"/>
      <c r="AF153" s="33">
        <f t="shared" si="68"/>
        <v>1</v>
      </c>
      <c r="AG153" s="52"/>
      <c r="AH153" s="33">
        <f t="shared" si="57"/>
        <v>0</v>
      </c>
      <c r="AI153" s="33">
        <f t="shared" si="51"/>
        <v>1</v>
      </c>
      <c r="AJ153" s="53"/>
      <c r="AK153" s="53"/>
      <c r="AL153" s="53"/>
      <c r="AM153" s="53"/>
      <c r="AN153" s="53"/>
      <c r="AO153" s="53"/>
      <c r="AP153" s="53"/>
      <c r="AQ153" s="53"/>
      <c r="AR153" s="37" t="str">
        <f t="shared" si="70"/>
        <v/>
      </c>
      <c r="AS153" s="152" t="e">
        <f>IF(($AI153)&gt;Intern!$C$5,VLOOKUP($T153,Intern!$A$10:$E$41,5,0))*($AI153-Intern!$C$5)+VLOOKUP($T153,Intern!$A$10:$E$41,4,0)*MIN($AI153,Intern!$C$5)</f>
        <v>#N/A</v>
      </c>
      <c r="AT153" s="151" t="e">
        <f>IF($B153="Lehrkräfte: vorbereitender Besuch",Intern!$B$3,AS153)</f>
        <v>#N/A</v>
      </c>
      <c r="AU153" s="153" t="e">
        <f>IF(($AI153)&gt;Intern!$C$5,VLOOKUP($T153,Intern!$A$10:$E$41,3,0))*($AI153-Intern!$C$5)+VLOOKUP($T153,Intern!$A$10:$E$41,2,0)*MIN($AI153,Intern!$C$5)</f>
        <v>#N/A</v>
      </c>
      <c r="AV153" s="22" t="e">
        <f>IF(($AI153)&gt;Intern!$C$5,VLOOKUP($T153,Intern!$K$10:$O$41,5,0))*($AI153-Intern!$C$5)+VLOOKUP($T153,Intern!$K$10:$O$41,4,0)*MIN($AI153,Intern!$C$5)</f>
        <v>#N/A</v>
      </c>
      <c r="AW153" s="151" t="e">
        <f>IF($B153="Lehrkräfte: vorbereitender Besuch",Intern!$B$3,AV153)</f>
        <v>#N/A</v>
      </c>
      <c r="AX153" s="22" t="e">
        <f>IF(($AI153)&gt;Intern!$C$5,VLOOKUP($T153,Intern!$K$10:$O$41,3,0))*($AI153-Intern!$C$5)+VLOOKUP($T153,Intern!$K$10:$O$41,2,0)*MIN($AI153,Intern!$C$5)</f>
        <v>#N/A</v>
      </c>
      <c r="AY153" s="152" t="e">
        <f t="shared" si="66"/>
        <v>#N/A</v>
      </c>
      <c r="AZ153" s="153" t="e">
        <f t="shared" si="58"/>
        <v>#N/A</v>
      </c>
      <c r="BA153" s="22" t="e">
        <f>IF(($AI153)&gt;Intern!$C$5,VLOOKUP($T153,Intern!$A$61:$E$92,5,0))*($AI153-Intern!$C$5)+VLOOKUP($T153,Intern!$A$61:$E$92,4,0)*MIN($AI153,Intern!$C$5)</f>
        <v>#N/A</v>
      </c>
      <c r="BB153" s="151" t="e">
        <f>IF($B153="Lehrkräfte: vorbereitender Besuch",Intern!$B$54,BA153)</f>
        <v>#N/A</v>
      </c>
      <c r="BC153" s="22" t="e">
        <f>IF(($AI153)&gt;Intern!$C$5,VLOOKUP($T153,Intern!$A$61:$E$92,3,0))*($AI153-Intern!$C$5)+VLOOKUP($T153,Intern!$A$61:$E$92,2,0)*MIN($AI153,Intern!$C$5)</f>
        <v>#N/A</v>
      </c>
      <c r="BD153" s="152" t="e">
        <f>IF(($AI153)&gt;Intern!$C$5,VLOOKUP($T153,Intern!$K$61:$O$92,5,0))*($AI153-Intern!$C$5)+VLOOKUP($T153,Intern!$K$61:$O$92,4,0)*MIN($AI153,Intern!$C$5)</f>
        <v>#N/A</v>
      </c>
      <c r="BE153" s="151" t="e">
        <f>IF($B153="Lehrkräfte: vorbereitender Besuch",Intern!$B$54,BD153)</f>
        <v>#N/A</v>
      </c>
      <c r="BF153" s="153" t="e">
        <f>IF(($AI153)&gt;Intern!$C$5,VLOOKUP($T153,Intern!$K$61:$O$92,3,0))*($AI153-Intern!$C$5)+VLOOKUP($T153,Intern!$K$61:$O$92,2,0)*MIN($AI153,Intern!$C$5)</f>
        <v>#N/A</v>
      </c>
      <c r="BG153" s="22" t="e">
        <f t="shared" si="67"/>
        <v>#N/A</v>
      </c>
      <c r="BH153" s="22" t="e">
        <f t="shared" si="59"/>
        <v>#N/A</v>
      </c>
      <c r="BI153" s="152" t="e">
        <f t="shared" si="60"/>
        <v>#N/A</v>
      </c>
      <c r="BJ153" s="153" t="e">
        <f t="shared" si="61"/>
        <v>#N/A</v>
      </c>
      <c r="BK153" s="189" t="e">
        <f t="shared" si="62"/>
        <v>#N/A</v>
      </c>
      <c r="BL153" s="190" t="e">
        <f>($AI153-2)*VLOOKUP($T153,Intern!$A$10:$H$41,6,0)+2*VLOOKUP($T153,Intern!$A$10:$H$41,7,0)+($AI153-1)*VLOOKUP($T153,Intern!$A$10:$H$41,8,0)</f>
        <v>#N/A</v>
      </c>
      <c r="BM153" s="183" t="e">
        <f t="shared" si="53"/>
        <v>#N/A</v>
      </c>
      <c r="BN153" s="186" t="e">
        <f t="shared" si="54"/>
        <v>#N/A</v>
      </c>
      <c r="BO153" s="179" t="str">
        <f>VLOOKUP($X153,Intern!$B$44:$E$51,3)</f>
        <v>zu wenig km</v>
      </c>
      <c r="BP153" s="180" t="str">
        <f>VLOOKUP($X153,Intern!$B$44:$E$51,4)</f>
        <v>zu wenig km</v>
      </c>
      <c r="BQ153" s="177" t="str">
        <f>VLOOKUP($X153,Intern!$B$95:$E$102,3)</f>
        <v>zu wenig km</v>
      </c>
      <c r="BR153" s="178" t="str">
        <f>VLOOKUP($X153,Intern!$B$95:$E$102,4)</f>
        <v>zu wenig km</v>
      </c>
      <c r="BS153" s="178" t="str">
        <f t="shared" si="63"/>
        <v>zu wenig km</v>
      </c>
      <c r="BT153" s="178" t="str">
        <f t="shared" si="64"/>
        <v>zu wenig km</v>
      </c>
      <c r="BU153" s="183" t="str">
        <f t="shared" si="65"/>
        <v>zu wenig km</v>
      </c>
      <c r="BV153" s="187">
        <f t="shared" si="55"/>
        <v>0</v>
      </c>
      <c r="BW153" s="188" t="e">
        <f t="shared" si="56"/>
        <v>#N/A</v>
      </c>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row>
    <row r="154" spans="1:878" s="36" customFormat="1" ht="30" customHeight="1">
      <c r="A154" s="31">
        <v>141</v>
      </c>
      <c r="B154" s="42"/>
      <c r="C154" s="47"/>
      <c r="D154" s="47"/>
      <c r="E154" s="230"/>
      <c r="F154" s="48"/>
      <c r="G154" s="47"/>
      <c r="H154" s="44"/>
      <c r="I154" s="45"/>
      <c r="J154" s="49"/>
      <c r="K154" s="170"/>
      <c r="L154" s="49"/>
      <c r="M154" s="49"/>
      <c r="N154" s="46"/>
      <c r="O154" s="46"/>
      <c r="P154" s="46"/>
      <c r="Q154" s="46" t="s">
        <v>250</v>
      </c>
      <c r="R154" s="50"/>
      <c r="S154" s="46"/>
      <c r="T154" s="46"/>
      <c r="U154" s="50"/>
      <c r="V154" s="45"/>
      <c r="W154" s="46"/>
      <c r="X154" s="46"/>
      <c r="Y154" s="39" t="str">
        <f>VLOOKUP(X154,Intern!$B$44:$D$51,2)</f>
        <v>zu wenig km</v>
      </c>
      <c r="Z154" s="46"/>
      <c r="AA154" s="32" t="str">
        <f t="shared" si="69"/>
        <v>Ja</v>
      </c>
      <c r="AB154" s="51"/>
      <c r="AC154" s="51"/>
      <c r="AD154" s="51"/>
      <c r="AE154" s="51"/>
      <c r="AF154" s="33">
        <f t="shared" si="68"/>
        <v>1</v>
      </c>
      <c r="AG154" s="52"/>
      <c r="AH154" s="33">
        <f t="shared" si="57"/>
        <v>0</v>
      </c>
      <c r="AI154" s="33">
        <f t="shared" si="51"/>
        <v>1</v>
      </c>
      <c r="AJ154" s="53"/>
      <c r="AK154" s="53"/>
      <c r="AL154" s="53"/>
      <c r="AM154" s="53"/>
      <c r="AN154" s="53"/>
      <c r="AO154" s="53"/>
      <c r="AP154" s="53"/>
      <c r="AQ154" s="53"/>
      <c r="AR154" s="37" t="str">
        <f t="shared" si="70"/>
        <v/>
      </c>
      <c r="AS154" s="152" t="e">
        <f>IF(($AI154)&gt;Intern!$C$5,VLOOKUP($T154,Intern!$A$10:$E$41,5,0))*($AI154-Intern!$C$5)+VLOOKUP($T154,Intern!$A$10:$E$41,4,0)*MIN($AI154,Intern!$C$5)</f>
        <v>#N/A</v>
      </c>
      <c r="AT154" s="151" t="e">
        <f>IF($B154="Lehrkräfte: vorbereitender Besuch",Intern!$B$3,AS154)</f>
        <v>#N/A</v>
      </c>
      <c r="AU154" s="153" t="e">
        <f>IF(($AI154)&gt;Intern!$C$5,VLOOKUP($T154,Intern!$A$10:$E$41,3,0))*($AI154-Intern!$C$5)+VLOOKUP($T154,Intern!$A$10:$E$41,2,0)*MIN($AI154,Intern!$C$5)</f>
        <v>#N/A</v>
      </c>
      <c r="AV154" s="22" t="e">
        <f>IF(($AI154)&gt;Intern!$C$5,VLOOKUP($T154,Intern!$K$10:$O$41,5,0))*($AI154-Intern!$C$5)+VLOOKUP($T154,Intern!$K$10:$O$41,4,0)*MIN($AI154,Intern!$C$5)</f>
        <v>#N/A</v>
      </c>
      <c r="AW154" s="151" t="e">
        <f>IF($B154="Lehrkräfte: vorbereitender Besuch",Intern!$B$3,AV154)</f>
        <v>#N/A</v>
      </c>
      <c r="AX154" s="22" t="e">
        <f>IF(($AI154)&gt;Intern!$C$5,VLOOKUP($T154,Intern!$K$10:$O$41,3,0))*($AI154-Intern!$C$5)+VLOOKUP($T154,Intern!$K$10:$O$41,2,0)*MIN($AI154,Intern!$C$5)</f>
        <v>#N/A</v>
      </c>
      <c r="AY154" s="152" t="e">
        <f t="shared" si="66"/>
        <v>#N/A</v>
      </c>
      <c r="AZ154" s="153" t="e">
        <f t="shared" si="58"/>
        <v>#N/A</v>
      </c>
      <c r="BA154" s="22" t="e">
        <f>IF(($AI154)&gt;Intern!$C$5,VLOOKUP($T154,Intern!$A$61:$E$92,5,0))*($AI154-Intern!$C$5)+VLOOKUP($T154,Intern!$A$61:$E$92,4,0)*MIN($AI154,Intern!$C$5)</f>
        <v>#N/A</v>
      </c>
      <c r="BB154" s="151" t="e">
        <f>IF($B154="Lehrkräfte: vorbereitender Besuch",Intern!$B$54,BA154)</f>
        <v>#N/A</v>
      </c>
      <c r="BC154" s="22" t="e">
        <f>IF(($AI154)&gt;Intern!$C$5,VLOOKUP($T154,Intern!$A$61:$E$92,3,0))*($AI154-Intern!$C$5)+VLOOKUP($T154,Intern!$A$61:$E$92,2,0)*MIN($AI154,Intern!$C$5)</f>
        <v>#N/A</v>
      </c>
      <c r="BD154" s="152" t="e">
        <f>IF(($AI154)&gt;Intern!$C$5,VLOOKUP($T154,Intern!$K$61:$O$92,5,0))*($AI154-Intern!$C$5)+VLOOKUP($T154,Intern!$K$61:$O$92,4,0)*MIN($AI154,Intern!$C$5)</f>
        <v>#N/A</v>
      </c>
      <c r="BE154" s="151" t="e">
        <f>IF($B154="Lehrkräfte: vorbereitender Besuch",Intern!$B$54,BD154)</f>
        <v>#N/A</v>
      </c>
      <c r="BF154" s="153" t="e">
        <f>IF(($AI154)&gt;Intern!$C$5,VLOOKUP($T154,Intern!$K$61:$O$92,3,0))*($AI154-Intern!$C$5)+VLOOKUP($T154,Intern!$K$61:$O$92,2,0)*MIN($AI154,Intern!$C$5)</f>
        <v>#N/A</v>
      </c>
      <c r="BG154" s="22" t="e">
        <f t="shared" si="67"/>
        <v>#N/A</v>
      </c>
      <c r="BH154" s="22" t="e">
        <f t="shared" si="59"/>
        <v>#N/A</v>
      </c>
      <c r="BI154" s="152" t="e">
        <f t="shared" si="60"/>
        <v>#N/A</v>
      </c>
      <c r="BJ154" s="153" t="e">
        <f t="shared" si="61"/>
        <v>#N/A</v>
      </c>
      <c r="BK154" s="189" t="e">
        <f t="shared" si="62"/>
        <v>#N/A</v>
      </c>
      <c r="BL154" s="190" t="e">
        <f>($AI154-2)*VLOOKUP($T154,Intern!$A$10:$H$41,6,0)+2*VLOOKUP($T154,Intern!$A$10:$H$41,7,0)+($AI154-1)*VLOOKUP($T154,Intern!$A$10:$H$41,8,0)</f>
        <v>#N/A</v>
      </c>
      <c r="BM154" s="183" t="e">
        <f t="shared" si="53"/>
        <v>#N/A</v>
      </c>
      <c r="BN154" s="186" t="e">
        <f t="shared" si="54"/>
        <v>#N/A</v>
      </c>
      <c r="BO154" s="179" t="str">
        <f>VLOOKUP($X154,Intern!$B$44:$E$51,3)</f>
        <v>zu wenig km</v>
      </c>
      <c r="BP154" s="180" t="str">
        <f>VLOOKUP($X154,Intern!$B$44:$E$51,4)</f>
        <v>zu wenig km</v>
      </c>
      <c r="BQ154" s="177" t="str">
        <f>VLOOKUP($X154,Intern!$B$95:$E$102,3)</f>
        <v>zu wenig km</v>
      </c>
      <c r="BR154" s="178" t="str">
        <f>VLOOKUP($X154,Intern!$B$95:$E$102,4)</f>
        <v>zu wenig km</v>
      </c>
      <c r="BS154" s="178" t="str">
        <f t="shared" si="63"/>
        <v>zu wenig km</v>
      </c>
      <c r="BT154" s="178" t="str">
        <f t="shared" si="64"/>
        <v>zu wenig km</v>
      </c>
      <c r="BU154" s="183" t="str">
        <f t="shared" si="65"/>
        <v>zu wenig km</v>
      </c>
      <c r="BV154" s="187">
        <f t="shared" si="55"/>
        <v>0</v>
      </c>
      <c r="BW154" s="188" t="e">
        <f t="shared" si="56"/>
        <v>#N/A</v>
      </c>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c r="FN154" s="3"/>
      <c r="FO154" s="3"/>
      <c r="FP154" s="3"/>
      <c r="FQ154" s="3"/>
      <c r="FR154" s="3"/>
      <c r="FS154" s="3"/>
      <c r="FT154" s="3"/>
      <c r="FU154" s="3"/>
      <c r="FV154" s="3"/>
      <c r="FW154" s="3"/>
      <c r="FX154" s="3"/>
      <c r="FY154" s="3"/>
      <c r="FZ154" s="3"/>
      <c r="GA154" s="3"/>
      <c r="GB154" s="3"/>
      <c r="GC154" s="3"/>
      <c r="GD154" s="3"/>
      <c r="GE154" s="3"/>
      <c r="GF154" s="3"/>
      <c r="GG154" s="3"/>
      <c r="GH154" s="3"/>
      <c r="GI154" s="3"/>
      <c r="GJ154" s="3"/>
      <c r="GK154" s="3"/>
      <c r="GL154" s="3"/>
      <c r="GM154" s="3"/>
      <c r="GN154" s="3"/>
      <c r="GO154" s="3"/>
      <c r="GP154" s="3"/>
      <c r="GQ154" s="3"/>
      <c r="GR154" s="3"/>
      <c r="GS154" s="3"/>
      <c r="GT154" s="3"/>
      <c r="GU154" s="3"/>
      <c r="GV154" s="3"/>
      <c r="GW154" s="3"/>
      <c r="GX154" s="3"/>
      <c r="GY154" s="3"/>
      <c r="GZ154" s="3"/>
      <c r="HA154" s="3"/>
      <c r="HB154" s="3"/>
      <c r="HC154" s="3"/>
      <c r="HD154" s="3"/>
      <c r="HE154" s="3"/>
      <c r="HF154" s="3"/>
      <c r="HG154" s="3"/>
      <c r="HH154" s="3"/>
      <c r="HI154" s="3"/>
      <c r="HJ154" s="3"/>
      <c r="HK154" s="3"/>
      <c r="HL154" s="3"/>
      <c r="HM154" s="3"/>
      <c r="HN154" s="3"/>
      <c r="HO154" s="3"/>
      <c r="HP154" s="3"/>
      <c r="HQ154" s="3"/>
      <c r="HR154" s="3"/>
      <c r="HS154" s="3"/>
      <c r="HT154" s="3"/>
      <c r="HU154" s="3"/>
      <c r="HV154" s="3"/>
      <c r="HW154" s="3"/>
      <c r="HX154" s="3"/>
      <c r="HY154" s="3"/>
      <c r="HZ154" s="3"/>
      <c r="IA154" s="3"/>
      <c r="IB154" s="3"/>
      <c r="IC154" s="3"/>
      <c r="ID154" s="3"/>
      <c r="IE154" s="3"/>
      <c r="IF154" s="3"/>
      <c r="IG154" s="3"/>
      <c r="IH154" s="3"/>
      <c r="II154" s="3"/>
      <c r="IJ154" s="3"/>
      <c r="IK154" s="3"/>
      <c r="IL154" s="3"/>
      <c r="IM154" s="3"/>
      <c r="IN154" s="3"/>
      <c r="IO154" s="3"/>
      <c r="IP154" s="3"/>
      <c r="IQ154" s="3"/>
      <c r="IR154" s="3"/>
      <c r="IS154" s="3"/>
      <c r="IT154" s="3"/>
      <c r="IU154" s="3"/>
      <c r="IV154" s="3"/>
      <c r="IW154" s="3"/>
      <c r="IX154" s="3"/>
      <c r="IY154" s="3"/>
      <c r="IZ154" s="3"/>
      <c r="JA154" s="3"/>
      <c r="JB154" s="3"/>
      <c r="JC154" s="3"/>
      <c r="JD154" s="3"/>
      <c r="JE154" s="3"/>
      <c r="JF154" s="3"/>
      <c r="JG154" s="3"/>
      <c r="JH154" s="3"/>
      <c r="JI154" s="3"/>
      <c r="JJ154" s="3"/>
      <c r="JK154" s="3"/>
      <c r="JL154" s="3"/>
      <c r="JM154" s="3"/>
      <c r="JN154" s="3"/>
      <c r="JO154" s="3"/>
      <c r="JP154" s="3"/>
      <c r="JQ154" s="3"/>
      <c r="JR154" s="3"/>
      <c r="JS154" s="3"/>
      <c r="JT154" s="3"/>
      <c r="JU154" s="3"/>
      <c r="JV154" s="3"/>
      <c r="JW154" s="3"/>
      <c r="JX154" s="3"/>
      <c r="JY154" s="3"/>
      <c r="JZ154" s="3"/>
      <c r="KA154" s="3"/>
      <c r="KB154" s="3"/>
      <c r="KC154" s="3"/>
      <c r="KD154" s="3"/>
      <c r="KE154" s="3"/>
      <c r="KF154" s="3"/>
      <c r="KG154" s="3"/>
      <c r="KH154" s="3"/>
      <c r="KI154" s="3"/>
      <c r="KJ154" s="3"/>
      <c r="KK154" s="3"/>
      <c r="KL154" s="3"/>
      <c r="KM154" s="3"/>
      <c r="KN154" s="3"/>
      <c r="KO154" s="3"/>
      <c r="KP154" s="3"/>
      <c r="KQ154" s="3"/>
      <c r="KR154" s="3"/>
      <c r="KS154" s="3"/>
      <c r="KT154" s="3"/>
      <c r="KU154" s="3"/>
      <c r="KV154" s="3"/>
      <c r="KW154" s="3"/>
      <c r="KX154" s="3"/>
      <c r="KY154" s="3"/>
      <c r="KZ154" s="3"/>
      <c r="LA154" s="3"/>
      <c r="LB154" s="3"/>
      <c r="LC154" s="3"/>
      <c r="LD154" s="3"/>
      <c r="LE154" s="3"/>
      <c r="LF154" s="3"/>
      <c r="LG154" s="3"/>
      <c r="LH154" s="3"/>
      <c r="LI154" s="3"/>
      <c r="LJ154" s="3"/>
      <c r="LK154" s="3"/>
      <c r="LL154" s="3"/>
      <c r="LM154" s="3"/>
      <c r="LN154" s="3"/>
      <c r="LO154" s="3"/>
      <c r="LP154" s="3"/>
      <c r="LQ154" s="3"/>
      <c r="LR154" s="3"/>
      <c r="LS154" s="3"/>
      <c r="LT154" s="3"/>
      <c r="LU154" s="3"/>
      <c r="LV154" s="3"/>
      <c r="LW154" s="3"/>
      <c r="LX154" s="3"/>
      <c r="LY154" s="3"/>
      <c r="LZ154" s="3"/>
      <c r="MA154" s="3"/>
      <c r="MB154" s="3"/>
      <c r="MC154" s="3"/>
      <c r="MD154" s="3"/>
      <c r="ME154" s="3"/>
      <c r="MF154" s="3"/>
      <c r="MG154" s="3"/>
      <c r="MH154" s="3"/>
      <c r="MI154" s="3"/>
      <c r="MJ154" s="3"/>
      <c r="MK154" s="3"/>
      <c r="ML154" s="3"/>
      <c r="MM154" s="3"/>
      <c r="MN154" s="3"/>
      <c r="MO154" s="3"/>
      <c r="MP154" s="3"/>
      <c r="MQ154" s="3"/>
      <c r="MR154" s="3"/>
      <c r="MS154" s="3"/>
      <c r="MT154" s="3"/>
      <c r="MU154" s="3"/>
      <c r="MV154" s="3"/>
      <c r="MW154" s="3"/>
      <c r="MX154" s="3"/>
      <c r="MY154" s="3"/>
      <c r="MZ154" s="3"/>
      <c r="NA154" s="3"/>
      <c r="NB154" s="3"/>
      <c r="NC154" s="3"/>
      <c r="ND154" s="3"/>
      <c r="NE154" s="3"/>
      <c r="NF154" s="3"/>
      <c r="NG154" s="3"/>
      <c r="NH154" s="3"/>
      <c r="NI154" s="3"/>
      <c r="NJ154" s="3"/>
      <c r="NK154" s="3"/>
      <c r="NL154" s="3"/>
      <c r="NM154" s="3"/>
      <c r="NN154" s="3"/>
      <c r="NO154" s="3"/>
      <c r="NP154" s="3"/>
      <c r="NQ154" s="3"/>
      <c r="NR154" s="3"/>
      <c r="NS154" s="3"/>
      <c r="NT154" s="3"/>
      <c r="NU154" s="3"/>
      <c r="NV154" s="3"/>
      <c r="NW154" s="3"/>
      <c r="NX154" s="3"/>
      <c r="NY154" s="3"/>
      <c r="NZ154" s="3"/>
      <c r="OA154" s="3"/>
      <c r="OB154" s="3"/>
      <c r="OC154" s="3"/>
      <c r="OD154" s="3"/>
      <c r="OE154" s="3"/>
      <c r="OF154" s="3"/>
      <c r="OG154" s="3"/>
      <c r="OH154" s="3"/>
      <c r="OI154" s="3"/>
      <c r="OJ154" s="3"/>
      <c r="OK154" s="3"/>
      <c r="OL154" s="3"/>
      <c r="OM154" s="3"/>
      <c r="ON154" s="3"/>
      <c r="OO154" s="3"/>
      <c r="OP154" s="3"/>
      <c r="OQ154" s="3"/>
      <c r="OR154" s="3"/>
      <c r="OS154" s="3"/>
      <c r="OT154" s="3"/>
      <c r="OU154" s="3"/>
      <c r="OV154" s="3"/>
      <c r="OW154" s="3"/>
      <c r="OX154" s="3"/>
      <c r="OY154" s="3"/>
      <c r="OZ154" s="3"/>
      <c r="PA154" s="3"/>
      <c r="PB154" s="3"/>
      <c r="PC154" s="3"/>
      <c r="PD154" s="3"/>
      <c r="PE154" s="3"/>
      <c r="PF154" s="3"/>
      <c r="PG154" s="3"/>
      <c r="PH154" s="3"/>
      <c r="PI154" s="3"/>
      <c r="PJ154" s="3"/>
      <c r="PK154" s="3"/>
      <c r="PL154" s="3"/>
      <c r="PM154" s="3"/>
      <c r="PN154" s="3"/>
      <c r="PO154" s="3"/>
      <c r="PP154" s="3"/>
      <c r="PQ154" s="3"/>
      <c r="PR154" s="3"/>
      <c r="PS154" s="3"/>
      <c r="PT154" s="3"/>
      <c r="PU154" s="3"/>
      <c r="PV154" s="3"/>
      <c r="PW154" s="3"/>
      <c r="PX154" s="3"/>
      <c r="PY154" s="3"/>
      <c r="PZ154" s="3"/>
      <c r="QA154" s="3"/>
      <c r="QB154" s="3"/>
      <c r="QC154" s="3"/>
      <c r="QD154" s="3"/>
      <c r="QE154" s="3"/>
      <c r="QF154" s="3"/>
      <c r="QG154" s="3"/>
      <c r="QH154" s="3"/>
      <c r="QI154" s="3"/>
      <c r="QJ154" s="3"/>
      <c r="QK154" s="3"/>
      <c r="QL154" s="3"/>
      <c r="QM154" s="3"/>
      <c r="QN154" s="3"/>
      <c r="QO154" s="3"/>
      <c r="QP154" s="3"/>
      <c r="QQ154" s="3"/>
      <c r="QR154" s="3"/>
      <c r="QS154" s="3"/>
      <c r="QT154" s="3"/>
      <c r="QU154" s="3"/>
      <c r="QV154" s="3"/>
      <c r="QW154" s="3"/>
      <c r="QX154" s="3"/>
      <c r="QY154" s="3"/>
      <c r="QZ154" s="3"/>
      <c r="RA154" s="3"/>
      <c r="RB154" s="3"/>
      <c r="RC154" s="3"/>
      <c r="RD154" s="3"/>
      <c r="RE154" s="3"/>
      <c r="RF154" s="3"/>
      <c r="RG154" s="3"/>
      <c r="RH154" s="3"/>
      <c r="RI154" s="3"/>
      <c r="RJ154" s="3"/>
      <c r="RK154" s="3"/>
      <c r="RL154" s="3"/>
      <c r="RM154" s="3"/>
      <c r="RN154" s="3"/>
      <c r="RO154" s="3"/>
      <c r="RP154" s="3"/>
      <c r="RQ154" s="3"/>
      <c r="RR154" s="3"/>
      <c r="RS154" s="3"/>
      <c r="RT154" s="3"/>
      <c r="RU154" s="3"/>
      <c r="RV154" s="3"/>
      <c r="RW154" s="3"/>
      <c r="RX154" s="3"/>
      <c r="RY154" s="3"/>
      <c r="RZ154" s="3"/>
      <c r="SA154" s="3"/>
      <c r="SB154" s="3"/>
      <c r="SC154" s="3"/>
      <c r="SD154" s="3"/>
      <c r="SE154" s="3"/>
      <c r="SF154" s="3"/>
      <c r="SG154" s="3"/>
      <c r="SH154" s="3"/>
      <c r="SI154" s="3"/>
      <c r="SJ154" s="3"/>
      <c r="SK154" s="3"/>
      <c r="SL154" s="3"/>
      <c r="SM154" s="3"/>
      <c r="SN154" s="3"/>
      <c r="SO154" s="3"/>
      <c r="SP154" s="3"/>
      <c r="SQ154" s="3"/>
      <c r="SR154" s="3"/>
      <c r="SS154" s="3"/>
      <c r="ST154" s="3"/>
      <c r="SU154" s="3"/>
      <c r="SV154" s="3"/>
      <c r="SW154" s="3"/>
      <c r="SX154" s="3"/>
      <c r="SY154" s="3"/>
      <c r="SZ154" s="3"/>
      <c r="TA154" s="3"/>
      <c r="TB154" s="3"/>
      <c r="TC154" s="3"/>
      <c r="TD154" s="3"/>
      <c r="TE154" s="3"/>
      <c r="TF154" s="3"/>
      <c r="TG154" s="3"/>
      <c r="TH154" s="3"/>
      <c r="TI154" s="3"/>
      <c r="TJ154" s="3"/>
      <c r="TK154" s="3"/>
      <c r="TL154" s="3"/>
      <c r="TM154" s="3"/>
      <c r="TN154" s="3"/>
      <c r="TO154" s="3"/>
      <c r="TP154" s="3"/>
      <c r="TQ154" s="3"/>
      <c r="TR154" s="3"/>
      <c r="TS154" s="3"/>
      <c r="TT154" s="3"/>
      <c r="TU154" s="3"/>
      <c r="TV154" s="3"/>
      <c r="TW154" s="3"/>
      <c r="TX154" s="3"/>
      <c r="TY154" s="3"/>
      <c r="TZ154" s="3"/>
      <c r="UA154" s="3"/>
      <c r="UB154" s="3"/>
      <c r="UC154" s="3"/>
      <c r="UD154" s="3"/>
      <c r="UE154" s="3"/>
      <c r="UF154" s="3"/>
      <c r="UG154" s="3"/>
      <c r="UH154" s="3"/>
      <c r="UI154" s="3"/>
      <c r="UJ154" s="3"/>
      <c r="UK154" s="3"/>
      <c r="UL154" s="3"/>
      <c r="UM154" s="3"/>
      <c r="UN154" s="3"/>
      <c r="UO154" s="3"/>
      <c r="UP154" s="3"/>
      <c r="UQ154" s="3"/>
      <c r="UR154" s="3"/>
      <c r="US154" s="3"/>
      <c r="UT154" s="3"/>
      <c r="UU154" s="3"/>
      <c r="UV154" s="3"/>
      <c r="UW154" s="3"/>
      <c r="UX154" s="3"/>
      <c r="UY154" s="3"/>
      <c r="UZ154" s="3"/>
      <c r="VA154" s="3"/>
      <c r="VB154" s="3"/>
      <c r="VC154" s="3"/>
      <c r="VD154" s="3"/>
      <c r="VE154" s="3"/>
      <c r="VF154" s="3"/>
      <c r="VG154" s="3"/>
      <c r="VH154" s="3"/>
      <c r="VI154" s="3"/>
      <c r="VJ154" s="3"/>
      <c r="VK154" s="3"/>
      <c r="VL154" s="3"/>
      <c r="VM154" s="3"/>
      <c r="VN154" s="3"/>
      <c r="VO154" s="3"/>
      <c r="VP154" s="3"/>
      <c r="VQ154" s="3"/>
      <c r="VR154" s="3"/>
      <c r="VS154" s="3"/>
      <c r="VT154" s="3"/>
      <c r="VU154" s="3"/>
      <c r="VV154" s="3"/>
      <c r="VW154" s="3"/>
      <c r="VX154" s="3"/>
      <c r="VY154" s="3"/>
      <c r="VZ154" s="3"/>
      <c r="WA154" s="3"/>
      <c r="WB154" s="3"/>
      <c r="WC154" s="3"/>
      <c r="WD154" s="3"/>
      <c r="WE154" s="3"/>
      <c r="WF154" s="3"/>
      <c r="WG154" s="3"/>
      <c r="WH154" s="3"/>
      <c r="WI154" s="3"/>
      <c r="WJ154" s="3"/>
      <c r="WK154" s="3"/>
      <c r="WL154" s="3"/>
      <c r="WM154" s="3"/>
      <c r="WN154" s="3"/>
      <c r="WO154" s="3"/>
      <c r="WP154" s="3"/>
      <c r="WQ154" s="3"/>
      <c r="WR154" s="3"/>
      <c r="WS154" s="3"/>
      <c r="WT154" s="3"/>
      <c r="WU154" s="3"/>
      <c r="WV154" s="3"/>
      <c r="WW154" s="3"/>
      <c r="WX154" s="3"/>
      <c r="WY154" s="3"/>
      <c r="WZ154" s="3"/>
      <c r="XA154" s="3"/>
      <c r="XB154" s="3"/>
      <c r="XC154" s="3"/>
      <c r="XD154" s="3"/>
      <c r="XE154" s="3"/>
      <c r="XF154" s="3"/>
      <c r="XG154" s="3"/>
      <c r="XH154" s="3"/>
      <c r="XI154" s="3"/>
      <c r="XJ154" s="3"/>
      <c r="XK154" s="3"/>
      <c r="XL154" s="3"/>
      <c r="XM154" s="3"/>
      <c r="XN154" s="3"/>
      <c r="XO154" s="3"/>
      <c r="XP154" s="3"/>
      <c r="XQ154" s="3"/>
      <c r="XR154" s="3"/>
      <c r="XS154" s="3"/>
      <c r="XT154" s="3"/>
      <c r="XU154" s="3"/>
      <c r="XV154" s="3"/>
      <c r="XW154" s="3"/>
      <c r="XX154" s="3"/>
      <c r="XY154" s="3"/>
      <c r="XZ154" s="3"/>
      <c r="YA154" s="3"/>
      <c r="YB154" s="3"/>
      <c r="YC154" s="3"/>
      <c r="YD154" s="3"/>
      <c r="YE154" s="3"/>
      <c r="YF154" s="3"/>
      <c r="YG154" s="3"/>
      <c r="YH154" s="3"/>
      <c r="YI154" s="3"/>
      <c r="YJ154" s="3"/>
      <c r="YK154" s="3"/>
      <c r="YL154" s="3"/>
      <c r="YM154" s="3"/>
      <c r="YN154" s="3"/>
      <c r="YO154" s="3"/>
      <c r="YP154" s="3"/>
      <c r="YQ154" s="3"/>
      <c r="YR154" s="3"/>
      <c r="YS154" s="3"/>
      <c r="YT154" s="3"/>
      <c r="YU154" s="3"/>
      <c r="YV154" s="3"/>
      <c r="YW154" s="3"/>
      <c r="YX154" s="3"/>
      <c r="YY154" s="3"/>
      <c r="YZ154" s="3"/>
      <c r="ZA154" s="3"/>
      <c r="ZB154" s="3"/>
      <c r="ZC154" s="3"/>
      <c r="ZD154" s="3"/>
      <c r="ZE154" s="3"/>
      <c r="ZF154" s="3"/>
      <c r="ZG154" s="3"/>
      <c r="ZH154" s="3"/>
      <c r="ZI154" s="3"/>
      <c r="ZJ154" s="3"/>
      <c r="ZK154" s="3"/>
      <c r="ZL154" s="3"/>
      <c r="ZM154" s="3"/>
      <c r="ZN154" s="3"/>
      <c r="ZO154" s="3"/>
      <c r="ZP154" s="3"/>
      <c r="ZQ154" s="3"/>
      <c r="ZR154" s="3"/>
      <c r="ZS154" s="3"/>
      <c r="ZT154" s="3"/>
      <c r="ZU154" s="3"/>
      <c r="ZV154" s="3"/>
      <c r="ZW154" s="3"/>
      <c r="ZX154" s="3"/>
      <c r="ZY154" s="3"/>
      <c r="ZZ154" s="3"/>
      <c r="AAA154" s="3"/>
      <c r="AAB154" s="3"/>
      <c r="AAC154" s="3"/>
      <c r="AAD154" s="3"/>
      <c r="AAE154" s="3"/>
      <c r="AAF154" s="3"/>
      <c r="AAG154" s="3"/>
      <c r="AAH154" s="3"/>
      <c r="AAI154" s="3"/>
      <c r="AAJ154" s="3"/>
      <c r="AAK154" s="3"/>
      <c r="AAL154" s="3"/>
      <c r="AAM154" s="3"/>
      <c r="AAN154" s="3"/>
      <c r="AAO154" s="3"/>
      <c r="AAP154" s="3"/>
      <c r="AAQ154" s="3"/>
      <c r="AAR154" s="3"/>
      <c r="AAS154" s="3"/>
      <c r="AAT154" s="3"/>
      <c r="AAU154" s="3"/>
      <c r="AAV154" s="3"/>
      <c r="AAW154" s="3"/>
      <c r="AAX154" s="3"/>
      <c r="AAY154" s="3"/>
      <c r="AAZ154" s="3"/>
      <c r="ABA154" s="3"/>
      <c r="ABB154" s="3"/>
      <c r="ABC154" s="3"/>
      <c r="ABD154" s="3"/>
      <c r="ABE154" s="3"/>
      <c r="ABF154" s="3"/>
      <c r="ABG154" s="3"/>
      <c r="ABH154" s="3"/>
      <c r="ABI154" s="3"/>
      <c r="ABJ154" s="3"/>
      <c r="ABK154" s="3"/>
      <c r="ABL154" s="3"/>
      <c r="ABM154" s="3"/>
      <c r="ABN154" s="3"/>
      <c r="ABO154" s="3"/>
      <c r="ABP154" s="3"/>
      <c r="ABQ154" s="3"/>
      <c r="ABR154" s="3"/>
      <c r="ABS154" s="3"/>
      <c r="ABT154" s="3"/>
      <c r="ABU154" s="3"/>
      <c r="ABV154" s="3"/>
      <c r="ABW154" s="3"/>
      <c r="ABX154" s="3"/>
      <c r="ABY154" s="3"/>
      <c r="ABZ154" s="3"/>
      <c r="ACA154" s="3"/>
      <c r="ACB154" s="3"/>
      <c r="ACC154" s="3"/>
      <c r="ACD154" s="3"/>
      <c r="ACE154" s="3"/>
      <c r="ACF154" s="3"/>
      <c r="ACG154" s="3"/>
      <c r="ACH154" s="3"/>
      <c r="ACI154" s="3"/>
      <c r="ACJ154" s="3"/>
      <c r="ACK154" s="3"/>
      <c r="ACL154" s="3"/>
      <c r="ACM154" s="3"/>
      <c r="ACN154" s="3"/>
      <c r="ACO154" s="3"/>
      <c r="ACP154" s="3"/>
      <c r="ACQ154" s="3"/>
      <c r="ACR154" s="3"/>
      <c r="ACS154" s="3"/>
      <c r="ACT154" s="3"/>
      <c r="ACU154" s="3"/>
      <c r="ACV154" s="3"/>
      <c r="ACW154" s="3"/>
      <c r="ACX154" s="3"/>
      <c r="ACY154" s="3"/>
      <c r="ACZ154" s="3"/>
      <c r="ADA154" s="3"/>
      <c r="ADB154" s="3"/>
      <c r="ADC154" s="3"/>
      <c r="ADD154" s="3"/>
      <c r="ADE154" s="3"/>
      <c r="ADF154" s="3"/>
      <c r="ADG154" s="3"/>
      <c r="ADH154" s="3"/>
      <c r="ADI154" s="3"/>
      <c r="ADJ154" s="3"/>
      <c r="ADK154" s="3"/>
      <c r="ADL154" s="3"/>
      <c r="ADM154" s="3"/>
      <c r="ADN154" s="3"/>
      <c r="ADO154" s="3"/>
      <c r="ADP154" s="3"/>
      <c r="ADQ154" s="3"/>
      <c r="ADR154" s="3"/>
      <c r="ADS154" s="3"/>
      <c r="ADT154" s="3"/>
      <c r="ADU154" s="3"/>
      <c r="ADV154" s="3"/>
      <c r="ADW154" s="3"/>
      <c r="ADX154" s="3"/>
      <c r="ADY154" s="3"/>
      <c r="ADZ154" s="3"/>
      <c r="AEA154" s="3"/>
      <c r="AEB154" s="3"/>
      <c r="AEC154" s="3"/>
      <c r="AED154" s="3"/>
      <c r="AEE154" s="3"/>
      <c r="AEF154" s="3"/>
      <c r="AEG154" s="3"/>
      <c r="AEH154" s="3"/>
      <c r="AEI154" s="3"/>
      <c r="AEJ154" s="3"/>
      <c r="AEK154" s="3"/>
      <c r="AEL154" s="3"/>
      <c r="AEM154" s="3"/>
      <c r="AEN154" s="3"/>
      <c r="AEO154" s="3"/>
      <c r="AEP154" s="3"/>
      <c r="AEQ154" s="3"/>
      <c r="AER154" s="3"/>
      <c r="AES154" s="3"/>
      <c r="AET154" s="3"/>
      <c r="AEU154" s="3"/>
      <c r="AEV154" s="3"/>
      <c r="AEW154" s="3"/>
      <c r="AEX154" s="3"/>
      <c r="AEY154" s="3"/>
      <c r="AEZ154" s="3"/>
      <c r="AFA154" s="3"/>
      <c r="AFB154" s="3"/>
      <c r="AFC154" s="3"/>
      <c r="AFD154" s="3"/>
      <c r="AFE154" s="3"/>
      <c r="AFF154" s="3"/>
      <c r="AFG154" s="3"/>
      <c r="AFH154" s="3"/>
      <c r="AFI154" s="3"/>
      <c r="AFJ154" s="3"/>
      <c r="AFK154" s="3"/>
      <c r="AFL154" s="3"/>
      <c r="AFM154" s="3"/>
      <c r="AFN154" s="3"/>
      <c r="AFO154" s="3"/>
      <c r="AFP154" s="3"/>
      <c r="AFQ154" s="3"/>
      <c r="AFR154" s="3"/>
      <c r="AFS154" s="3"/>
      <c r="AFT154" s="3"/>
      <c r="AFU154" s="3"/>
      <c r="AFV154" s="3"/>
      <c r="AFW154" s="3"/>
      <c r="AFX154" s="3"/>
      <c r="AFY154" s="3"/>
      <c r="AFZ154" s="3"/>
      <c r="AGA154" s="3"/>
      <c r="AGB154" s="3"/>
      <c r="AGC154" s="3"/>
      <c r="AGD154" s="3"/>
      <c r="AGE154" s="3"/>
      <c r="AGF154" s="3"/>
      <c r="AGG154" s="3"/>
      <c r="AGH154" s="3"/>
      <c r="AGI154" s="3"/>
      <c r="AGJ154" s="3"/>
      <c r="AGK154" s="3"/>
      <c r="AGL154" s="3"/>
      <c r="AGM154" s="3"/>
      <c r="AGN154" s="3"/>
      <c r="AGO154" s="3"/>
      <c r="AGP154" s="3"/>
      <c r="AGQ154" s="3"/>
      <c r="AGR154" s="3"/>
      <c r="AGS154" s="3"/>
      <c r="AGT154" s="3"/>
    </row>
    <row r="155" spans="1:878" s="36" customFormat="1" ht="30" customHeight="1">
      <c r="A155" s="35">
        <v>142</v>
      </c>
      <c r="B155" s="42"/>
      <c r="C155" s="47"/>
      <c r="D155" s="47"/>
      <c r="E155" s="230"/>
      <c r="F155" s="48"/>
      <c r="G155" s="47"/>
      <c r="H155" s="44"/>
      <c r="I155" s="45"/>
      <c r="J155" s="49"/>
      <c r="K155" s="170"/>
      <c r="L155" s="49"/>
      <c r="M155" s="49"/>
      <c r="N155" s="46"/>
      <c r="O155" s="46"/>
      <c r="P155" s="46"/>
      <c r="Q155" s="46" t="s">
        <v>250</v>
      </c>
      <c r="R155" s="50"/>
      <c r="S155" s="46"/>
      <c r="T155" s="46"/>
      <c r="U155" s="50"/>
      <c r="V155" s="45"/>
      <c r="W155" s="46"/>
      <c r="X155" s="46"/>
      <c r="Y155" s="39" t="str">
        <f>VLOOKUP(X155,Intern!$B$44:$D$51,2)</f>
        <v>zu wenig km</v>
      </c>
      <c r="Z155" s="46"/>
      <c r="AA155" s="32" t="str">
        <f t="shared" si="69"/>
        <v>Ja</v>
      </c>
      <c r="AB155" s="51"/>
      <c r="AC155" s="51"/>
      <c r="AD155" s="51"/>
      <c r="AE155" s="51"/>
      <c r="AF155" s="33">
        <f t="shared" si="68"/>
        <v>1</v>
      </c>
      <c r="AG155" s="52"/>
      <c r="AH155" s="33">
        <f t="shared" si="57"/>
        <v>0</v>
      </c>
      <c r="AI155" s="33">
        <f t="shared" si="51"/>
        <v>1</v>
      </c>
      <c r="AJ155" s="53"/>
      <c r="AK155" s="53"/>
      <c r="AL155" s="53"/>
      <c r="AM155" s="53"/>
      <c r="AN155" s="53"/>
      <c r="AO155" s="53"/>
      <c r="AP155" s="53"/>
      <c r="AQ155" s="53"/>
      <c r="AR155" s="37" t="str">
        <f t="shared" si="70"/>
        <v/>
      </c>
      <c r="AS155" s="152" t="e">
        <f>IF(($AI155)&gt;Intern!$C$5,VLOOKUP($T155,Intern!$A$10:$E$41,5,0))*($AI155-Intern!$C$5)+VLOOKUP($T155,Intern!$A$10:$E$41,4,0)*MIN($AI155,Intern!$C$5)</f>
        <v>#N/A</v>
      </c>
      <c r="AT155" s="151" t="e">
        <f>IF($B155="Lehrkräfte: vorbereitender Besuch",Intern!$B$3,AS155)</f>
        <v>#N/A</v>
      </c>
      <c r="AU155" s="153" t="e">
        <f>IF(($AI155)&gt;Intern!$C$5,VLOOKUP($T155,Intern!$A$10:$E$41,3,0))*($AI155-Intern!$C$5)+VLOOKUP($T155,Intern!$A$10:$E$41,2,0)*MIN($AI155,Intern!$C$5)</f>
        <v>#N/A</v>
      </c>
      <c r="AV155" s="22" t="e">
        <f>IF(($AI155)&gt;Intern!$C$5,VLOOKUP($T155,Intern!$K$10:$O$41,5,0))*($AI155-Intern!$C$5)+VLOOKUP($T155,Intern!$K$10:$O$41,4,0)*MIN($AI155,Intern!$C$5)</f>
        <v>#N/A</v>
      </c>
      <c r="AW155" s="151" t="e">
        <f>IF($B155="Lehrkräfte: vorbereitender Besuch",Intern!$B$3,AV155)</f>
        <v>#N/A</v>
      </c>
      <c r="AX155" s="22" t="e">
        <f>IF(($AI155)&gt;Intern!$C$5,VLOOKUP($T155,Intern!$K$10:$O$41,3,0))*($AI155-Intern!$C$5)+VLOOKUP($T155,Intern!$K$10:$O$41,2,0)*MIN($AI155,Intern!$C$5)</f>
        <v>#N/A</v>
      </c>
      <c r="AY155" s="152" t="e">
        <f t="shared" si="66"/>
        <v>#N/A</v>
      </c>
      <c r="AZ155" s="153" t="e">
        <f t="shared" si="58"/>
        <v>#N/A</v>
      </c>
      <c r="BA155" s="22" t="e">
        <f>IF(($AI155)&gt;Intern!$C$5,VLOOKUP($T155,Intern!$A$61:$E$92,5,0))*($AI155-Intern!$C$5)+VLOOKUP($T155,Intern!$A$61:$E$92,4,0)*MIN($AI155,Intern!$C$5)</f>
        <v>#N/A</v>
      </c>
      <c r="BB155" s="151" t="e">
        <f>IF($B155="Lehrkräfte: vorbereitender Besuch",Intern!$B$54,BA155)</f>
        <v>#N/A</v>
      </c>
      <c r="BC155" s="22" t="e">
        <f>IF(($AI155)&gt;Intern!$C$5,VLOOKUP($T155,Intern!$A$61:$E$92,3,0))*($AI155-Intern!$C$5)+VLOOKUP($T155,Intern!$A$61:$E$92,2,0)*MIN($AI155,Intern!$C$5)</f>
        <v>#N/A</v>
      </c>
      <c r="BD155" s="152" t="e">
        <f>IF(($AI155)&gt;Intern!$C$5,VLOOKUP($T155,Intern!$K$61:$O$92,5,0))*($AI155-Intern!$C$5)+VLOOKUP($T155,Intern!$K$61:$O$92,4,0)*MIN($AI155,Intern!$C$5)</f>
        <v>#N/A</v>
      </c>
      <c r="BE155" s="151" t="e">
        <f>IF($B155="Lehrkräfte: vorbereitender Besuch",Intern!$B$54,BD155)</f>
        <v>#N/A</v>
      </c>
      <c r="BF155" s="153" t="e">
        <f>IF(($AI155)&gt;Intern!$C$5,VLOOKUP($T155,Intern!$K$61:$O$92,3,0))*($AI155-Intern!$C$5)+VLOOKUP($T155,Intern!$K$61:$O$92,2,0)*MIN($AI155,Intern!$C$5)</f>
        <v>#N/A</v>
      </c>
      <c r="BG155" s="22" t="e">
        <f t="shared" si="67"/>
        <v>#N/A</v>
      </c>
      <c r="BH155" s="22" t="e">
        <f t="shared" si="59"/>
        <v>#N/A</v>
      </c>
      <c r="BI155" s="152" t="e">
        <f t="shared" si="60"/>
        <v>#N/A</v>
      </c>
      <c r="BJ155" s="153" t="e">
        <f t="shared" si="61"/>
        <v>#N/A</v>
      </c>
      <c r="BK155" s="189" t="e">
        <f t="shared" si="62"/>
        <v>#N/A</v>
      </c>
      <c r="BL155" s="190" t="e">
        <f>($AI155-2)*VLOOKUP($T155,Intern!$A$10:$H$41,6,0)+2*VLOOKUP($T155,Intern!$A$10:$H$41,7,0)+($AI155-1)*VLOOKUP($T155,Intern!$A$10:$H$41,8,0)</f>
        <v>#N/A</v>
      </c>
      <c r="BM155" s="183" t="e">
        <f t="shared" si="53"/>
        <v>#N/A</v>
      </c>
      <c r="BN155" s="186" t="e">
        <f t="shared" si="54"/>
        <v>#N/A</v>
      </c>
      <c r="BO155" s="179" t="str">
        <f>VLOOKUP($X155,Intern!$B$44:$E$51,3)</f>
        <v>zu wenig km</v>
      </c>
      <c r="BP155" s="180" t="str">
        <f>VLOOKUP($X155,Intern!$B$44:$E$51,4)</f>
        <v>zu wenig km</v>
      </c>
      <c r="BQ155" s="177" t="str">
        <f>VLOOKUP($X155,Intern!$B$95:$E$102,3)</f>
        <v>zu wenig km</v>
      </c>
      <c r="BR155" s="178" t="str">
        <f>VLOOKUP($X155,Intern!$B$95:$E$102,4)</f>
        <v>zu wenig km</v>
      </c>
      <c r="BS155" s="178" t="str">
        <f t="shared" si="63"/>
        <v>zu wenig km</v>
      </c>
      <c r="BT155" s="178" t="str">
        <f t="shared" si="64"/>
        <v>zu wenig km</v>
      </c>
      <c r="BU155" s="183" t="str">
        <f t="shared" si="65"/>
        <v>zu wenig km</v>
      </c>
      <c r="BV155" s="187">
        <f t="shared" si="55"/>
        <v>0</v>
      </c>
      <c r="BW155" s="188" t="e">
        <f t="shared" si="56"/>
        <v>#N/A</v>
      </c>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c r="HO155" s="3"/>
      <c r="HP155" s="3"/>
      <c r="HQ155" s="3"/>
      <c r="HR155" s="3"/>
      <c r="HS155" s="3"/>
      <c r="HT155" s="3"/>
      <c r="HU155" s="3"/>
      <c r="HV155" s="3"/>
      <c r="HW155" s="3"/>
      <c r="HX155" s="3"/>
      <c r="HY155" s="3"/>
      <c r="HZ155" s="3"/>
      <c r="IA155" s="3"/>
      <c r="IB155" s="3"/>
      <c r="IC155" s="3"/>
      <c r="ID155" s="3"/>
      <c r="IE155" s="3"/>
      <c r="IF155" s="3"/>
      <c r="IG155" s="3"/>
      <c r="IH155" s="3"/>
      <c r="II155" s="3"/>
      <c r="IJ155" s="3"/>
      <c r="IK155" s="3"/>
      <c r="IL155" s="3"/>
      <c r="IM155" s="3"/>
      <c r="IN155" s="3"/>
      <c r="IO155" s="3"/>
      <c r="IP155" s="3"/>
      <c r="IQ155" s="3"/>
      <c r="IR155" s="3"/>
      <c r="IS155" s="3"/>
      <c r="IT155" s="3"/>
      <c r="IU155" s="3"/>
      <c r="IV155" s="3"/>
      <c r="IW155" s="3"/>
      <c r="IX155" s="3"/>
      <c r="IY155" s="3"/>
      <c r="IZ155" s="3"/>
      <c r="JA155" s="3"/>
      <c r="JB155" s="3"/>
      <c r="JC155" s="3"/>
      <c r="JD155" s="3"/>
      <c r="JE155" s="3"/>
      <c r="JF155" s="3"/>
      <c r="JG155" s="3"/>
      <c r="JH155" s="3"/>
      <c r="JI155" s="3"/>
      <c r="JJ155" s="3"/>
      <c r="JK155" s="3"/>
      <c r="JL155" s="3"/>
      <c r="JM155" s="3"/>
      <c r="JN155" s="3"/>
      <c r="JO155" s="3"/>
      <c r="JP155" s="3"/>
      <c r="JQ155" s="3"/>
      <c r="JR155" s="3"/>
      <c r="JS155" s="3"/>
      <c r="JT155" s="3"/>
      <c r="JU155" s="3"/>
      <c r="JV155" s="3"/>
      <c r="JW155" s="3"/>
      <c r="JX155" s="3"/>
      <c r="JY155" s="3"/>
      <c r="JZ155" s="3"/>
      <c r="KA155" s="3"/>
      <c r="KB155" s="3"/>
      <c r="KC155" s="3"/>
      <c r="KD155" s="3"/>
      <c r="KE155" s="3"/>
      <c r="KF155" s="3"/>
      <c r="KG155" s="3"/>
      <c r="KH155" s="3"/>
      <c r="KI155" s="3"/>
      <c r="KJ155" s="3"/>
      <c r="KK155" s="3"/>
      <c r="KL155" s="3"/>
      <c r="KM155" s="3"/>
      <c r="KN155" s="3"/>
      <c r="KO155" s="3"/>
      <c r="KP155" s="3"/>
      <c r="KQ155" s="3"/>
      <c r="KR155" s="3"/>
      <c r="KS155" s="3"/>
      <c r="KT155" s="3"/>
      <c r="KU155" s="3"/>
      <c r="KV155" s="3"/>
      <c r="KW155" s="3"/>
      <c r="KX155" s="3"/>
      <c r="KY155" s="3"/>
      <c r="KZ155" s="3"/>
      <c r="LA155" s="3"/>
      <c r="LB155" s="3"/>
      <c r="LC155" s="3"/>
      <c r="LD155" s="3"/>
      <c r="LE155" s="3"/>
      <c r="LF155" s="3"/>
      <c r="LG155" s="3"/>
      <c r="LH155" s="3"/>
      <c r="LI155" s="3"/>
      <c r="LJ155" s="3"/>
      <c r="LK155" s="3"/>
      <c r="LL155" s="3"/>
      <c r="LM155" s="3"/>
      <c r="LN155" s="3"/>
      <c r="LO155" s="3"/>
      <c r="LP155" s="3"/>
      <c r="LQ155" s="3"/>
      <c r="LR155" s="3"/>
      <c r="LS155" s="3"/>
      <c r="LT155" s="3"/>
      <c r="LU155" s="3"/>
      <c r="LV155" s="3"/>
      <c r="LW155" s="3"/>
      <c r="LX155" s="3"/>
      <c r="LY155" s="3"/>
      <c r="LZ155" s="3"/>
      <c r="MA155" s="3"/>
      <c r="MB155" s="3"/>
      <c r="MC155" s="3"/>
      <c r="MD155" s="3"/>
      <c r="ME155" s="3"/>
      <c r="MF155" s="3"/>
      <c r="MG155" s="3"/>
      <c r="MH155" s="3"/>
      <c r="MI155" s="3"/>
      <c r="MJ155" s="3"/>
      <c r="MK155" s="3"/>
      <c r="ML155" s="3"/>
      <c r="MM155" s="3"/>
      <c r="MN155" s="3"/>
      <c r="MO155" s="3"/>
      <c r="MP155" s="3"/>
      <c r="MQ155" s="3"/>
      <c r="MR155" s="3"/>
      <c r="MS155" s="3"/>
      <c r="MT155" s="3"/>
      <c r="MU155" s="3"/>
      <c r="MV155" s="3"/>
      <c r="MW155" s="3"/>
      <c r="MX155" s="3"/>
      <c r="MY155" s="3"/>
      <c r="MZ155" s="3"/>
      <c r="NA155" s="3"/>
      <c r="NB155" s="3"/>
      <c r="NC155" s="3"/>
      <c r="ND155" s="3"/>
      <c r="NE155" s="3"/>
      <c r="NF155" s="3"/>
      <c r="NG155" s="3"/>
      <c r="NH155" s="3"/>
      <c r="NI155" s="3"/>
      <c r="NJ155" s="3"/>
      <c r="NK155" s="3"/>
      <c r="NL155" s="3"/>
      <c r="NM155" s="3"/>
      <c r="NN155" s="3"/>
      <c r="NO155" s="3"/>
      <c r="NP155" s="3"/>
      <c r="NQ155" s="3"/>
      <c r="NR155" s="3"/>
      <c r="NS155" s="3"/>
      <c r="NT155" s="3"/>
      <c r="NU155" s="3"/>
      <c r="NV155" s="3"/>
      <c r="NW155" s="3"/>
      <c r="NX155" s="3"/>
      <c r="NY155" s="3"/>
      <c r="NZ155" s="3"/>
      <c r="OA155" s="3"/>
      <c r="OB155" s="3"/>
      <c r="OC155" s="3"/>
      <c r="OD155" s="3"/>
      <c r="OE155" s="3"/>
      <c r="OF155" s="3"/>
      <c r="OG155" s="3"/>
      <c r="OH155" s="3"/>
      <c r="OI155" s="3"/>
      <c r="OJ155" s="3"/>
      <c r="OK155" s="3"/>
      <c r="OL155" s="3"/>
      <c r="OM155" s="3"/>
      <c r="ON155" s="3"/>
      <c r="OO155" s="3"/>
      <c r="OP155" s="3"/>
      <c r="OQ155" s="3"/>
      <c r="OR155" s="3"/>
      <c r="OS155" s="3"/>
      <c r="OT155" s="3"/>
      <c r="OU155" s="3"/>
      <c r="OV155" s="3"/>
      <c r="OW155" s="3"/>
      <c r="OX155" s="3"/>
      <c r="OY155" s="3"/>
      <c r="OZ155" s="3"/>
      <c r="PA155" s="3"/>
      <c r="PB155" s="3"/>
      <c r="PC155" s="3"/>
      <c r="PD155" s="3"/>
      <c r="PE155" s="3"/>
      <c r="PF155" s="3"/>
      <c r="PG155" s="3"/>
      <c r="PH155" s="3"/>
      <c r="PI155" s="3"/>
      <c r="PJ155" s="3"/>
      <c r="PK155" s="3"/>
      <c r="PL155" s="3"/>
      <c r="PM155" s="3"/>
      <c r="PN155" s="3"/>
      <c r="PO155" s="3"/>
      <c r="PP155" s="3"/>
      <c r="PQ155" s="3"/>
      <c r="PR155" s="3"/>
      <c r="PS155" s="3"/>
      <c r="PT155" s="3"/>
      <c r="PU155" s="3"/>
      <c r="PV155" s="3"/>
      <c r="PW155" s="3"/>
      <c r="PX155" s="3"/>
      <c r="PY155" s="3"/>
      <c r="PZ155" s="3"/>
      <c r="QA155" s="3"/>
      <c r="QB155" s="3"/>
      <c r="QC155" s="3"/>
      <c r="QD155" s="3"/>
      <c r="QE155" s="3"/>
      <c r="QF155" s="3"/>
      <c r="QG155" s="3"/>
      <c r="QH155" s="3"/>
      <c r="QI155" s="3"/>
      <c r="QJ155" s="3"/>
      <c r="QK155" s="3"/>
      <c r="QL155" s="3"/>
      <c r="QM155" s="3"/>
      <c r="QN155" s="3"/>
      <c r="QO155" s="3"/>
      <c r="QP155" s="3"/>
      <c r="QQ155" s="3"/>
      <c r="QR155" s="3"/>
      <c r="QS155" s="3"/>
      <c r="QT155" s="3"/>
      <c r="QU155" s="3"/>
      <c r="QV155" s="3"/>
      <c r="QW155" s="3"/>
      <c r="QX155" s="3"/>
      <c r="QY155" s="3"/>
      <c r="QZ155" s="3"/>
      <c r="RA155" s="3"/>
      <c r="RB155" s="3"/>
      <c r="RC155" s="3"/>
      <c r="RD155" s="3"/>
      <c r="RE155" s="3"/>
      <c r="RF155" s="3"/>
      <c r="RG155" s="3"/>
      <c r="RH155" s="3"/>
      <c r="RI155" s="3"/>
      <c r="RJ155" s="3"/>
      <c r="RK155" s="3"/>
      <c r="RL155" s="3"/>
      <c r="RM155" s="3"/>
      <c r="RN155" s="3"/>
      <c r="RO155" s="3"/>
      <c r="RP155" s="3"/>
      <c r="RQ155" s="3"/>
      <c r="RR155" s="3"/>
      <c r="RS155" s="3"/>
      <c r="RT155" s="3"/>
      <c r="RU155" s="3"/>
      <c r="RV155" s="3"/>
      <c r="RW155" s="3"/>
      <c r="RX155" s="3"/>
      <c r="RY155" s="3"/>
      <c r="RZ155" s="3"/>
      <c r="SA155" s="3"/>
      <c r="SB155" s="3"/>
      <c r="SC155" s="3"/>
      <c r="SD155" s="3"/>
      <c r="SE155" s="3"/>
      <c r="SF155" s="3"/>
      <c r="SG155" s="3"/>
      <c r="SH155" s="3"/>
      <c r="SI155" s="3"/>
      <c r="SJ155" s="3"/>
      <c r="SK155" s="3"/>
      <c r="SL155" s="3"/>
      <c r="SM155" s="3"/>
      <c r="SN155" s="3"/>
      <c r="SO155" s="3"/>
      <c r="SP155" s="3"/>
      <c r="SQ155" s="3"/>
      <c r="SR155" s="3"/>
      <c r="SS155" s="3"/>
      <c r="ST155" s="3"/>
      <c r="SU155" s="3"/>
      <c r="SV155" s="3"/>
      <c r="SW155" s="3"/>
      <c r="SX155" s="3"/>
      <c r="SY155" s="3"/>
      <c r="SZ155" s="3"/>
      <c r="TA155" s="3"/>
      <c r="TB155" s="3"/>
      <c r="TC155" s="3"/>
      <c r="TD155" s="3"/>
      <c r="TE155" s="3"/>
      <c r="TF155" s="3"/>
      <c r="TG155" s="3"/>
      <c r="TH155" s="3"/>
      <c r="TI155" s="3"/>
      <c r="TJ155" s="3"/>
      <c r="TK155" s="3"/>
      <c r="TL155" s="3"/>
      <c r="TM155" s="3"/>
      <c r="TN155" s="3"/>
      <c r="TO155" s="3"/>
      <c r="TP155" s="3"/>
      <c r="TQ155" s="3"/>
      <c r="TR155" s="3"/>
      <c r="TS155" s="3"/>
      <c r="TT155" s="3"/>
      <c r="TU155" s="3"/>
      <c r="TV155" s="3"/>
      <c r="TW155" s="3"/>
      <c r="TX155" s="3"/>
      <c r="TY155" s="3"/>
      <c r="TZ155" s="3"/>
      <c r="UA155" s="3"/>
      <c r="UB155" s="3"/>
      <c r="UC155" s="3"/>
      <c r="UD155" s="3"/>
      <c r="UE155" s="3"/>
      <c r="UF155" s="3"/>
      <c r="UG155" s="3"/>
      <c r="UH155" s="3"/>
      <c r="UI155" s="3"/>
      <c r="UJ155" s="3"/>
      <c r="UK155" s="3"/>
      <c r="UL155" s="3"/>
      <c r="UM155" s="3"/>
      <c r="UN155" s="3"/>
      <c r="UO155" s="3"/>
      <c r="UP155" s="3"/>
      <c r="UQ155" s="3"/>
      <c r="UR155" s="3"/>
      <c r="US155" s="3"/>
      <c r="UT155" s="3"/>
      <c r="UU155" s="3"/>
      <c r="UV155" s="3"/>
      <c r="UW155" s="3"/>
      <c r="UX155" s="3"/>
      <c r="UY155" s="3"/>
      <c r="UZ155" s="3"/>
      <c r="VA155" s="3"/>
      <c r="VB155" s="3"/>
      <c r="VC155" s="3"/>
      <c r="VD155" s="3"/>
      <c r="VE155" s="3"/>
      <c r="VF155" s="3"/>
      <c r="VG155" s="3"/>
      <c r="VH155" s="3"/>
      <c r="VI155" s="3"/>
      <c r="VJ155" s="3"/>
      <c r="VK155" s="3"/>
      <c r="VL155" s="3"/>
      <c r="VM155" s="3"/>
      <c r="VN155" s="3"/>
      <c r="VO155" s="3"/>
      <c r="VP155" s="3"/>
      <c r="VQ155" s="3"/>
      <c r="VR155" s="3"/>
      <c r="VS155" s="3"/>
      <c r="VT155" s="3"/>
      <c r="VU155" s="3"/>
      <c r="VV155" s="3"/>
      <c r="VW155" s="3"/>
      <c r="VX155" s="3"/>
      <c r="VY155" s="3"/>
      <c r="VZ155" s="3"/>
      <c r="WA155" s="3"/>
      <c r="WB155" s="3"/>
      <c r="WC155" s="3"/>
      <c r="WD155" s="3"/>
      <c r="WE155" s="3"/>
      <c r="WF155" s="3"/>
      <c r="WG155" s="3"/>
      <c r="WH155" s="3"/>
      <c r="WI155" s="3"/>
      <c r="WJ155" s="3"/>
      <c r="WK155" s="3"/>
      <c r="WL155" s="3"/>
      <c r="WM155" s="3"/>
      <c r="WN155" s="3"/>
      <c r="WO155" s="3"/>
      <c r="WP155" s="3"/>
      <c r="WQ155" s="3"/>
      <c r="WR155" s="3"/>
      <c r="WS155" s="3"/>
      <c r="WT155" s="3"/>
      <c r="WU155" s="3"/>
      <c r="WV155" s="3"/>
      <c r="WW155" s="3"/>
      <c r="WX155" s="3"/>
      <c r="WY155" s="3"/>
      <c r="WZ155" s="3"/>
      <c r="XA155" s="3"/>
      <c r="XB155" s="3"/>
      <c r="XC155" s="3"/>
      <c r="XD155" s="3"/>
      <c r="XE155" s="3"/>
      <c r="XF155" s="3"/>
      <c r="XG155" s="3"/>
      <c r="XH155" s="3"/>
      <c r="XI155" s="3"/>
      <c r="XJ155" s="3"/>
      <c r="XK155" s="3"/>
      <c r="XL155" s="3"/>
      <c r="XM155" s="3"/>
      <c r="XN155" s="3"/>
      <c r="XO155" s="3"/>
      <c r="XP155" s="3"/>
      <c r="XQ155" s="3"/>
      <c r="XR155" s="3"/>
      <c r="XS155" s="3"/>
      <c r="XT155" s="3"/>
      <c r="XU155" s="3"/>
      <c r="XV155" s="3"/>
      <c r="XW155" s="3"/>
      <c r="XX155" s="3"/>
      <c r="XY155" s="3"/>
      <c r="XZ155" s="3"/>
      <c r="YA155" s="3"/>
      <c r="YB155" s="3"/>
      <c r="YC155" s="3"/>
      <c r="YD155" s="3"/>
      <c r="YE155" s="3"/>
      <c r="YF155" s="3"/>
      <c r="YG155" s="3"/>
      <c r="YH155" s="3"/>
      <c r="YI155" s="3"/>
      <c r="YJ155" s="3"/>
      <c r="YK155" s="3"/>
      <c r="YL155" s="3"/>
      <c r="YM155" s="3"/>
      <c r="YN155" s="3"/>
      <c r="YO155" s="3"/>
      <c r="YP155" s="3"/>
      <c r="YQ155" s="3"/>
      <c r="YR155" s="3"/>
      <c r="YS155" s="3"/>
      <c r="YT155" s="3"/>
      <c r="YU155" s="3"/>
      <c r="YV155" s="3"/>
      <c r="YW155" s="3"/>
      <c r="YX155" s="3"/>
      <c r="YY155" s="3"/>
      <c r="YZ155" s="3"/>
      <c r="ZA155" s="3"/>
      <c r="ZB155" s="3"/>
      <c r="ZC155" s="3"/>
      <c r="ZD155" s="3"/>
      <c r="ZE155" s="3"/>
      <c r="ZF155" s="3"/>
      <c r="ZG155" s="3"/>
      <c r="ZH155" s="3"/>
      <c r="ZI155" s="3"/>
      <c r="ZJ155" s="3"/>
      <c r="ZK155" s="3"/>
      <c r="ZL155" s="3"/>
      <c r="ZM155" s="3"/>
      <c r="ZN155" s="3"/>
      <c r="ZO155" s="3"/>
      <c r="ZP155" s="3"/>
      <c r="ZQ155" s="3"/>
      <c r="ZR155" s="3"/>
      <c r="ZS155" s="3"/>
      <c r="ZT155" s="3"/>
      <c r="ZU155" s="3"/>
      <c r="ZV155" s="3"/>
      <c r="ZW155" s="3"/>
      <c r="ZX155" s="3"/>
      <c r="ZY155" s="3"/>
      <c r="ZZ155" s="3"/>
      <c r="AAA155" s="3"/>
      <c r="AAB155" s="3"/>
      <c r="AAC155" s="3"/>
      <c r="AAD155" s="3"/>
      <c r="AAE155" s="3"/>
      <c r="AAF155" s="3"/>
      <c r="AAG155" s="3"/>
      <c r="AAH155" s="3"/>
      <c r="AAI155" s="3"/>
      <c r="AAJ155" s="3"/>
      <c r="AAK155" s="3"/>
      <c r="AAL155" s="3"/>
      <c r="AAM155" s="3"/>
      <c r="AAN155" s="3"/>
      <c r="AAO155" s="3"/>
      <c r="AAP155" s="3"/>
      <c r="AAQ155" s="3"/>
      <c r="AAR155" s="3"/>
      <c r="AAS155" s="3"/>
      <c r="AAT155" s="3"/>
      <c r="AAU155" s="3"/>
      <c r="AAV155" s="3"/>
      <c r="AAW155" s="3"/>
      <c r="AAX155" s="3"/>
      <c r="AAY155" s="3"/>
      <c r="AAZ155" s="3"/>
      <c r="ABA155" s="3"/>
      <c r="ABB155" s="3"/>
      <c r="ABC155" s="3"/>
      <c r="ABD155" s="3"/>
      <c r="ABE155" s="3"/>
      <c r="ABF155" s="3"/>
      <c r="ABG155" s="3"/>
      <c r="ABH155" s="3"/>
      <c r="ABI155" s="3"/>
      <c r="ABJ155" s="3"/>
      <c r="ABK155" s="3"/>
      <c r="ABL155" s="3"/>
      <c r="ABM155" s="3"/>
      <c r="ABN155" s="3"/>
      <c r="ABO155" s="3"/>
      <c r="ABP155" s="3"/>
      <c r="ABQ155" s="3"/>
      <c r="ABR155" s="3"/>
      <c r="ABS155" s="3"/>
      <c r="ABT155" s="3"/>
      <c r="ABU155" s="3"/>
      <c r="ABV155" s="3"/>
      <c r="ABW155" s="3"/>
      <c r="ABX155" s="3"/>
      <c r="ABY155" s="3"/>
      <c r="ABZ155" s="3"/>
      <c r="ACA155" s="3"/>
      <c r="ACB155" s="3"/>
      <c r="ACC155" s="3"/>
      <c r="ACD155" s="3"/>
      <c r="ACE155" s="3"/>
      <c r="ACF155" s="3"/>
      <c r="ACG155" s="3"/>
      <c r="ACH155" s="3"/>
      <c r="ACI155" s="3"/>
      <c r="ACJ155" s="3"/>
      <c r="ACK155" s="3"/>
      <c r="ACL155" s="3"/>
      <c r="ACM155" s="3"/>
      <c r="ACN155" s="3"/>
      <c r="ACO155" s="3"/>
      <c r="ACP155" s="3"/>
      <c r="ACQ155" s="3"/>
      <c r="ACR155" s="3"/>
      <c r="ACS155" s="3"/>
      <c r="ACT155" s="3"/>
      <c r="ACU155" s="3"/>
      <c r="ACV155" s="3"/>
      <c r="ACW155" s="3"/>
      <c r="ACX155" s="3"/>
      <c r="ACY155" s="3"/>
      <c r="ACZ155" s="3"/>
      <c r="ADA155" s="3"/>
      <c r="ADB155" s="3"/>
      <c r="ADC155" s="3"/>
      <c r="ADD155" s="3"/>
      <c r="ADE155" s="3"/>
      <c r="ADF155" s="3"/>
      <c r="ADG155" s="3"/>
      <c r="ADH155" s="3"/>
      <c r="ADI155" s="3"/>
      <c r="ADJ155" s="3"/>
      <c r="ADK155" s="3"/>
      <c r="ADL155" s="3"/>
      <c r="ADM155" s="3"/>
      <c r="ADN155" s="3"/>
      <c r="ADO155" s="3"/>
      <c r="ADP155" s="3"/>
      <c r="ADQ155" s="3"/>
      <c r="ADR155" s="3"/>
      <c r="ADS155" s="3"/>
      <c r="ADT155" s="3"/>
      <c r="ADU155" s="3"/>
      <c r="ADV155" s="3"/>
      <c r="ADW155" s="3"/>
      <c r="ADX155" s="3"/>
      <c r="ADY155" s="3"/>
      <c r="ADZ155" s="3"/>
      <c r="AEA155" s="3"/>
      <c r="AEB155" s="3"/>
      <c r="AEC155" s="3"/>
      <c r="AED155" s="3"/>
      <c r="AEE155" s="3"/>
      <c r="AEF155" s="3"/>
      <c r="AEG155" s="3"/>
      <c r="AEH155" s="3"/>
      <c r="AEI155" s="3"/>
      <c r="AEJ155" s="3"/>
      <c r="AEK155" s="3"/>
      <c r="AEL155" s="3"/>
      <c r="AEM155" s="3"/>
      <c r="AEN155" s="3"/>
      <c r="AEO155" s="3"/>
      <c r="AEP155" s="3"/>
      <c r="AEQ155" s="3"/>
      <c r="AER155" s="3"/>
      <c r="AES155" s="3"/>
      <c r="AET155" s="3"/>
      <c r="AEU155" s="3"/>
      <c r="AEV155" s="3"/>
      <c r="AEW155" s="3"/>
      <c r="AEX155" s="3"/>
      <c r="AEY155" s="3"/>
      <c r="AEZ155" s="3"/>
      <c r="AFA155" s="3"/>
      <c r="AFB155" s="3"/>
      <c r="AFC155" s="3"/>
      <c r="AFD155" s="3"/>
      <c r="AFE155" s="3"/>
      <c r="AFF155" s="3"/>
      <c r="AFG155" s="3"/>
      <c r="AFH155" s="3"/>
      <c r="AFI155" s="3"/>
      <c r="AFJ155" s="3"/>
      <c r="AFK155" s="3"/>
      <c r="AFL155" s="3"/>
      <c r="AFM155" s="3"/>
      <c r="AFN155" s="3"/>
      <c r="AFO155" s="3"/>
      <c r="AFP155" s="3"/>
      <c r="AFQ155" s="3"/>
      <c r="AFR155" s="3"/>
      <c r="AFS155" s="3"/>
      <c r="AFT155" s="3"/>
      <c r="AFU155" s="3"/>
      <c r="AFV155" s="3"/>
      <c r="AFW155" s="3"/>
      <c r="AFX155" s="3"/>
      <c r="AFY155" s="3"/>
      <c r="AFZ155" s="3"/>
      <c r="AGA155" s="3"/>
      <c r="AGB155" s="3"/>
      <c r="AGC155" s="3"/>
      <c r="AGD155" s="3"/>
      <c r="AGE155" s="3"/>
      <c r="AGF155" s="3"/>
      <c r="AGG155" s="3"/>
      <c r="AGH155" s="3"/>
      <c r="AGI155" s="3"/>
      <c r="AGJ155" s="3"/>
      <c r="AGK155" s="3"/>
      <c r="AGL155" s="3"/>
      <c r="AGM155" s="3"/>
      <c r="AGN155" s="3"/>
      <c r="AGO155" s="3"/>
      <c r="AGP155" s="3"/>
      <c r="AGQ155" s="3"/>
      <c r="AGR155" s="3"/>
      <c r="AGS155" s="3"/>
      <c r="AGT155" s="3"/>
    </row>
    <row r="156" spans="1:878" ht="20" customHeight="1">
      <c r="B156" s="6"/>
      <c r="C156" s="6"/>
      <c r="D156" s="7"/>
      <c r="E156" s="7"/>
      <c r="F156" s="7"/>
      <c r="G156" s="7"/>
      <c r="H156" s="7"/>
      <c r="I156" s="7"/>
      <c r="J156" s="7"/>
      <c r="K156" s="171"/>
      <c r="L156" s="7"/>
      <c r="M156" s="7"/>
      <c r="N156" s="7"/>
      <c r="O156" s="7"/>
      <c r="P156" s="7"/>
      <c r="Q156" s="7"/>
      <c r="R156" s="7"/>
      <c r="S156" s="7"/>
      <c r="T156" s="7"/>
      <c r="U156" s="7"/>
      <c r="V156" s="7"/>
      <c r="W156" s="7"/>
      <c r="X156" s="7"/>
      <c r="Y156" s="7"/>
      <c r="Z156" s="7"/>
      <c r="AA156" s="7"/>
      <c r="AB156" s="15"/>
      <c r="AC156" s="15"/>
      <c r="AD156" s="15"/>
      <c r="AE156" s="15"/>
      <c r="AF156" s="15"/>
      <c r="AG156" s="15"/>
      <c r="AH156" s="15"/>
      <c r="AI156" s="15"/>
    </row>
    <row r="157" spans="1:878" ht="20" customHeight="1">
      <c r="B157" s="6"/>
      <c r="C157" s="6"/>
      <c r="D157" s="7"/>
      <c r="E157" s="7"/>
      <c r="F157" s="7"/>
      <c r="G157" s="7"/>
      <c r="H157" s="7"/>
      <c r="I157" s="7"/>
      <c r="J157" s="7"/>
      <c r="K157" s="171"/>
      <c r="L157" s="7"/>
      <c r="M157" s="7"/>
      <c r="N157" s="7"/>
      <c r="O157" s="7"/>
      <c r="P157" s="7"/>
      <c r="Q157" s="7"/>
      <c r="R157" s="7"/>
      <c r="S157" s="7"/>
      <c r="T157" s="7"/>
      <c r="U157" s="7"/>
      <c r="V157" s="7"/>
      <c r="W157" s="7"/>
      <c r="X157" s="7"/>
      <c r="Y157" s="7"/>
      <c r="Z157" s="7"/>
      <c r="AA157" s="7"/>
      <c r="AB157" s="15"/>
      <c r="AC157" s="15"/>
      <c r="AD157" s="15"/>
      <c r="AE157" s="15"/>
      <c r="AF157" s="15"/>
      <c r="AG157" s="15"/>
      <c r="AH157" s="15"/>
      <c r="AI157" s="15"/>
    </row>
    <row r="158" spans="1:878" ht="20" customHeight="1">
      <c r="B158" s="6"/>
      <c r="C158" s="6"/>
      <c r="D158" s="7"/>
      <c r="E158" s="7"/>
      <c r="F158" s="7"/>
      <c r="G158" s="7"/>
      <c r="H158" s="7"/>
      <c r="I158" s="7"/>
      <c r="J158" s="7"/>
      <c r="K158" s="171"/>
      <c r="L158" s="7"/>
      <c r="M158" s="7"/>
      <c r="N158" s="7"/>
      <c r="O158" s="7"/>
      <c r="P158" s="7"/>
      <c r="Q158" s="7"/>
      <c r="R158" s="7"/>
      <c r="S158" s="7"/>
      <c r="T158" s="7"/>
      <c r="U158" s="7"/>
      <c r="V158" s="7"/>
      <c r="W158" s="7"/>
      <c r="X158" s="7"/>
      <c r="Y158" s="7"/>
      <c r="Z158" s="7"/>
      <c r="AA158" s="7"/>
      <c r="AB158" s="15"/>
      <c r="AC158" s="15"/>
      <c r="AD158" s="15"/>
      <c r="AE158" s="15"/>
      <c r="AF158" s="15"/>
      <c r="AG158" s="15"/>
      <c r="AH158" s="15"/>
      <c r="AI158" s="15"/>
    </row>
    <row r="159" spans="1:878" ht="20" customHeight="1">
      <c r="B159" s="6"/>
      <c r="C159" s="6"/>
      <c r="D159" s="7"/>
      <c r="E159" s="7"/>
      <c r="F159" s="7"/>
      <c r="G159" s="7"/>
      <c r="H159" s="7"/>
      <c r="I159" s="7"/>
      <c r="J159" s="7"/>
      <c r="K159" s="171"/>
      <c r="L159" s="7"/>
      <c r="M159" s="7"/>
      <c r="N159" s="7"/>
      <c r="O159" s="7"/>
      <c r="P159" s="7"/>
      <c r="Q159" s="7"/>
      <c r="R159" s="7"/>
      <c r="S159" s="7"/>
      <c r="T159" s="7"/>
      <c r="U159" s="7"/>
      <c r="V159" s="7"/>
      <c r="W159" s="7"/>
      <c r="X159" s="7"/>
      <c r="Y159" s="7"/>
      <c r="Z159" s="7"/>
      <c r="AA159" s="7"/>
      <c r="AB159" s="15"/>
      <c r="AC159" s="15"/>
      <c r="AD159" s="15"/>
      <c r="AE159" s="15"/>
      <c r="AF159" s="15"/>
      <c r="AG159" s="15"/>
      <c r="AH159" s="15"/>
      <c r="AI159" s="15"/>
    </row>
  </sheetData>
  <sheetProtection algorithmName="SHA-512" hashValue="y1RDEORwwKMeN3fTkkTu8VgFcaRK5ONpRsWgT8CMCIoFJU65rQcQ4kSorPgZqohun4qAg3HBJfcKNqjjH4wP9A==" saltValue="KVSfPd3QojjaBfgBmLtYaw==" spinCount="100000" sheet="1" objects="1" scenarios="1"/>
  <mergeCells count="17">
    <mergeCell ref="AP3:AP13"/>
    <mergeCell ref="AQ3:AQ13"/>
    <mergeCell ref="AJ2:AQ2"/>
    <mergeCell ref="AJ3:AJ13"/>
    <mergeCell ref="AK3:AK13"/>
    <mergeCell ref="AL3:AL13"/>
    <mergeCell ref="AM3:AM13"/>
    <mergeCell ref="B2:C2"/>
    <mergeCell ref="B3:C3"/>
    <mergeCell ref="AN3:AN13"/>
    <mergeCell ref="AO3:AO13"/>
    <mergeCell ref="AG2:AG11"/>
    <mergeCell ref="H2:I2"/>
    <mergeCell ref="H3:I3"/>
    <mergeCell ref="J3:K3"/>
    <mergeCell ref="E3:F3"/>
    <mergeCell ref="J2:K2"/>
  </mergeCells>
  <phoneticPr fontId="38" type="noConversion"/>
  <conditionalFormatting sqref="B2:C3">
    <cfRule type="containsBlanks" dxfId="14" priority="12" stopIfTrue="1">
      <formula>LEN(TRIM(B2))=0</formula>
    </cfRule>
  </conditionalFormatting>
  <conditionalFormatting sqref="E3:F3">
    <cfRule type="containsBlanks" dxfId="13" priority="44" stopIfTrue="1">
      <formula>LEN(TRIM(E3))=0</formula>
    </cfRule>
  </conditionalFormatting>
  <conditionalFormatting sqref="E14:G155">
    <cfRule type="expression" dxfId="12" priority="4" stopIfTrue="1">
      <formula>IF(AND($G$1="Schulbildung", $B14="Lernende: Gruppenmobilität"), TRUE, FALSE)</formula>
    </cfRule>
  </conditionalFormatting>
  <conditionalFormatting sqref="J2:K2">
    <cfRule type="containsBlanks" dxfId="11" priority="20">
      <formula>LEN(TRIM(J2))=0</formula>
    </cfRule>
  </conditionalFormatting>
  <conditionalFormatting sqref="K14:M155">
    <cfRule type="expression" dxfId="10" priority="3" stopIfTrue="1">
      <formula>IF(AND($G$1="Schulbildung", $B14="Lernende: Gruppenmobilität"), TRUE, FALSE)</formula>
    </cfRule>
  </conditionalFormatting>
  <conditionalFormatting sqref="Q14:Q155">
    <cfRule type="expression" dxfId="9" priority="2" stopIfTrue="1">
      <formula>IF(AND($G$1="Schulbildung", $B14&lt;&gt;"Lehrkräfte: Kurse und Schulungen"), TRUE, FALSE)</formula>
    </cfRule>
  </conditionalFormatting>
  <conditionalFormatting sqref="AH14:AH155">
    <cfRule type="expression" dxfId="8" priority="29" stopIfTrue="1">
      <formula>AND(AH14&gt;2,IF(AA14="Nein",1,0))</formula>
    </cfRule>
    <cfRule type="expression" dxfId="7" priority="30">
      <formula>AND(AH14&gt;6,IF(AA14="Ja",1,0))</formula>
    </cfRule>
  </conditionalFormatting>
  <conditionalFormatting sqref="BK14:BN155">
    <cfRule type="expression" dxfId="6" priority="31">
      <formula>ISERROR(BK14)</formula>
    </cfRule>
  </conditionalFormatting>
  <conditionalFormatting sqref="BL14:BL155">
    <cfRule type="expression" dxfId="5" priority="25">
      <formula>IF($AR14="Lern",1,0)</formula>
    </cfRule>
  </conditionalFormatting>
  <conditionalFormatting sqref="BU14:BU155">
    <cfRule type="containsText" dxfId="4" priority="40" operator="containsText" text="zu wenig km">
      <formula>NOT(ISERROR(SEARCH("zu wenig km",BU14)))</formula>
    </cfRule>
  </conditionalFormatting>
  <conditionalFormatting sqref="BV14:BV155">
    <cfRule type="cellIs" dxfId="3" priority="38" operator="equal">
      <formula>0</formula>
    </cfRule>
  </conditionalFormatting>
  <conditionalFormatting sqref="BW14:BW155">
    <cfRule type="expression" dxfId="2" priority="43">
      <formula>ISERROR(BW14)</formula>
    </cfRule>
  </conditionalFormatting>
  <dataValidations count="19">
    <dataValidation type="list" allowBlank="1" showInputMessage="1" showErrorMessage="1" sqref="N14:N155" xr:uid="{00000000-0002-0000-0100-000000000000}">
      <formula1>$N$5:$N$10</formula1>
    </dataValidation>
    <dataValidation type="list" allowBlank="1" showInputMessage="1" showErrorMessage="1" sqref="O14:O155" xr:uid="{00000000-0002-0000-0100-000001000000}">
      <formula1>$AA$5:$AA$6</formula1>
    </dataValidation>
    <dataValidation type="list" allowBlank="1" showInputMessage="1" showErrorMessage="1" sqref="W14:W155" xr:uid="{00000000-0002-0000-0100-000002000000}">
      <formula1>$W$5:$W$6</formula1>
    </dataValidation>
    <dataValidation type="list" allowBlank="1" showInputMessage="1" showErrorMessage="1" sqref="I14:I155" xr:uid="{00000000-0002-0000-0100-000003000000}">
      <formula1>$I$5:$I$7</formula1>
    </dataValidation>
    <dataValidation type="list" allowBlank="1" showInputMessage="1" showErrorMessage="1" sqref="V14:W155" xr:uid="{00000000-0002-0000-0100-000004000000}">
      <formula1>$V$5:$V$9</formula1>
    </dataValidation>
    <dataValidation type="list" allowBlank="1" showInputMessage="1" showErrorMessage="1" sqref="Z14:Z155" xr:uid="{00000000-0002-0000-0100-000005000000}">
      <formula1>$Z$4:$Z$11</formula1>
    </dataValidation>
    <dataValidation type="list" allowBlank="1" showInputMessage="1" showErrorMessage="1" sqref="P14:P155" xr:uid="{00000000-0002-0000-0100-000006000000}">
      <formula1>$P$5:$P$8</formula1>
    </dataValidation>
    <dataValidation type="list" allowBlank="1" showInputMessage="1" showErrorMessage="1" sqref="Z14:Z155" xr:uid="{00000000-0002-0000-0100-000007000000}">
      <formula1>$Z$5:$Z$11</formula1>
    </dataValidation>
    <dataValidation type="list" allowBlank="1" showInputMessage="1" showErrorMessage="1" sqref="S14:S155" xr:uid="{00000000-0002-0000-0100-000008000000}">
      <formula1>$S$5:$S$8</formula1>
    </dataValidation>
    <dataValidation type="custom" allowBlank="1" showInputMessage="1" showErrorMessage="1" errorTitle="xxycdgfv" error="dsfsdf" sqref="AH14:AH155" xr:uid="{00000000-0002-0000-0100-000009000000}">
      <formula1>IF(AA14="Ja",1,0)</formula1>
    </dataValidation>
    <dataValidation type="whole" allowBlank="1" showInputMessage="1" showErrorMessage="1" errorTitle="Eingabefehler" error="Bitte nur ganze Zahlen OHNE km o.ä. eingeben. Außerdem muss die Zahl größer als 10 und kleiner als 9000 sein. Danke!" promptTitle="Bitte nur ganze Zahlen" prompt="Bitte geben Sie ausschließlich ganze Zahlen ohne 'km' oder ähnliches ein. Der Wert muss zwischen 10 und 9000 liegen. Danke!" sqref="X14:X155" xr:uid="{00000000-0002-0000-0100-00000A000000}">
      <formula1>10</formula1>
      <formula2>9000</formula2>
    </dataValidation>
    <dataValidation type="custom" operator="lessThan" allowBlank="1" showInputMessage="1" showErrorMessage="1" errorTitle="Ungültige Eingabe" error="Nur bei Lehrkräften in der Aktivität &quot;Kurse und Schulungen&quot; können förderfähige Kurstage angegeben werden. Dabei sind maximal 10 Kurstage förderfähig," promptTitle="Maximal 10 Kurstage je TN / MA" prompt="Bitte beachen Sie, dass jeder teilnehmende Person pro Mittelabruf nur maximal 10 Tage gefördert werden kann. Sollten Sie bereits in diesem Mittelabruf einen Kurs gemacht haben, bitte nicht mehr als die Summe 10 aus beiden Kursen eintragen. Der Rest muss a" sqref="AG14:AG155" xr:uid="{00000000-0002-0000-0100-00000B000000}">
      <formula1>AND(AG14&lt;11,B14="Lehrkräfte: Kurse und Schulungen")</formula1>
    </dataValidation>
    <dataValidation type="list" allowBlank="1" showInputMessage="1" showErrorMessage="1" sqref="G1" xr:uid="{00000000-0002-0000-0100-00000C000000}">
      <formula1>$M$2:$M$3</formula1>
    </dataValidation>
    <dataValidation type="list" allowBlank="1" showInputMessage="1" showErrorMessage="1" sqref="G3" xr:uid="{00000000-0002-0000-0100-00000D000000}">
      <formula1>$G$4:$G$6</formula1>
    </dataValidation>
    <dataValidation allowBlank="1" showInputMessage="1" promptTitle="Info" prompt="Bitte die OID im Format E1234567 ODER den Namen der Einrichtung + Adresse eingeben. Danke!" sqref="R14:R155" xr:uid="{00000000-0002-0000-0100-00000E000000}"/>
    <dataValidation type="textLength" operator="notEqual" allowBlank="1" showInputMessage="1" showErrorMessage="1" errorTitle="Kontaktdaten ausfüllen!" error="Bitte die mindestens den Namen der Schule, Ansprechperson und Emailadresse ausfüllen! Danke!" promptTitle="Bitte immer ausfüllen!" sqref="B2:C2" xr:uid="{00000000-0002-0000-0100-00000F000000}">
      <formula1>0</formula1>
    </dataValidation>
    <dataValidation type="list" allowBlank="1" showInputMessage="1" showErrorMessage="1" sqref="B14:B155" xr:uid="{00000000-0002-0000-0100-000010000000}">
      <formula1>$B$4:$B$12</formula1>
    </dataValidation>
    <dataValidation type="custom" operator="equal" allowBlank="1" showErrorMessage="1" errorTitle="IBAN-Falsch" error="Diese IBAN ist ungültig. Bitte korrigieren - Danke!" promptTitle="IBAN Länge beachten!" prompt="Bitte die IBAN ohne Leerzeichen mit 22 Zeichen einfügen. Danke!" sqref="K14:K155" xr:uid="{00000000-0002-0000-0100-000011000000}">
      <formula1>K14="DE"&amp;TEXT((98-MOD((62*(1+MOD(MID(K14,5,8),97))+27*MOD(RIGHT(K14,10),97)),97)),"00")&amp;MID(K14,5,8)&amp;TEXT(RIGHT(K14,10),"0000000000")</formula1>
    </dataValidation>
    <dataValidation type="list" allowBlank="1" showInputMessage="1" showErrorMessage="1" sqref="BL2" xr:uid="{00000000-0002-0000-0100-000012000000}">
      <formula1>BL4:BL12</formula1>
    </dataValidation>
  </dataValidations>
  <hyperlinks>
    <hyperlink ref="O13" r:id="rId1" display="Inklu-sion" xr:uid="{00000000-0004-0000-0100-000000000000}"/>
    <hyperlink ref="AA13" r:id="rId2" display="green travel" xr:uid="{00000000-0004-0000-0100-000001000000}"/>
    <hyperlink ref="X13" r:id="rId3" display="Reale Entfernung in km gem. EU- Rechner" xr:uid="{00000000-0004-0000-0100-000002000000}"/>
    <hyperlink ref="K13" r:id="rId4" xr:uid="{00000000-0004-0000-0100-000003000000}"/>
    <hyperlink ref="A1" r:id="rId5" display="https://youtu.be/zbViEXVNcDg" xr:uid="{2E0DF8BD-33CD-6C46-BD76-1D0D1A8668B4}"/>
  </hyperlinks>
  <pageMargins left="0.5" right="0.5" top="0.75" bottom="0.75" header="0.27777800000000002" footer="0.27777800000000002"/>
  <pageSetup scale="62" orientation="portrait" r:id="rId6"/>
  <headerFooter>
    <oddFooter>&amp;C&amp;"Helvetica Neue,Regular"&amp;12&amp;K000000&amp;P</oddFooter>
  </headerFooter>
  <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3000000}">
          <x14:formula1>
            <xm:f>Intern!$A$10:$A$41</xm:f>
          </x14:formula1>
          <xm:sqref>T14:T155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I108"/>
  <sheetViews>
    <sheetView topLeftCell="A103" zoomScale="130" zoomScaleNormal="130" workbookViewId="0">
      <selection activeCell="K96" sqref="K96"/>
    </sheetView>
  </sheetViews>
  <sheetFormatPr baseColWidth="10" defaultRowHeight="13"/>
  <cols>
    <col min="1" max="1" width="23.1640625" customWidth="1"/>
    <col min="2" max="5" width="7.1640625" style="38" customWidth="1"/>
    <col min="6" max="8" width="7.1640625" customWidth="1"/>
    <col min="9" max="9" width="7.5" style="38" customWidth="1"/>
    <col min="11" max="11" width="20.83203125" customWidth="1"/>
    <col min="12" max="12" width="5.33203125" bestFit="1" customWidth="1"/>
    <col min="14" max="14" width="9.5" bestFit="1" customWidth="1"/>
    <col min="16" max="17" width="6" bestFit="1" customWidth="1"/>
    <col min="18" max="18" width="6.1640625" bestFit="1" customWidth="1"/>
    <col min="19" max="19" width="9.83203125" bestFit="1" customWidth="1"/>
    <col min="21" max="21" width="22.33203125" customWidth="1"/>
    <col min="29" max="29" width="54" customWidth="1"/>
    <col min="30" max="30" width="24.33203125" customWidth="1"/>
    <col min="31" max="31" width="20.5" customWidth="1"/>
  </cols>
  <sheetData>
    <row r="1" spans="1:35" ht="21">
      <c r="A1" s="134" t="s">
        <v>312</v>
      </c>
      <c r="B1" s="133"/>
      <c r="C1" s="133"/>
      <c r="D1" s="133"/>
      <c r="E1" s="133"/>
      <c r="F1" s="133"/>
      <c r="G1" s="133"/>
      <c r="H1" s="133"/>
      <c r="I1" s="133"/>
      <c r="J1" s="124"/>
    </row>
    <row r="2" spans="1:35" ht="14" thickBot="1"/>
    <row r="3" spans="1:35" ht="35" thickBot="1">
      <c r="A3" s="163" t="s">
        <v>229</v>
      </c>
      <c r="B3" s="162">
        <v>575</v>
      </c>
    </row>
    <row r="5" spans="1:35" ht="14" thickBot="1">
      <c r="C5" s="38">
        <v>14</v>
      </c>
      <c r="E5" s="38">
        <v>14</v>
      </c>
    </row>
    <row r="6" spans="1:35" ht="15" thickBot="1">
      <c r="B6" s="96" t="s">
        <v>313</v>
      </c>
      <c r="C6" s="97"/>
      <c r="D6" s="97"/>
      <c r="E6" s="97"/>
      <c r="F6" s="97"/>
      <c r="G6" s="97"/>
      <c r="H6" s="97"/>
      <c r="I6" s="98"/>
      <c r="L6" s="99" t="s">
        <v>314</v>
      </c>
      <c r="M6" s="100"/>
      <c r="N6" s="100"/>
      <c r="O6" s="100"/>
      <c r="P6" s="100"/>
      <c r="Q6" s="100"/>
      <c r="R6" s="100"/>
      <c r="S6" s="101"/>
      <c r="V6" s="135" t="s">
        <v>221</v>
      </c>
      <c r="W6" s="136"/>
      <c r="X6" s="136"/>
      <c r="Y6" s="136"/>
      <c r="Z6" s="136"/>
      <c r="AA6" s="137"/>
      <c r="AC6" s="102" t="s">
        <v>193</v>
      </c>
      <c r="AD6" s="103"/>
      <c r="AE6" s="103"/>
      <c r="AF6" s="103"/>
      <c r="AG6" s="103"/>
      <c r="AH6" s="104"/>
    </row>
    <row r="7" spans="1:35" ht="14">
      <c r="B7" s="93" t="s">
        <v>142</v>
      </c>
      <c r="C7" s="94"/>
      <c r="D7" s="94"/>
      <c r="E7" s="94"/>
      <c r="F7" s="94" t="s">
        <v>143</v>
      </c>
      <c r="G7" s="94"/>
      <c r="H7" s="94"/>
      <c r="I7" s="76"/>
      <c r="L7" s="93" t="s">
        <v>142</v>
      </c>
      <c r="M7" s="94"/>
      <c r="N7" s="94"/>
      <c r="O7" s="94"/>
      <c r="P7" s="94" t="s">
        <v>143</v>
      </c>
      <c r="Q7" s="94"/>
      <c r="R7" s="94"/>
      <c r="S7" s="76"/>
      <c r="V7" s="66" t="s">
        <v>192</v>
      </c>
      <c r="W7" s="67"/>
      <c r="X7" s="67"/>
      <c r="Y7" s="67"/>
      <c r="Z7" s="67"/>
      <c r="AA7" s="68"/>
      <c r="AD7" s="105"/>
      <c r="AE7" s="105"/>
    </row>
    <row r="8" spans="1:35" ht="28">
      <c r="B8" s="95" t="s">
        <v>96</v>
      </c>
      <c r="C8" s="74" t="s">
        <v>96</v>
      </c>
      <c r="D8" s="74" t="s">
        <v>99</v>
      </c>
      <c r="E8" s="74" t="s">
        <v>99</v>
      </c>
      <c r="F8" s="2" t="s">
        <v>144</v>
      </c>
      <c r="G8" s="2" t="s">
        <v>144</v>
      </c>
      <c r="H8" s="2" t="s">
        <v>145</v>
      </c>
      <c r="I8" s="76" t="s">
        <v>148</v>
      </c>
      <c r="L8" s="95" t="s">
        <v>96</v>
      </c>
      <c r="M8" s="74" t="s">
        <v>96</v>
      </c>
      <c r="N8" s="74" t="s">
        <v>99</v>
      </c>
      <c r="O8" s="74" t="s">
        <v>99</v>
      </c>
      <c r="P8" s="2" t="s">
        <v>144</v>
      </c>
      <c r="Q8" s="2" t="s">
        <v>144</v>
      </c>
      <c r="R8" s="2" t="s">
        <v>145</v>
      </c>
      <c r="S8" s="76" t="s">
        <v>148</v>
      </c>
      <c r="V8" s="71" t="s">
        <v>187</v>
      </c>
      <c r="W8" s="69" t="s">
        <v>188</v>
      </c>
      <c r="X8" s="2"/>
      <c r="Y8" s="69" t="s">
        <v>183</v>
      </c>
      <c r="Z8" s="69" t="s">
        <v>184</v>
      </c>
      <c r="AA8" s="70"/>
      <c r="AC8" s="105"/>
      <c r="AE8" s="38"/>
      <c r="AF8" s="38"/>
      <c r="AG8" s="38"/>
      <c r="AH8" s="38"/>
      <c r="AI8" s="38"/>
    </row>
    <row r="9" spans="1:35" ht="28.5" customHeight="1">
      <c r="B9" s="95" t="s">
        <v>98</v>
      </c>
      <c r="C9" s="74" t="s">
        <v>97</v>
      </c>
      <c r="D9" s="74" t="s">
        <v>98</v>
      </c>
      <c r="E9" s="74" t="s">
        <v>97</v>
      </c>
      <c r="F9" s="2" t="s">
        <v>146</v>
      </c>
      <c r="G9" s="2" t="s">
        <v>147</v>
      </c>
      <c r="H9" s="2"/>
      <c r="I9" s="76" t="s">
        <v>149</v>
      </c>
      <c r="L9" s="95" t="s">
        <v>98</v>
      </c>
      <c r="M9" s="74" t="s">
        <v>97</v>
      </c>
      <c r="N9" s="74" t="s">
        <v>98</v>
      </c>
      <c r="O9" s="74" t="s">
        <v>97</v>
      </c>
      <c r="P9" s="2" t="s">
        <v>146</v>
      </c>
      <c r="Q9" s="2" t="s">
        <v>147</v>
      </c>
      <c r="R9" s="2"/>
      <c r="S9" s="76" t="s">
        <v>149</v>
      </c>
      <c r="V9" s="71" t="s">
        <v>180</v>
      </c>
      <c r="W9" s="69" t="s">
        <v>181</v>
      </c>
      <c r="X9" s="69" t="s">
        <v>182</v>
      </c>
      <c r="Y9" s="69" t="s">
        <v>185</v>
      </c>
      <c r="Z9" s="69" t="s">
        <v>186</v>
      </c>
      <c r="AA9" s="72" t="s">
        <v>182</v>
      </c>
      <c r="AC9" s="109" t="s">
        <v>200</v>
      </c>
      <c r="AD9" s="109" t="s">
        <v>196</v>
      </c>
      <c r="AE9" s="109" t="s">
        <v>197</v>
      </c>
      <c r="AF9" s="38"/>
      <c r="AG9" s="38"/>
      <c r="AH9" s="38"/>
      <c r="AI9" s="38"/>
    </row>
    <row r="10" spans="1:35" ht="14">
      <c r="A10" t="s">
        <v>102</v>
      </c>
      <c r="B10" s="73">
        <v>64</v>
      </c>
      <c r="C10" s="75">
        <f>ROUND((B10*70/100),0)</f>
        <v>45</v>
      </c>
      <c r="D10" s="75">
        <v>128</v>
      </c>
      <c r="E10" s="75">
        <f t="shared" ref="E10:E15" si="0">ROUND((D10*70/100),0)</f>
        <v>90</v>
      </c>
      <c r="F10" s="75">
        <v>59</v>
      </c>
      <c r="G10" s="75">
        <v>40</v>
      </c>
      <c r="H10" s="75">
        <v>141</v>
      </c>
      <c r="I10" s="76">
        <v>2</v>
      </c>
      <c r="K10" t="s">
        <v>102</v>
      </c>
      <c r="L10" s="73">
        <v>62</v>
      </c>
      <c r="M10" s="75">
        <v>43</v>
      </c>
      <c r="N10" s="75">
        <v>128</v>
      </c>
      <c r="O10" s="75">
        <v>90</v>
      </c>
      <c r="P10" s="75">
        <v>59</v>
      </c>
      <c r="Q10" s="75">
        <v>40</v>
      </c>
      <c r="R10" s="75">
        <v>141</v>
      </c>
      <c r="S10" s="76">
        <v>2</v>
      </c>
      <c r="U10" t="s">
        <v>102</v>
      </c>
      <c r="V10" s="73">
        <f t="shared" ref="V10:V27" si="1">B10</f>
        <v>64</v>
      </c>
      <c r="W10" s="74">
        <f>V10*70/100</f>
        <v>44.8</v>
      </c>
      <c r="X10" s="74">
        <f>ROUND(W10,0)</f>
        <v>45</v>
      </c>
      <c r="Y10" s="75">
        <f t="shared" ref="Y10:Y41" si="2">D10</f>
        <v>128</v>
      </c>
      <c r="Z10" s="74">
        <f>Y10*70/100</f>
        <v>89.6</v>
      </c>
      <c r="AA10" s="76">
        <f>ROUND(Z10,0)</f>
        <v>90</v>
      </c>
      <c r="AC10" s="105" t="s">
        <v>195</v>
      </c>
      <c r="AD10" t="s">
        <v>162</v>
      </c>
      <c r="AE10" s="38">
        <f>SUMIFS('TN-Tabelle für Erasmus@ISB'!$BK$14:$BK$155,'TN-Tabelle für Erasmus@ISB'!$B$14:$B$155,Intern!AD10)</f>
        <v>1897</v>
      </c>
    </row>
    <row r="11" spans="1:35" ht="14">
      <c r="A11" t="s">
        <v>2</v>
      </c>
      <c r="B11" s="73">
        <v>48</v>
      </c>
      <c r="C11" s="75">
        <f>ROUND((B11*70/100),0)</f>
        <v>34</v>
      </c>
      <c r="D11" s="75">
        <v>112</v>
      </c>
      <c r="E11" s="75">
        <f t="shared" si="0"/>
        <v>78</v>
      </c>
      <c r="F11" s="75">
        <v>22</v>
      </c>
      <c r="G11" s="75">
        <v>15</v>
      </c>
      <c r="H11" s="75">
        <v>115</v>
      </c>
      <c r="I11" s="76">
        <v>3</v>
      </c>
      <c r="K11" t="s">
        <v>2</v>
      </c>
      <c r="L11" s="73">
        <v>53</v>
      </c>
      <c r="M11" s="75">
        <v>37</v>
      </c>
      <c r="N11" s="75">
        <v>112</v>
      </c>
      <c r="O11" s="75">
        <v>78</v>
      </c>
      <c r="P11" s="75">
        <v>22</v>
      </c>
      <c r="Q11" s="75">
        <v>15</v>
      </c>
      <c r="R11" s="75">
        <v>115</v>
      </c>
      <c r="S11" s="76">
        <v>3</v>
      </c>
      <c r="U11" t="s">
        <v>2</v>
      </c>
      <c r="V11" s="73">
        <f t="shared" si="1"/>
        <v>48</v>
      </c>
      <c r="W11" s="74">
        <f t="shared" ref="W11:W41" si="3">V11*70/100</f>
        <v>33.6</v>
      </c>
      <c r="X11" s="74">
        <f t="shared" ref="X11:X41" si="4">ROUND(W11,0)</f>
        <v>34</v>
      </c>
      <c r="Y11" s="75">
        <f t="shared" si="2"/>
        <v>112</v>
      </c>
      <c r="Z11" s="74">
        <f t="shared" ref="Z11:Z41" si="5">Y11*70/100</f>
        <v>78.400000000000006</v>
      </c>
      <c r="AA11" s="76">
        <f t="shared" ref="AA11:AA41" si="6">ROUND(Z11,0)</f>
        <v>78</v>
      </c>
      <c r="AC11" s="105" t="s">
        <v>195</v>
      </c>
      <c r="AD11" t="s">
        <v>81</v>
      </c>
      <c r="AE11" s="38">
        <f>SUMIFS('TN-Tabelle für Erasmus@ISB'!$BK$14:$BK$155,'TN-Tabelle für Erasmus@ISB'!$B$14:$B$155,Intern!AD11)</f>
        <v>413</v>
      </c>
    </row>
    <row r="12" spans="1:35" ht="14">
      <c r="A12" t="s">
        <v>90</v>
      </c>
      <c r="B12" s="73">
        <v>64</v>
      </c>
      <c r="C12" s="75">
        <f>ROUND((B12*70/100),0)</f>
        <v>45</v>
      </c>
      <c r="D12" s="75">
        <v>144</v>
      </c>
      <c r="E12" s="75">
        <f t="shared" si="0"/>
        <v>101</v>
      </c>
      <c r="F12" s="75">
        <v>75</v>
      </c>
      <c r="G12" s="75">
        <v>50</v>
      </c>
      <c r="H12" s="75">
        <v>183</v>
      </c>
      <c r="I12" s="76">
        <v>1</v>
      </c>
      <c r="K12" t="s">
        <v>90</v>
      </c>
      <c r="L12" s="73">
        <v>72</v>
      </c>
      <c r="M12" s="75">
        <v>50</v>
      </c>
      <c r="N12" s="75">
        <v>144</v>
      </c>
      <c r="O12" s="75">
        <v>101</v>
      </c>
      <c r="P12" s="75">
        <v>75</v>
      </c>
      <c r="Q12" s="75">
        <v>50</v>
      </c>
      <c r="R12" s="75">
        <v>183</v>
      </c>
      <c r="S12" s="76">
        <v>1</v>
      </c>
      <c r="U12" t="s">
        <v>90</v>
      </c>
      <c r="V12" s="73">
        <f t="shared" si="1"/>
        <v>64</v>
      </c>
      <c r="W12" s="74">
        <f t="shared" si="3"/>
        <v>44.8</v>
      </c>
      <c r="X12" s="74">
        <f t="shared" si="4"/>
        <v>45</v>
      </c>
      <c r="Y12" s="75">
        <f t="shared" si="2"/>
        <v>144</v>
      </c>
      <c r="Z12" s="74">
        <f t="shared" si="5"/>
        <v>100.8</v>
      </c>
      <c r="AA12" s="76">
        <f t="shared" si="6"/>
        <v>101</v>
      </c>
      <c r="AC12" s="107" t="s">
        <v>198</v>
      </c>
      <c r="AD12" t="s">
        <v>162</v>
      </c>
      <c r="AE12" s="38">
        <f>SUMIFS('TN-Tabelle für Erasmus@ISB'!$BL$14:$BL$155,'TN-Tabelle für Erasmus@ISB'!$B$14:$B$155,Intern!AD12)</f>
        <v>2051</v>
      </c>
    </row>
    <row r="13" spans="1:35" ht="14">
      <c r="A13" t="s">
        <v>109</v>
      </c>
      <c r="B13" s="73">
        <v>48</v>
      </c>
      <c r="C13" s="75">
        <f t="shared" ref="C13:C41" si="7">ROUND((B13*70/100),0)</f>
        <v>34</v>
      </c>
      <c r="D13" s="75">
        <v>112</v>
      </c>
      <c r="E13" s="75">
        <f t="shared" si="0"/>
        <v>78</v>
      </c>
      <c r="F13" s="75">
        <v>29</v>
      </c>
      <c r="G13" s="75">
        <v>20</v>
      </c>
      <c r="H13" s="75">
        <v>85</v>
      </c>
      <c r="I13" s="76">
        <v>3</v>
      </c>
      <c r="K13" t="s">
        <v>109</v>
      </c>
      <c r="L13" s="73">
        <v>53</v>
      </c>
      <c r="M13" s="75">
        <v>37</v>
      </c>
      <c r="N13" s="75">
        <v>112</v>
      </c>
      <c r="O13" s="75">
        <v>78</v>
      </c>
      <c r="P13" s="75">
        <v>29</v>
      </c>
      <c r="Q13" s="75">
        <v>20</v>
      </c>
      <c r="R13" s="75">
        <v>85</v>
      </c>
      <c r="S13" s="76">
        <v>3</v>
      </c>
      <c r="U13" t="s">
        <v>109</v>
      </c>
      <c r="V13" s="73">
        <f t="shared" si="1"/>
        <v>48</v>
      </c>
      <c r="W13" s="74">
        <f t="shared" si="3"/>
        <v>33.6</v>
      </c>
      <c r="X13" s="74">
        <f t="shared" si="4"/>
        <v>34</v>
      </c>
      <c r="Y13" s="75">
        <f t="shared" si="2"/>
        <v>112</v>
      </c>
      <c r="Z13" s="74">
        <f t="shared" si="5"/>
        <v>78.400000000000006</v>
      </c>
      <c r="AA13" s="76">
        <f t="shared" si="6"/>
        <v>78</v>
      </c>
      <c r="AC13" s="107" t="s">
        <v>198</v>
      </c>
      <c r="AD13" t="s">
        <v>81</v>
      </c>
      <c r="AE13" s="38">
        <f>SUMIFS('TN-Tabelle für Erasmus@ISB'!$BL$14:$BL$155,'TN-Tabelle für Erasmus@ISB'!$B$14:$B$155,Intern!AD13)</f>
        <v>695</v>
      </c>
    </row>
    <row r="14" spans="1:35" ht="14">
      <c r="A14" t="s">
        <v>94</v>
      </c>
      <c r="B14" s="73">
        <v>64</v>
      </c>
      <c r="C14" s="75">
        <f t="shared" si="7"/>
        <v>45</v>
      </c>
      <c r="D14" s="75">
        <v>144</v>
      </c>
      <c r="E14" s="75">
        <f t="shared" si="0"/>
        <v>101</v>
      </c>
      <c r="F14" s="75">
        <v>54</v>
      </c>
      <c r="G14" s="75">
        <v>36</v>
      </c>
      <c r="H14" s="75">
        <v>171</v>
      </c>
      <c r="I14" s="76">
        <v>1</v>
      </c>
      <c r="K14" t="s">
        <v>94</v>
      </c>
      <c r="L14" s="73">
        <v>72</v>
      </c>
      <c r="M14" s="75">
        <v>50</v>
      </c>
      <c r="N14" s="75">
        <v>144</v>
      </c>
      <c r="O14" s="75">
        <v>101</v>
      </c>
      <c r="P14" s="75">
        <v>54</v>
      </c>
      <c r="Q14" s="75">
        <v>36</v>
      </c>
      <c r="R14" s="75">
        <v>171</v>
      </c>
      <c r="S14" s="76">
        <v>1</v>
      </c>
      <c r="U14" t="s">
        <v>94</v>
      </c>
      <c r="V14" s="73">
        <f t="shared" si="1"/>
        <v>64</v>
      </c>
      <c r="W14" s="74">
        <f t="shared" si="3"/>
        <v>44.8</v>
      </c>
      <c r="X14" s="74">
        <f t="shared" si="4"/>
        <v>45</v>
      </c>
      <c r="Y14" s="75">
        <f t="shared" si="2"/>
        <v>144</v>
      </c>
      <c r="Z14" s="74">
        <f t="shared" si="5"/>
        <v>100.8</v>
      </c>
      <c r="AA14" s="76">
        <f t="shared" si="6"/>
        <v>101</v>
      </c>
      <c r="AC14" s="107" t="s">
        <v>199</v>
      </c>
      <c r="AD14" t="s">
        <v>162</v>
      </c>
      <c r="AE14" s="38">
        <f>SUMIFS('TN-Tabelle für Erasmus@ISB'!$BM$14:$BM$155,'TN-Tabelle für Erasmus@ISB'!$B$14:$B$155,Intern!AD14)</f>
        <v>1897</v>
      </c>
    </row>
    <row r="15" spans="1:35" ht="14">
      <c r="A15" t="s">
        <v>103</v>
      </c>
      <c r="B15" s="73">
        <v>56</v>
      </c>
      <c r="C15" s="75">
        <f t="shared" si="7"/>
        <v>39</v>
      </c>
      <c r="D15" s="75">
        <v>128</v>
      </c>
      <c r="E15" s="75">
        <f t="shared" si="0"/>
        <v>90</v>
      </c>
      <c r="F15" s="75">
        <v>53</v>
      </c>
      <c r="G15" s="75">
        <v>36</v>
      </c>
      <c r="H15" s="75">
        <v>105</v>
      </c>
      <c r="I15" s="76">
        <v>2</v>
      </c>
      <c r="K15" t="s">
        <v>103</v>
      </c>
      <c r="L15" s="73">
        <v>62</v>
      </c>
      <c r="M15" s="75">
        <v>43</v>
      </c>
      <c r="N15" s="75">
        <v>128</v>
      </c>
      <c r="O15" s="75">
        <v>90</v>
      </c>
      <c r="P15" s="75">
        <v>53</v>
      </c>
      <c r="Q15" s="75">
        <v>36</v>
      </c>
      <c r="R15" s="75">
        <v>105</v>
      </c>
      <c r="S15" s="76">
        <v>2</v>
      </c>
      <c r="U15" t="s">
        <v>103</v>
      </c>
      <c r="V15" s="73">
        <f t="shared" si="1"/>
        <v>56</v>
      </c>
      <c r="W15" s="74">
        <f t="shared" si="3"/>
        <v>39.200000000000003</v>
      </c>
      <c r="X15" s="74">
        <f t="shared" si="4"/>
        <v>39</v>
      </c>
      <c r="Y15" s="75">
        <f t="shared" si="2"/>
        <v>128</v>
      </c>
      <c r="Z15" s="74">
        <f t="shared" si="5"/>
        <v>89.6</v>
      </c>
      <c r="AA15" s="76">
        <f t="shared" si="6"/>
        <v>90</v>
      </c>
      <c r="AC15" s="107" t="s">
        <v>199</v>
      </c>
      <c r="AD15" t="s">
        <v>81</v>
      </c>
      <c r="AE15" s="38">
        <f>SUMIFS('TN-Tabelle für Erasmus@ISB'!$BM$14:$BM$155,'TN-Tabelle für Erasmus@ISB'!$B$14:$B$155,Intern!AD15)</f>
        <v>413</v>
      </c>
    </row>
    <row r="16" spans="1:35" ht="14">
      <c r="A16" t="s">
        <v>86</v>
      </c>
      <c r="B16" s="73">
        <v>56</v>
      </c>
      <c r="C16" s="75">
        <f t="shared" si="7"/>
        <v>39</v>
      </c>
      <c r="D16" s="75">
        <v>128</v>
      </c>
      <c r="E16" s="75">
        <f t="shared" ref="E16:E41" si="8">ROUND((D16*70/100),0)</f>
        <v>90</v>
      </c>
      <c r="F16" s="75">
        <v>36</v>
      </c>
      <c r="G16" s="75">
        <v>24</v>
      </c>
      <c r="H16" s="75">
        <v>150</v>
      </c>
      <c r="I16" s="76">
        <v>2</v>
      </c>
      <c r="K16" t="s">
        <v>86</v>
      </c>
      <c r="L16" s="73">
        <v>62</v>
      </c>
      <c r="M16" s="75">
        <v>43</v>
      </c>
      <c r="N16" s="75">
        <v>128</v>
      </c>
      <c r="O16" s="75">
        <v>90</v>
      </c>
      <c r="P16" s="75">
        <v>36</v>
      </c>
      <c r="Q16" s="75">
        <v>24</v>
      </c>
      <c r="R16" s="75">
        <v>150</v>
      </c>
      <c r="S16" s="76">
        <v>2</v>
      </c>
      <c r="U16" t="s">
        <v>86</v>
      </c>
      <c r="V16" s="73">
        <f t="shared" si="1"/>
        <v>56</v>
      </c>
      <c r="W16" s="74">
        <f t="shared" si="3"/>
        <v>39.200000000000003</v>
      </c>
      <c r="X16" s="74">
        <f t="shared" si="4"/>
        <v>39</v>
      </c>
      <c r="Y16" s="75">
        <f t="shared" si="2"/>
        <v>128</v>
      </c>
      <c r="Z16" s="74">
        <f t="shared" si="5"/>
        <v>89.6</v>
      </c>
      <c r="AA16" s="76">
        <f t="shared" si="6"/>
        <v>90</v>
      </c>
      <c r="AC16" s="107" t="s">
        <v>201</v>
      </c>
      <c r="AD16" t="s">
        <v>162</v>
      </c>
      <c r="AE16" s="38">
        <f>SUMIFS('TN-Tabelle für Erasmus@ISB'!$BU$14:$BU$155,'TN-Tabelle für Erasmus@ISB'!$B$14:$B$155,Intern!AD16)</f>
        <v>726</v>
      </c>
    </row>
    <row r="17" spans="1:31" ht="14">
      <c r="A17" t="s">
        <v>93</v>
      </c>
      <c r="B17" s="73">
        <v>64</v>
      </c>
      <c r="C17" s="75">
        <f t="shared" si="7"/>
        <v>45</v>
      </c>
      <c r="D17" s="75">
        <v>144</v>
      </c>
      <c r="E17" s="75">
        <f t="shared" si="8"/>
        <v>101</v>
      </c>
      <c r="F17" s="75">
        <v>58</v>
      </c>
      <c r="G17" s="75">
        <v>39</v>
      </c>
      <c r="H17" s="75">
        <v>129</v>
      </c>
      <c r="I17" s="76">
        <v>1</v>
      </c>
      <c r="K17" t="s">
        <v>93</v>
      </c>
      <c r="L17" s="73">
        <v>72</v>
      </c>
      <c r="M17" s="75">
        <v>50</v>
      </c>
      <c r="N17" s="75">
        <v>144</v>
      </c>
      <c r="O17" s="75">
        <v>101</v>
      </c>
      <c r="P17" s="75">
        <v>58</v>
      </c>
      <c r="Q17" s="75">
        <v>39</v>
      </c>
      <c r="R17" s="75">
        <v>129</v>
      </c>
      <c r="S17" s="76">
        <v>1</v>
      </c>
      <c r="U17" t="s">
        <v>93</v>
      </c>
      <c r="V17" s="73">
        <f t="shared" si="1"/>
        <v>64</v>
      </c>
      <c r="W17" s="74">
        <f t="shared" si="3"/>
        <v>44.8</v>
      </c>
      <c r="X17" s="74">
        <f t="shared" si="4"/>
        <v>45</v>
      </c>
      <c r="Y17" s="75">
        <f t="shared" si="2"/>
        <v>144</v>
      </c>
      <c r="Z17" s="74">
        <f t="shared" si="5"/>
        <v>100.8</v>
      </c>
      <c r="AA17" s="76">
        <f t="shared" si="6"/>
        <v>101</v>
      </c>
      <c r="AC17" s="107" t="s">
        <v>201</v>
      </c>
      <c r="AD17" t="s">
        <v>81</v>
      </c>
      <c r="AE17" s="38">
        <f>SUMIFS('TN-Tabelle für Erasmus@ISB'!$BU$14:$BU$155,'TN-Tabelle für Erasmus@ISB'!$B$14:$B$155,Intern!AD17)</f>
        <v>309</v>
      </c>
    </row>
    <row r="18" spans="1:31" ht="14">
      <c r="A18" t="s">
        <v>92</v>
      </c>
      <c r="B18" s="73">
        <v>64</v>
      </c>
      <c r="C18" s="75">
        <f t="shared" si="7"/>
        <v>45</v>
      </c>
      <c r="D18" s="75">
        <v>144</v>
      </c>
      <c r="E18" s="75">
        <f t="shared" si="8"/>
        <v>101</v>
      </c>
      <c r="F18" s="75">
        <v>62</v>
      </c>
      <c r="G18" s="75">
        <v>41</v>
      </c>
      <c r="H18" s="75">
        <v>187</v>
      </c>
      <c r="I18" s="76">
        <v>1</v>
      </c>
      <c r="K18" t="s">
        <v>92</v>
      </c>
      <c r="L18" s="73">
        <v>72</v>
      </c>
      <c r="M18" s="75">
        <v>50</v>
      </c>
      <c r="N18" s="75">
        <v>144</v>
      </c>
      <c r="O18" s="75">
        <v>101</v>
      </c>
      <c r="P18" s="75">
        <v>62</v>
      </c>
      <c r="Q18" s="75">
        <v>41</v>
      </c>
      <c r="R18" s="75">
        <v>187</v>
      </c>
      <c r="S18" s="76">
        <v>1</v>
      </c>
      <c r="U18" t="s">
        <v>92</v>
      </c>
      <c r="V18" s="73">
        <f t="shared" si="1"/>
        <v>64</v>
      </c>
      <c r="W18" s="74">
        <f t="shared" si="3"/>
        <v>44.8</v>
      </c>
      <c r="X18" s="74">
        <f t="shared" si="4"/>
        <v>45</v>
      </c>
      <c r="Y18" s="75">
        <f t="shared" si="2"/>
        <v>144</v>
      </c>
      <c r="Z18" s="74">
        <f t="shared" si="5"/>
        <v>100.8</v>
      </c>
      <c r="AA18" s="76">
        <f t="shared" si="6"/>
        <v>101</v>
      </c>
      <c r="AC18" s="107" t="s">
        <v>194</v>
      </c>
      <c r="AD18" t="s">
        <v>162</v>
      </c>
      <c r="AE18" s="38">
        <f>SUMIFS('TN-Tabelle für Erasmus@ISB'!$BV$14:$BV$155,'TN-Tabelle für Erasmus@ISB'!$B$14:$B$155,Intern!AD18)</f>
        <v>0</v>
      </c>
    </row>
    <row r="19" spans="1:31" ht="14">
      <c r="A19" t="s">
        <v>104</v>
      </c>
      <c r="B19" s="73">
        <v>56</v>
      </c>
      <c r="C19" s="75">
        <f t="shared" si="7"/>
        <v>39</v>
      </c>
      <c r="D19" s="75">
        <v>128</v>
      </c>
      <c r="E19" s="75">
        <f t="shared" si="8"/>
        <v>90</v>
      </c>
      <c r="F19" s="75">
        <v>42</v>
      </c>
      <c r="G19" s="75">
        <v>28</v>
      </c>
      <c r="H19" s="75">
        <v>150</v>
      </c>
      <c r="I19" s="76">
        <v>2</v>
      </c>
      <c r="K19" t="s">
        <v>104</v>
      </c>
      <c r="L19" s="73">
        <v>62</v>
      </c>
      <c r="M19" s="75">
        <v>43</v>
      </c>
      <c r="N19" s="75">
        <v>128</v>
      </c>
      <c r="O19" s="75">
        <v>90</v>
      </c>
      <c r="P19" s="75">
        <v>42</v>
      </c>
      <c r="Q19" s="75">
        <v>28</v>
      </c>
      <c r="R19" s="75">
        <v>150</v>
      </c>
      <c r="S19" s="76">
        <v>2</v>
      </c>
      <c r="U19" t="s">
        <v>104</v>
      </c>
      <c r="V19" s="73">
        <f t="shared" si="1"/>
        <v>56</v>
      </c>
      <c r="W19" s="74">
        <f t="shared" si="3"/>
        <v>39.200000000000003</v>
      </c>
      <c r="X19" s="74">
        <f t="shared" si="4"/>
        <v>39</v>
      </c>
      <c r="Y19" s="75">
        <f t="shared" si="2"/>
        <v>128</v>
      </c>
      <c r="Z19" s="74">
        <f t="shared" si="5"/>
        <v>89.6</v>
      </c>
      <c r="AA19" s="76">
        <f t="shared" si="6"/>
        <v>90</v>
      </c>
      <c r="AC19" s="107" t="s">
        <v>194</v>
      </c>
      <c r="AD19" t="s">
        <v>81</v>
      </c>
      <c r="AE19" s="38">
        <f>SUMIFS('TN-Tabelle für Erasmus@ISB'!$BV$14:$BV$155,'TN-Tabelle für Erasmus@ISB'!$B$14:$B$155,Intern!AD19)</f>
        <v>0</v>
      </c>
    </row>
    <row r="20" spans="1:31" ht="14">
      <c r="A20" t="s">
        <v>111</v>
      </c>
      <c r="B20" s="73">
        <v>48</v>
      </c>
      <c r="C20" s="75">
        <f t="shared" si="7"/>
        <v>34</v>
      </c>
      <c r="D20" s="75">
        <v>112</v>
      </c>
      <c r="E20" s="75">
        <f t="shared" si="8"/>
        <v>78</v>
      </c>
      <c r="F20" s="244">
        <v>46</v>
      </c>
      <c r="G20" s="244">
        <v>31</v>
      </c>
      <c r="H20" s="244">
        <v>191</v>
      </c>
      <c r="I20" s="76">
        <v>3</v>
      </c>
      <c r="K20" t="s">
        <v>111</v>
      </c>
      <c r="L20" s="73">
        <v>53</v>
      </c>
      <c r="M20" s="75">
        <v>37</v>
      </c>
      <c r="N20" s="75">
        <v>112</v>
      </c>
      <c r="O20" s="75">
        <v>78</v>
      </c>
      <c r="P20" s="244">
        <v>46</v>
      </c>
      <c r="Q20" s="244">
        <v>31</v>
      </c>
      <c r="R20" s="244">
        <v>191</v>
      </c>
      <c r="S20" s="76">
        <v>3</v>
      </c>
      <c r="U20" t="s">
        <v>111</v>
      </c>
      <c r="V20" s="73">
        <f t="shared" si="1"/>
        <v>48</v>
      </c>
      <c r="W20" s="74">
        <f t="shared" si="3"/>
        <v>33.6</v>
      </c>
      <c r="X20" s="74">
        <f t="shared" si="4"/>
        <v>34</v>
      </c>
      <c r="Y20" s="75">
        <f t="shared" si="2"/>
        <v>112</v>
      </c>
      <c r="Z20" s="74">
        <f t="shared" si="5"/>
        <v>78.400000000000006</v>
      </c>
      <c r="AA20" s="76">
        <f t="shared" si="6"/>
        <v>78</v>
      </c>
      <c r="AC20" s="107" t="s">
        <v>202</v>
      </c>
      <c r="AD20" t="s">
        <v>162</v>
      </c>
      <c r="AE20" s="38">
        <f>SUMIFS('TN-Tabelle für Erasmus@ISB'!$BW$14:$BW$155,'TN-Tabelle für Erasmus@ISB'!$B$14:$B$155,Intern!AD20)</f>
        <v>2623</v>
      </c>
    </row>
    <row r="21" spans="1:31" ht="14">
      <c r="A21" t="s">
        <v>110</v>
      </c>
      <c r="B21" s="73">
        <v>48</v>
      </c>
      <c r="C21" s="75">
        <f t="shared" si="7"/>
        <v>34</v>
      </c>
      <c r="D21" s="75">
        <v>112</v>
      </c>
      <c r="E21" s="75">
        <f t="shared" si="8"/>
        <v>78</v>
      </c>
      <c r="F21" s="75">
        <v>35</v>
      </c>
      <c r="G21" s="75">
        <v>24</v>
      </c>
      <c r="H21" s="75">
        <v>76</v>
      </c>
      <c r="I21" s="76">
        <v>3</v>
      </c>
      <c r="K21" t="s">
        <v>110</v>
      </c>
      <c r="L21" s="73">
        <v>53</v>
      </c>
      <c r="M21" s="75">
        <v>37</v>
      </c>
      <c r="N21" s="75">
        <v>112</v>
      </c>
      <c r="O21" s="75">
        <v>78</v>
      </c>
      <c r="P21" s="75">
        <v>35</v>
      </c>
      <c r="Q21" s="75">
        <v>24</v>
      </c>
      <c r="R21" s="75">
        <v>76</v>
      </c>
      <c r="S21" s="76">
        <v>3</v>
      </c>
      <c r="U21" t="s">
        <v>110</v>
      </c>
      <c r="V21" s="73">
        <f t="shared" si="1"/>
        <v>48</v>
      </c>
      <c r="W21" s="74">
        <f t="shared" si="3"/>
        <v>33.6</v>
      </c>
      <c r="X21" s="74">
        <f t="shared" si="4"/>
        <v>34</v>
      </c>
      <c r="Y21" s="75">
        <f t="shared" si="2"/>
        <v>112</v>
      </c>
      <c r="Z21" s="74">
        <f t="shared" si="5"/>
        <v>78.400000000000006</v>
      </c>
      <c r="AA21" s="76">
        <f t="shared" si="6"/>
        <v>78</v>
      </c>
      <c r="AC21" s="107" t="s">
        <v>202</v>
      </c>
      <c r="AD21" t="s">
        <v>81</v>
      </c>
      <c r="AE21" s="38">
        <f>SUMIFS('TN-Tabelle für Erasmus@ISB'!$BW$14:$BW$155,'TN-Tabelle für Erasmus@ISB'!$B$14:$B$155,Intern!AD21)</f>
        <v>722</v>
      </c>
    </row>
    <row r="22" spans="1:31" ht="14">
      <c r="A22" t="s">
        <v>95</v>
      </c>
      <c r="B22" s="73">
        <v>64</v>
      </c>
      <c r="C22" s="75">
        <f t="shared" si="7"/>
        <v>45</v>
      </c>
      <c r="D22" s="75">
        <v>144</v>
      </c>
      <c r="E22" s="75">
        <f t="shared" si="8"/>
        <v>101</v>
      </c>
      <c r="F22" s="75">
        <v>56</v>
      </c>
      <c r="G22" s="75">
        <v>37</v>
      </c>
      <c r="H22" s="75">
        <v>190</v>
      </c>
      <c r="I22" s="76">
        <v>1</v>
      </c>
      <c r="K22" t="s">
        <v>95</v>
      </c>
      <c r="L22" s="73">
        <v>72</v>
      </c>
      <c r="M22" s="75">
        <v>50</v>
      </c>
      <c r="N22" s="75">
        <v>144</v>
      </c>
      <c r="O22" s="75">
        <v>101</v>
      </c>
      <c r="P22" s="75">
        <v>56</v>
      </c>
      <c r="Q22" s="75">
        <v>37</v>
      </c>
      <c r="R22" s="75">
        <v>190</v>
      </c>
      <c r="S22" s="76">
        <v>1</v>
      </c>
      <c r="U22" t="s">
        <v>95</v>
      </c>
      <c r="V22" s="73">
        <f t="shared" si="1"/>
        <v>64</v>
      </c>
      <c r="W22" s="74">
        <f t="shared" si="3"/>
        <v>44.8</v>
      </c>
      <c r="X22" s="74">
        <f t="shared" si="4"/>
        <v>45</v>
      </c>
      <c r="Y22" s="75">
        <f t="shared" si="2"/>
        <v>144</v>
      </c>
      <c r="Z22" s="74">
        <f t="shared" si="5"/>
        <v>100.8</v>
      </c>
      <c r="AA22" s="76">
        <f t="shared" si="6"/>
        <v>101</v>
      </c>
    </row>
    <row r="23" spans="1:31" ht="14">
      <c r="A23" t="s">
        <v>116</v>
      </c>
      <c r="B23" s="73">
        <v>48</v>
      </c>
      <c r="C23" s="75">
        <f t="shared" si="7"/>
        <v>34</v>
      </c>
      <c r="D23" s="75">
        <v>112</v>
      </c>
      <c r="E23" s="75">
        <f t="shared" si="8"/>
        <v>78</v>
      </c>
      <c r="F23" s="75">
        <v>26</v>
      </c>
      <c r="G23" s="75">
        <v>17</v>
      </c>
      <c r="H23" s="75">
        <v>109</v>
      </c>
      <c r="I23" s="76">
        <v>3</v>
      </c>
      <c r="K23" t="s">
        <v>116</v>
      </c>
      <c r="L23" s="73">
        <v>53</v>
      </c>
      <c r="M23" s="75">
        <v>37</v>
      </c>
      <c r="N23" s="75">
        <v>112</v>
      </c>
      <c r="O23" s="75">
        <v>78</v>
      </c>
      <c r="P23" s="75">
        <v>26</v>
      </c>
      <c r="Q23" s="75">
        <v>17</v>
      </c>
      <c r="R23" s="75">
        <v>109</v>
      </c>
      <c r="S23" s="76">
        <v>3</v>
      </c>
      <c r="U23" t="s">
        <v>116</v>
      </c>
      <c r="V23" s="73">
        <f t="shared" si="1"/>
        <v>48</v>
      </c>
      <c r="W23" s="74">
        <f t="shared" si="3"/>
        <v>33.6</v>
      </c>
      <c r="X23" s="74">
        <f t="shared" si="4"/>
        <v>34</v>
      </c>
      <c r="Y23" s="75">
        <f t="shared" si="2"/>
        <v>112</v>
      </c>
      <c r="Z23" s="74">
        <f t="shared" si="5"/>
        <v>78.400000000000006</v>
      </c>
      <c r="AA23" s="76">
        <f t="shared" si="6"/>
        <v>78</v>
      </c>
      <c r="AC23" s="107" t="s">
        <v>290</v>
      </c>
      <c r="AD23" t="s">
        <v>81</v>
      </c>
      <c r="AE23" s="38">
        <f>COUNTIFS('TN-Tabelle für Erasmus@ISB'!$B$14:$B$155,"Lernende: Gruppenmobilität",'TN-Tabelle für Erasmus@ISB'!$I$14:$I$155,"w",'TN-Tabelle für Erasmus@ISB'!$C$14:$C$155,"&lt;&gt;",'TN-Tabelle für Erasmus@ISB'!$D$14:$D$155,"&lt;&gt;")</f>
        <v>0</v>
      </c>
    </row>
    <row r="24" spans="1:31" ht="14">
      <c r="A24" t="s">
        <v>91</v>
      </c>
      <c r="B24" s="73">
        <v>64</v>
      </c>
      <c r="C24" s="75">
        <f t="shared" si="7"/>
        <v>45</v>
      </c>
      <c r="D24" s="75">
        <v>144</v>
      </c>
      <c r="E24" s="75">
        <f t="shared" si="8"/>
        <v>101</v>
      </c>
      <c r="F24" s="75">
        <v>63</v>
      </c>
      <c r="G24" s="75">
        <v>42</v>
      </c>
      <c r="H24" s="75">
        <v>139</v>
      </c>
      <c r="I24" s="76">
        <v>1</v>
      </c>
      <c r="K24" t="s">
        <v>91</v>
      </c>
      <c r="L24" s="73">
        <v>72</v>
      </c>
      <c r="M24" s="75">
        <v>50</v>
      </c>
      <c r="N24" s="75">
        <v>144</v>
      </c>
      <c r="O24" s="75">
        <v>101</v>
      </c>
      <c r="P24" s="75">
        <v>63</v>
      </c>
      <c r="Q24" s="75">
        <v>42</v>
      </c>
      <c r="R24" s="75">
        <v>139</v>
      </c>
      <c r="S24" s="76">
        <v>1</v>
      </c>
      <c r="U24" t="s">
        <v>91</v>
      </c>
      <c r="V24" s="73">
        <f t="shared" si="1"/>
        <v>64</v>
      </c>
      <c r="W24" s="74">
        <f t="shared" si="3"/>
        <v>44.8</v>
      </c>
      <c r="X24" s="74">
        <f t="shared" si="4"/>
        <v>45</v>
      </c>
      <c r="Y24" s="75">
        <f t="shared" si="2"/>
        <v>144</v>
      </c>
      <c r="Z24" s="74">
        <f t="shared" si="5"/>
        <v>100.8</v>
      </c>
      <c r="AA24" s="76">
        <f t="shared" si="6"/>
        <v>101</v>
      </c>
      <c r="AC24" s="107" t="s">
        <v>291</v>
      </c>
      <c r="AD24" t="s">
        <v>81</v>
      </c>
      <c r="AE24" s="38">
        <f>COUNTIFS('TN-Tabelle für Erasmus@ISB'!$B$14:$B$155,"Lernende: Gruppenmobilität",'TN-Tabelle für Erasmus@ISB'!$I$14:$I$155,"m",'TN-Tabelle für Erasmus@ISB'!$C$14:$C$155,"&lt;&gt;",'TN-Tabelle für Erasmus@ISB'!$D$14:$D$155,"&lt;&gt;")</f>
        <v>1</v>
      </c>
    </row>
    <row r="25" spans="1:31" ht="14">
      <c r="A25" t="s">
        <v>106</v>
      </c>
      <c r="B25" s="73">
        <v>56</v>
      </c>
      <c r="C25" s="75">
        <f t="shared" si="7"/>
        <v>39</v>
      </c>
      <c r="D25" s="75">
        <v>128</v>
      </c>
      <c r="E25" s="75">
        <f t="shared" si="8"/>
        <v>90</v>
      </c>
      <c r="F25" s="75">
        <v>46</v>
      </c>
      <c r="G25" s="75">
        <v>31</v>
      </c>
      <c r="H25" s="75">
        <v>114</v>
      </c>
      <c r="I25" s="76">
        <v>2</v>
      </c>
      <c r="K25" t="s">
        <v>106</v>
      </c>
      <c r="L25" s="73">
        <v>62</v>
      </c>
      <c r="M25" s="75">
        <v>43</v>
      </c>
      <c r="N25" s="75">
        <v>128</v>
      </c>
      <c r="O25" s="75">
        <v>90</v>
      </c>
      <c r="P25" s="75">
        <v>46</v>
      </c>
      <c r="Q25" s="75">
        <v>31</v>
      </c>
      <c r="R25" s="75">
        <v>114</v>
      </c>
      <c r="S25" s="76">
        <v>2</v>
      </c>
      <c r="U25" t="s">
        <v>106</v>
      </c>
      <c r="V25" s="73">
        <f t="shared" si="1"/>
        <v>56</v>
      </c>
      <c r="W25" s="74">
        <f t="shared" si="3"/>
        <v>39.200000000000003</v>
      </c>
      <c r="X25" s="74">
        <f t="shared" si="4"/>
        <v>39</v>
      </c>
      <c r="Y25" s="75">
        <f t="shared" si="2"/>
        <v>128</v>
      </c>
      <c r="Z25" s="74">
        <f t="shared" si="5"/>
        <v>89.6</v>
      </c>
      <c r="AA25" s="76">
        <f t="shared" si="6"/>
        <v>90</v>
      </c>
      <c r="AC25" s="107" t="s">
        <v>294</v>
      </c>
      <c r="AD25" t="s">
        <v>81</v>
      </c>
      <c r="AE25" s="38">
        <f>COUNTIFS('TN-Tabelle für Erasmus@ISB'!$B$14:$B$155,"Lernende: Gruppenmobilität",'TN-Tabelle für Erasmus@ISB'!$I$14:$I$155,"d",'TN-Tabelle für Erasmus@ISB'!$C$14:$C$155,"&lt;&gt;",'TN-Tabelle für Erasmus@ISB'!$D$14:$D$155,"&lt;&gt;")</f>
        <v>0</v>
      </c>
    </row>
    <row r="26" spans="1:31" ht="14">
      <c r="A26" t="s">
        <v>100</v>
      </c>
      <c r="B26" s="73">
        <v>56</v>
      </c>
      <c r="C26" s="75">
        <f t="shared" si="7"/>
        <v>39</v>
      </c>
      <c r="D26" s="75">
        <v>128</v>
      </c>
      <c r="E26" s="75">
        <f t="shared" si="8"/>
        <v>90</v>
      </c>
      <c r="F26" s="75">
        <v>47</v>
      </c>
      <c r="G26" s="75">
        <v>32</v>
      </c>
      <c r="H26" s="75">
        <v>122</v>
      </c>
      <c r="I26" s="76">
        <v>2</v>
      </c>
      <c r="K26" t="s">
        <v>100</v>
      </c>
      <c r="L26" s="73">
        <v>62</v>
      </c>
      <c r="M26" s="75">
        <v>43</v>
      </c>
      <c r="N26" s="75">
        <v>128</v>
      </c>
      <c r="O26" s="75">
        <v>90</v>
      </c>
      <c r="P26" s="75">
        <v>47</v>
      </c>
      <c r="Q26" s="75">
        <v>32</v>
      </c>
      <c r="R26" s="75">
        <v>122</v>
      </c>
      <c r="S26" s="76">
        <v>2</v>
      </c>
      <c r="U26" t="s">
        <v>100</v>
      </c>
      <c r="V26" s="73">
        <f t="shared" si="1"/>
        <v>56</v>
      </c>
      <c r="W26" s="74">
        <f t="shared" si="3"/>
        <v>39.200000000000003</v>
      </c>
      <c r="X26" s="74">
        <f t="shared" si="4"/>
        <v>39</v>
      </c>
      <c r="Y26" s="75">
        <f t="shared" si="2"/>
        <v>128</v>
      </c>
      <c r="Z26" s="74">
        <f t="shared" si="5"/>
        <v>89.6</v>
      </c>
      <c r="AA26" s="76">
        <f t="shared" si="6"/>
        <v>90</v>
      </c>
    </row>
    <row r="27" spans="1:31" ht="14">
      <c r="A27" t="s">
        <v>118</v>
      </c>
      <c r="B27" s="73">
        <v>48</v>
      </c>
      <c r="C27" s="75">
        <f t="shared" si="7"/>
        <v>34</v>
      </c>
      <c r="D27" s="75">
        <v>112</v>
      </c>
      <c r="E27" s="75">
        <f t="shared" si="8"/>
        <v>78</v>
      </c>
      <c r="F27" s="75">
        <v>27</v>
      </c>
      <c r="G27" s="75">
        <v>18</v>
      </c>
      <c r="H27" s="75">
        <v>89</v>
      </c>
      <c r="I27" s="76">
        <v>3</v>
      </c>
      <c r="K27" t="s">
        <v>118</v>
      </c>
      <c r="L27" s="73">
        <v>53</v>
      </c>
      <c r="M27" s="75">
        <v>37</v>
      </c>
      <c r="N27" s="75">
        <v>112</v>
      </c>
      <c r="O27" s="75">
        <v>78</v>
      </c>
      <c r="P27" s="75">
        <v>27</v>
      </c>
      <c r="Q27" s="75">
        <v>18</v>
      </c>
      <c r="R27" s="75">
        <v>89</v>
      </c>
      <c r="S27" s="76">
        <v>3</v>
      </c>
      <c r="U27" t="s">
        <v>118</v>
      </c>
      <c r="V27" s="73">
        <f t="shared" si="1"/>
        <v>48</v>
      </c>
      <c r="W27" s="74">
        <f t="shared" si="3"/>
        <v>33.6</v>
      </c>
      <c r="X27" s="74">
        <f t="shared" si="4"/>
        <v>34</v>
      </c>
      <c r="Y27" s="75">
        <f t="shared" si="2"/>
        <v>112</v>
      </c>
      <c r="Z27" s="74">
        <f t="shared" si="5"/>
        <v>78.400000000000006</v>
      </c>
      <c r="AA27" s="76">
        <f t="shared" si="6"/>
        <v>78</v>
      </c>
    </row>
    <row r="28" spans="1:31" ht="14">
      <c r="A28" t="s">
        <v>89</v>
      </c>
      <c r="B28" s="73">
        <v>64</v>
      </c>
      <c r="C28" s="75">
        <f t="shared" si="7"/>
        <v>45</v>
      </c>
      <c r="D28" s="75">
        <v>144</v>
      </c>
      <c r="E28" s="75">
        <f t="shared" si="8"/>
        <v>101</v>
      </c>
      <c r="F28" s="75">
        <v>75</v>
      </c>
      <c r="G28" s="75">
        <v>50</v>
      </c>
      <c r="H28" s="75">
        <v>139</v>
      </c>
      <c r="I28" s="76">
        <v>1</v>
      </c>
      <c r="K28" t="s">
        <v>89</v>
      </c>
      <c r="L28" s="73">
        <v>72</v>
      </c>
      <c r="M28" s="75">
        <v>50</v>
      </c>
      <c r="N28" s="75">
        <v>144</v>
      </c>
      <c r="O28" s="75">
        <v>101</v>
      </c>
      <c r="P28" s="75">
        <v>75</v>
      </c>
      <c r="Q28" s="75">
        <v>50</v>
      </c>
      <c r="R28" s="75">
        <v>139</v>
      </c>
      <c r="S28" s="76">
        <v>1</v>
      </c>
      <c r="U28" t="s">
        <v>89</v>
      </c>
      <c r="V28" s="73">
        <v>64</v>
      </c>
      <c r="W28" s="74">
        <f t="shared" si="3"/>
        <v>44.8</v>
      </c>
      <c r="X28" s="74">
        <f t="shared" si="4"/>
        <v>45</v>
      </c>
      <c r="Y28" s="75">
        <f t="shared" si="2"/>
        <v>144</v>
      </c>
      <c r="Z28" s="74">
        <f t="shared" si="5"/>
        <v>100.8</v>
      </c>
      <c r="AA28" s="76">
        <f t="shared" si="6"/>
        <v>101</v>
      </c>
      <c r="AC28" s="105" t="s">
        <v>263</v>
      </c>
      <c r="AD28" t="s">
        <v>162</v>
      </c>
      <c r="AE28" s="14">
        <f>COUNTIFS('TN-Tabelle für Erasmus@ISB'!$B$14:$B$155, AD28, 'TN-Tabelle für Erasmus@ISB'!$C$14:$C$155, "&lt;&gt;", 'TN-Tabelle für Erasmus@ISB'!$D$14:$D$155, "&lt;&gt;", 'TN-Tabelle für Erasmus@ISB'!$H$14:$H$155, "&lt;&gt;", 'TN-Tabelle für Erasmus@ISB'!$I$14:$I$155, "&lt;&gt;", 'TN-Tabelle für Erasmus@ISB'!$K$14:$K$155, "&lt;&gt;", 'TN-Tabelle für Erasmus@ISB'!$L$14:$L$155, "&lt;&gt;", 'TN-Tabelle für Erasmus@ISB'!$M$14:$M$155, "&lt;&gt;")</f>
        <v>2</v>
      </c>
    </row>
    <row r="29" spans="1:31" ht="14">
      <c r="A29" t="s">
        <v>101</v>
      </c>
      <c r="B29" s="73">
        <v>56</v>
      </c>
      <c r="C29" s="75">
        <f t="shared" si="7"/>
        <v>39</v>
      </c>
      <c r="D29" s="75">
        <v>128</v>
      </c>
      <c r="E29" s="75">
        <f t="shared" si="8"/>
        <v>90</v>
      </c>
      <c r="F29" s="75">
        <v>50</v>
      </c>
      <c r="G29" s="75">
        <v>33</v>
      </c>
      <c r="H29" s="75">
        <v>117</v>
      </c>
      <c r="I29" s="76">
        <v>2</v>
      </c>
      <c r="K29" t="s">
        <v>101</v>
      </c>
      <c r="L29" s="73">
        <v>62</v>
      </c>
      <c r="M29" s="75">
        <v>43</v>
      </c>
      <c r="N29" s="75">
        <v>128</v>
      </c>
      <c r="O29" s="75">
        <v>90</v>
      </c>
      <c r="P29" s="75">
        <v>50</v>
      </c>
      <c r="Q29" s="75">
        <v>33</v>
      </c>
      <c r="R29" s="75">
        <v>117</v>
      </c>
      <c r="S29" s="76">
        <v>2</v>
      </c>
      <c r="U29" t="s">
        <v>101</v>
      </c>
      <c r="V29" s="73">
        <f t="shared" ref="V29:V41" si="9">B29</f>
        <v>56</v>
      </c>
      <c r="W29" s="74">
        <f t="shared" si="3"/>
        <v>39.200000000000003</v>
      </c>
      <c r="X29" s="74">
        <f t="shared" si="4"/>
        <v>39</v>
      </c>
      <c r="Y29" s="75">
        <f t="shared" si="2"/>
        <v>128</v>
      </c>
      <c r="Z29" s="74">
        <f t="shared" si="5"/>
        <v>89.6</v>
      </c>
      <c r="AA29" s="76">
        <f t="shared" si="6"/>
        <v>90</v>
      </c>
      <c r="AC29" s="105" t="s">
        <v>264</v>
      </c>
      <c r="AD29" t="s">
        <v>81</v>
      </c>
      <c r="AE29" s="14">
        <f>COUNTIFS('TN-Tabelle für Erasmus@ISB'!$B$14:$B$155, AD29, 'TN-Tabelle für Erasmus@ISB'!$C$14:$C$155, "&lt;&gt;", 'TN-Tabelle für Erasmus@ISB'!$D$14:$D$155, "&lt;&gt;", 'TN-Tabelle für Erasmus@ISB'!$H$14:$H$155, "&lt;&gt;", 'TN-Tabelle für Erasmus@ISB'!$I$14:$I$155, "&lt;&gt;", 'TN-Tabelle für Erasmus@ISB'!$J$14:$J$155, "&lt;&gt;")</f>
        <v>1</v>
      </c>
    </row>
    <row r="30" spans="1:31" ht="14">
      <c r="A30" t="s">
        <v>5</v>
      </c>
      <c r="B30" s="73">
        <v>48</v>
      </c>
      <c r="C30" s="75">
        <f t="shared" si="7"/>
        <v>34</v>
      </c>
      <c r="D30" s="75">
        <v>112</v>
      </c>
      <c r="E30" s="75">
        <f t="shared" si="8"/>
        <v>78</v>
      </c>
      <c r="F30" s="244">
        <v>34</v>
      </c>
      <c r="G30" s="244">
        <v>23</v>
      </c>
      <c r="H30" s="244">
        <v>124</v>
      </c>
      <c r="I30" s="76">
        <v>3</v>
      </c>
      <c r="K30" t="s">
        <v>5</v>
      </c>
      <c r="L30" s="73">
        <v>53</v>
      </c>
      <c r="M30" s="75">
        <v>37</v>
      </c>
      <c r="N30" s="75">
        <v>112</v>
      </c>
      <c r="O30" s="75">
        <v>78</v>
      </c>
      <c r="P30" s="244">
        <v>34</v>
      </c>
      <c r="Q30" s="244">
        <v>23</v>
      </c>
      <c r="R30" s="244">
        <v>124</v>
      </c>
      <c r="S30" s="76">
        <v>3</v>
      </c>
      <c r="U30" t="s">
        <v>5</v>
      </c>
      <c r="V30" s="73">
        <f t="shared" si="9"/>
        <v>48</v>
      </c>
      <c r="W30" s="74">
        <f t="shared" si="3"/>
        <v>33.6</v>
      </c>
      <c r="X30" s="74">
        <f t="shared" si="4"/>
        <v>34</v>
      </c>
      <c r="Y30" s="75">
        <f t="shared" si="2"/>
        <v>112</v>
      </c>
      <c r="Z30" s="74">
        <f t="shared" si="5"/>
        <v>78.400000000000006</v>
      </c>
      <c r="AA30" s="76">
        <f t="shared" si="6"/>
        <v>78</v>
      </c>
    </row>
    <row r="31" spans="1:31" ht="14">
      <c r="A31" t="s">
        <v>107</v>
      </c>
      <c r="B31" s="73">
        <v>56</v>
      </c>
      <c r="C31" s="75">
        <f t="shared" si="7"/>
        <v>39</v>
      </c>
      <c r="D31" s="75">
        <v>128</v>
      </c>
      <c r="E31" s="75">
        <f t="shared" si="8"/>
        <v>90</v>
      </c>
      <c r="F31" s="75">
        <v>32</v>
      </c>
      <c r="G31" s="75">
        <v>21</v>
      </c>
      <c r="H31" s="75">
        <v>111</v>
      </c>
      <c r="I31" s="76">
        <v>2</v>
      </c>
      <c r="K31" t="s">
        <v>107</v>
      </c>
      <c r="L31" s="73">
        <v>62</v>
      </c>
      <c r="M31" s="75">
        <v>43</v>
      </c>
      <c r="N31" s="75">
        <v>128</v>
      </c>
      <c r="O31" s="75">
        <v>90</v>
      </c>
      <c r="P31" s="75">
        <v>32</v>
      </c>
      <c r="Q31" s="75">
        <v>21</v>
      </c>
      <c r="R31" s="75">
        <v>111</v>
      </c>
      <c r="S31" s="76">
        <v>2</v>
      </c>
      <c r="U31" t="s">
        <v>107</v>
      </c>
      <c r="V31" s="73">
        <f t="shared" si="9"/>
        <v>56</v>
      </c>
      <c r="W31" s="74">
        <f t="shared" si="3"/>
        <v>39.200000000000003</v>
      </c>
      <c r="X31" s="74">
        <f t="shared" si="4"/>
        <v>39</v>
      </c>
      <c r="Y31" s="75">
        <f t="shared" si="2"/>
        <v>128</v>
      </c>
      <c r="Z31" s="74">
        <f t="shared" si="5"/>
        <v>89.6</v>
      </c>
      <c r="AA31" s="76">
        <f t="shared" si="6"/>
        <v>90</v>
      </c>
    </row>
    <row r="32" spans="1:31" ht="14">
      <c r="A32" t="s">
        <v>114</v>
      </c>
      <c r="B32" s="73">
        <v>48</v>
      </c>
      <c r="C32" s="75">
        <f t="shared" si="7"/>
        <v>34</v>
      </c>
      <c r="D32" s="75">
        <v>112</v>
      </c>
      <c r="E32" s="75">
        <f t="shared" si="8"/>
        <v>78</v>
      </c>
      <c r="F32" s="75">
        <v>27</v>
      </c>
      <c r="G32" s="75">
        <v>18</v>
      </c>
      <c r="H32" s="75">
        <v>89</v>
      </c>
      <c r="I32" s="76">
        <v>3</v>
      </c>
      <c r="K32" t="s">
        <v>114</v>
      </c>
      <c r="L32" s="73">
        <v>53</v>
      </c>
      <c r="M32" s="75">
        <v>37</v>
      </c>
      <c r="N32" s="75">
        <v>112</v>
      </c>
      <c r="O32" s="75">
        <v>78</v>
      </c>
      <c r="P32" s="75">
        <v>27</v>
      </c>
      <c r="Q32" s="75">
        <v>18</v>
      </c>
      <c r="R32" s="75">
        <v>89</v>
      </c>
      <c r="S32" s="76">
        <v>3</v>
      </c>
      <c r="U32" t="s">
        <v>114</v>
      </c>
      <c r="V32" s="73">
        <f t="shared" si="9"/>
        <v>48</v>
      </c>
      <c r="W32" s="74">
        <f t="shared" si="3"/>
        <v>33.6</v>
      </c>
      <c r="X32" s="74">
        <f t="shared" si="4"/>
        <v>34</v>
      </c>
      <c r="Y32" s="75">
        <f t="shared" si="2"/>
        <v>112</v>
      </c>
      <c r="Z32" s="74">
        <f t="shared" si="5"/>
        <v>78.400000000000006</v>
      </c>
      <c r="AA32" s="76">
        <f t="shared" si="6"/>
        <v>78</v>
      </c>
    </row>
    <row r="33" spans="1:27" ht="14">
      <c r="A33" t="s">
        <v>3</v>
      </c>
      <c r="B33" s="73">
        <v>64</v>
      </c>
      <c r="C33" s="75">
        <f t="shared" si="7"/>
        <v>45</v>
      </c>
      <c r="D33" s="75">
        <v>144</v>
      </c>
      <c r="E33" s="75">
        <f t="shared" si="8"/>
        <v>101</v>
      </c>
      <c r="F33" s="75">
        <v>66</v>
      </c>
      <c r="G33" s="75">
        <v>44</v>
      </c>
      <c r="H33" s="75">
        <v>186</v>
      </c>
      <c r="I33" s="76">
        <v>1</v>
      </c>
      <c r="K33" t="s">
        <v>3</v>
      </c>
      <c r="L33" s="73">
        <v>72</v>
      </c>
      <c r="M33" s="75">
        <v>50</v>
      </c>
      <c r="N33" s="75">
        <v>144</v>
      </c>
      <c r="O33" s="75">
        <v>101</v>
      </c>
      <c r="P33" s="75">
        <v>66</v>
      </c>
      <c r="Q33" s="75">
        <v>44</v>
      </c>
      <c r="R33" s="75">
        <v>186</v>
      </c>
      <c r="S33" s="76">
        <v>1</v>
      </c>
      <c r="U33" t="s">
        <v>3</v>
      </c>
      <c r="V33" s="73">
        <f t="shared" si="9"/>
        <v>64</v>
      </c>
      <c r="W33" s="74">
        <f t="shared" si="3"/>
        <v>44.8</v>
      </c>
      <c r="X33" s="74">
        <f t="shared" si="4"/>
        <v>45</v>
      </c>
      <c r="Y33" s="75">
        <f t="shared" si="2"/>
        <v>144</v>
      </c>
      <c r="Z33" s="74">
        <f t="shared" si="5"/>
        <v>100.8</v>
      </c>
      <c r="AA33" s="76">
        <f t="shared" si="6"/>
        <v>101</v>
      </c>
    </row>
    <row r="34" spans="1:27" ht="14">
      <c r="A34" t="s">
        <v>112</v>
      </c>
      <c r="B34" s="73">
        <v>48</v>
      </c>
      <c r="C34" s="75">
        <f t="shared" si="7"/>
        <v>34</v>
      </c>
      <c r="D34" s="75">
        <v>112</v>
      </c>
      <c r="E34" s="75">
        <f t="shared" si="8"/>
        <v>78</v>
      </c>
      <c r="F34" s="75">
        <v>27</v>
      </c>
      <c r="G34" s="75">
        <v>18</v>
      </c>
      <c r="H34" s="75">
        <v>97</v>
      </c>
      <c r="I34" s="76">
        <v>3</v>
      </c>
      <c r="K34" t="s">
        <v>112</v>
      </c>
      <c r="L34" s="73">
        <v>53</v>
      </c>
      <c r="M34" s="75">
        <v>37</v>
      </c>
      <c r="N34" s="75">
        <v>112</v>
      </c>
      <c r="O34" s="75">
        <v>78</v>
      </c>
      <c r="P34" s="75">
        <v>27</v>
      </c>
      <c r="Q34" s="75">
        <v>18</v>
      </c>
      <c r="R34" s="75">
        <v>97</v>
      </c>
      <c r="S34" s="76">
        <v>3</v>
      </c>
      <c r="U34" t="s">
        <v>112</v>
      </c>
      <c r="V34" s="73">
        <f t="shared" si="9"/>
        <v>48</v>
      </c>
      <c r="W34" s="74">
        <f t="shared" si="3"/>
        <v>33.6</v>
      </c>
      <c r="X34" s="74">
        <f t="shared" si="4"/>
        <v>34</v>
      </c>
      <c r="Y34" s="75">
        <f t="shared" si="2"/>
        <v>112</v>
      </c>
      <c r="Z34" s="74">
        <f t="shared" si="5"/>
        <v>78.400000000000006</v>
      </c>
      <c r="AA34" s="76">
        <f t="shared" si="6"/>
        <v>78</v>
      </c>
    </row>
    <row r="35" spans="1:27" ht="14">
      <c r="A35" t="s">
        <v>141</v>
      </c>
      <c r="B35" s="73">
        <v>48</v>
      </c>
      <c r="C35" s="75">
        <f t="shared" si="7"/>
        <v>34</v>
      </c>
      <c r="D35" s="75">
        <v>112</v>
      </c>
      <c r="E35" s="75">
        <f t="shared" si="8"/>
        <v>78</v>
      </c>
      <c r="F35" s="75">
        <v>33</v>
      </c>
      <c r="G35" s="75">
        <v>22</v>
      </c>
      <c r="H35" s="75">
        <v>121</v>
      </c>
      <c r="I35" s="76">
        <v>3</v>
      </c>
      <c r="K35" t="s">
        <v>141</v>
      </c>
      <c r="L35" s="73">
        <v>53</v>
      </c>
      <c r="M35" s="75">
        <v>37</v>
      </c>
      <c r="N35" s="75">
        <v>112</v>
      </c>
      <c r="O35" s="75">
        <v>78</v>
      </c>
      <c r="P35" s="75">
        <v>33</v>
      </c>
      <c r="Q35" s="75">
        <v>22</v>
      </c>
      <c r="R35" s="75">
        <v>121</v>
      </c>
      <c r="S35" s="76">
        <v>3</v>
      </c>
      <c r="U35" t="s">
        <v>141</v>
      </c>
      <c r="V35" s="73">
        <f t="shared" si="9"/>
        <v>48</v>
      </c>
      <c r="W35" s="74">
        <f t="shared" si="3"/>
        <v>33.6</v>
      </c>
      <c r="X35" s="74">
        <f t="shared" si="4"/>
        <v>34</v>
      </c>
      <c r="Y35" s="75">
        <f t="shared" si="2"/>
        <v>112</v>
      </c>
      <c r="Z35" s="74">
        <f t="shared" si="5"/>
        <v>78.400000000000006</v>
      </c>
      <c r="AA35" s="76">
        <f t="shared" si="6"/>
        <v>78</v>
      </c>
    </row>
    <row r="36" spans="1:27" ht="14">
      <c r="A36" t="s">
        <v>108</v>
      </c>
      <c r="B36" s="73">
        <v>48</v>
      </c>
      <c r="C36" s="75">
        <f t="shared" si="7"/>
        <v>34</v>
      </c>
      <c r="D36" s="75">
        <v>112</v>
      </c>
      <c r="E36" s="75">
        <f t="shared" si="8"/>
        <v>78</v>
      </c>
      <c r="F36" s="75">
        <v>38</v>
      </c>
      <c r="G36" s="75">
        <v>25</v>
      </c>
      <c r="H36" s="75">
        <v>126</v>
      </c>
      <c r="I36" s="76">
        <v>3</v>
      </c>
      <c r="K36" t="s">
        <v>108</v>
      </c>
      <c r="L36" s="73">
        <v>53</v>
      </c>
      <c r="M36" s="75">
        <v>37</v>
      </c>
      <c r="N36" s="75">
        <v>112</v>
      </c>
      <c r="O36" s="75">
        <v>78</v>
      </c>
      <c r="P36" s="75">
        <v>38</v>
      </c>
      <c r="Q36" s="75">
        <v>25</v>
      </c>
      <c r="R36" s="75">
        <v>126</v>
      </c>
      <c r="S36" s="76">
        <v>3</v>
      </c>
      <c r="U36" t="s">
        <v>108</v>
      </c>
      <c r="V36" s="73">
        <f t="shared" si="9"/>
        <v>48</v>
      </c>
      <c r="W36" s="74">
        <f t="shared" si="3"/>
        <v>33.6</v>
      </c>
      <c r="X36" s="74">
        <f t="shared" si="4"/>
        <v>34</v>
      </c>
      <c r="Y36" s="75">
        <f t="shared" si="2"/>
        <v>112</v>
      </c>
      <c r="Z36" s="74">
        <f t="shared" si="5"/>
        <v>78.400000000000006</v>
      </c>
      <c r="AA36" s="76">
        <f t="shared" si="6"/>
        <v>78</v>
      </c>
    </row>
    <row r="37" spans="1:27" ht="14">
      <c r="A37" t="s">
        <v>1</v>
      </c>
      <c r="B37" s="73">
        <v>56</v>
      </c>
      <c r="C37" s="75">
        <f t="shared" si="7"/>
        <v>39</v>
      </c>
      <c r="D37" s="75">
        <v>128</v>
      </c>
      <c r="E37" s="75">
        <f t="shared" si="8"/>
        <v>90</v>
      </c>
      <c r="F37" s="75">
        <v>34</v>
      </c>
      <c r="G37" s="75">
        <v>23</v>
      </c>
      <c r="H37" s="75">
        <v>115</v>
      </c>
      <c r="I37" s="76">
        <v>2</v>
      </c>
      <c r="K37" t="s">
        <v>1</v>
      </c>
      <c r="L37" s="73">
        <v>62</v>
      </c>
      <c r="M37" s="75">
        <v>43</v>
      </c>
      <c r="N37" s="75">
        <v>128</v>
      </c>
      <c r="O37" s="75">
        <v>90</v>
      </c>
      <c r="P37" s="75">
        <v>34</v>
      </c>
      <c r="Q37" s="75">
        <v>23</v>
      </c>
      <c r="R37" s="75">
        <v>115</v>
      </c>
      <c r="S37" s="76">
        <v>2</v>
      </c>
      <c r="U37" t="s">
        <v>1</v>
      </c>
      <c r="V37" s="73">
        <f t="shared" si="9"/>
        <v>56</v>
      </c>
      <c r="W37" s="74">
        <f t="shared" si="3"/>
        <v>39.200000000000003</v>
      </c>
      <c r="X37" s="74">
        <f t="shared" si="4"/>
        <v>39</v>
      </c>
      <c r="Y37" s="75">
        <f t="shared" si="2"/>
        <v>128</v>
      </c>
      <c r="Z37" s="74">
        <f t="shared" si="5"/>
        <v>89.6</v>
      </c>
      <c r="AA37" s="76">
        <f t="shared" si="6"/>
        <v>90</v>
      </c>
    </row>
    <row r="38" spans="1:27" ht="14">
      <c r="A38" t="s">
        <v>117</v>
      </c>
      <c r="B38" s="73">
        <v>48</v>
      </c>
      <c r="C38" s="75">
        <f t="shared" si="7"/>
        <v>34</v>
      </c>
      <c r="D38" s="75">
        <v>112</v>
      </c>
      <c r="E38" s="75">
        <f t="shared" si="8"/>
        <v>78</v>
      </c>
      <c r="F38" s="75">
        <v>32</v>
      </c>
      <c r="G38" s="75">
        <v>21</v>
      </c>
      <c r="H38" s="75">
        <v>77</v>
      </c>
      <c r="I38" s="76">
        <v>3</v>
      </c>
      <c r="K38" t="s">
        <v>117</v>
      </c>
      <c r="L38" s="73">
        <v>53</v>
      </c>
      <c r="M38" s="75">
        <v>37</v>
      </c>
      <c r="N38" s="75">
        <v>112</v>
      </c>
      <c r="O38" s="75">
        <v>78</v>
      </c>
      <c r="P38" s="75">
        <v>32</v>
      </c>
      <c r="Q38" s="75">
        <v>21</v>
      </c>
      <c r="R38" s="75">
        <v>77</v>
      </c>
      <c r="S38" s="76">
        <v>3</v>
      </c>
      <c r="U38" t="s">
        <v>117</v>
      </c>
      <c r="V38" s="73">
        <f t="shared" si="9"/>
        <v>48</v>
      </c>
      <c r="W38" s="74">
        <f t="shared" si="3"/>
        <v>33.6</v>
      </c>
      <c r="X38" s="74">
        <f t="shared" si="4"/>
        <v>34</v>
      </c>
      <c r="Y38" s="75">
        <f t="shared" si="2"/>
        <v>112</v>
      </c>
      <c r="Z38" s="74">
        <f t="shared" si="5"/>
        <v>78.400000000000006</v>
      </c>
      <c r="AA38" s="76">
        <f t="shared" si="6"/>
        <v>78</v>
      </c>
    </row>
    <row r="39" spans="1:27" ht="14">
      <c r="A39" t="s">
        <v>115</v>
      </c>
      <c r="B39" s="73">
        <v>48</v>
      </c>
      <c r="C39" s="75">
        <f t="shared" si="7"/>
        <v>34</v>
      </c>
      <c r="D39" s="75">
        <v>112</v>
      </c>
      <c r="E39" s="75">
        <f t="shared" si="8"/>
        <v>78</v>
      </c>
      <c r="F39" s="244">
        <v>24</v>
      </c>
      <c r="G39" s="244">
        <v>16</v>
      </c>
      <c r="H39" s="244">
        <v>107</v>
      </c>
      <c r="I39" s="76">
        <v>3</v>
      </c>
      <c r="K39" t="s">
        <v>115</v>
      </c>
      <c r="L39" s="73">
        <v>53</v>
      </c>
      <c r="M39" s="75">
        <v>37</v>
      </c>
      <c r="N39" s="75">
        <v>112</v>
      </c>
      <c r="O39" s="75">
        <v>78</v>
      </c>
      <c r="P39" s="244">
        <v>24</v>
      </c>
      <c r="Q39" s="244">
        <v>16</v>
      </c>
      <c r="R39" s="244">
        <v>107</v>
      </c>
      <c r="S39" s="76">
        <v>3</v>
      </c>
      <c r="U39" t="s">
        <v>115</v>
      </c>
      <c r="V39" s="73">
        <f t="shared" si="9"/>
        <v>48</v>
      </c>
      <c r="W39" s="74">
        <f t="shared" si="3"/>
        <v>33.6</v>
      </c>
      <c r="X39" s="74">
        <f t="shared" si="4"/>
        <v>34</v>
      </c>
      <c r="Y39" s="75">
        <f t="shared" si="2"/>
        <v>112</v>
      </c>
      <c r="Z39" s="74">
        <f t="shared" si="5"/>
        <v>78.400000000000006</v>
      </c>
      <c r="AA39" s="76">
        <f t="shared" si="6"/>
        <v>78</v>
      </c>
    </row>
    <row r="40" spans="1:27" ht="14">
      <c r="A40" t="s">
        <v>113</v>
      </c>
      <c r="B40" s="73">
        <v>48</v>
      </c>
      <c r="C40" s="75">
        <f t="shared" si="7"/>
        <v>34</v>
      </c>
      <c r="D40" s="75">
        <v>112</v>
      </c>
      <c r="E40" s="75">
        <f t="shared" si="8"/>
        <v>78</v>
      </c>
      <c r="F40" s="75">
        <v>32</v>
      </c>
      <c r="G40" s="75">
        <v>21</v>
      </c>
      <c r="H40" s="75">
        <v>85</v>
      </c>
      <c r="I40" s="76">
        <v>3</v>
      </c>
      <c r="K40" t="s">
        <v>113</v>
      </c>
      <c r="L40" s="73">
        <v>53</v>
      </c>
      <c r="M40" s="75">
        <v>37</v>
      </c>
      <c r="N40" s="75">
        <v>112</v>
      </c>
      <c r="O40" s="75">
        <v>78</v>
      </c>
      <c r="P40" s="75">
        <v>32</v>
      </c>
      <c r="Q40" s="75">
        <v>21</v>
      </c>
      <c r="R40" s="75">
        <v>85</v>
      </c>
      <c r="S40" s="76">
        <v>3</v>
      </c>
      <c r="U40" t="s">
        <v>113</v>
      </c>
      <c r="V40" s="73">
        <f t="shared" si="9"/>
        <v>48</v>
      </c>
      <c r="W40" s="74">
        <f t="shared" si="3"/>
        <v>33.6</v>
      </c>
      <c r="X40" s="74">
        <f t="shared" si="4"/>
        <v>34</v>
      </c>
      <c r="Y40" s="75">
        <f t="shared" si="2"/>
        <v>112</v>
      </c>
      <c r="Z40" s="74">
        <f t="shared" si="5"/>
        <v>78.400000000000006</v>
      </c>
      <c r="AA40" s="76">
        <f t="shared" si="6"/>
        <v>78</v>
      </c>
    </row>
    <row r="41" spans="1:27" ht="15" thickBot="1">
      <c r="A41" s="2" t="s">
        <v>105</v>
      </c>
      <c r="B41" s="73">
        <v>56</v>
      </c>
      <c r="C41" s="75">
        <f t="shared" si="7"/>
        <v>39</v>
      </c>
      <c r="D41" s="75">
        <v>128</v>
      </c>
      <c r="E41" s="75">
        <f t="shared" si="8"/>
        <v>90</v>
      </c>
      <c r="F41" s="75">
        <v>42</v>
      </c>
      <c r="G41" s="75">
        <v>28</v>
      </c>
      <c r="H41" s="79">
        <v>125</v>
      </c>
      <c r="I41" s="80">
        <v>2</v>
      </c>
      <c r="K41" t="s">
        <v>105</v>
      </c>
      <c r="L41" s="77">
        <v>62</v>
      </c>
      <c r="M41" s="79">
        <v>43</v>
      </c>
      <c r="N41" s="79">
        <v>128</v>
      </c>
      <c r="O41" s="79">
        <v>90</v>
      </c>
      <c r="P41" s="79">
        <v>42</v>
      </c>
      <c r="Q41" s="79">
        <v>28</v>
      </c>
      <c r="R41" s="79">
        <v>125</v>
      </c>
      <c r="S41" s="80">
        <v>2</v>
      </c>
      <c r="U41" t="s">
        <v>105</v>
      </c>
      <c r="V41" s="77">
        <f t="shared" si="9"/>
        <v>56</v>
      </c>
      <c r="W41" s="78">
        <f t="shared" si="3"/>
        <v>39.200000000000003</v>
      </c>
      <c r="X41" s="78">
        <f t="shared" si="4"/>
        <v>39</v>
      </c>
      <c r="Y41" s="79">
        <f t="shared" si="2"/>
        <v>128</v>
      </c>
      <c r="Z41" s="78">
        <f t="shared" si="5"/>
        <v>89.6</v>
      </c>
      <c r="AA41" s="80">
        <f t="shared" si="6"/>
        <v>90</v>
      </c>
    </row>
    <row r="42" spans="1:27" ht="14">
      <c r="A42" s="130"/>
      <c r="B42" s="131" t="s">
        <v>315</v>
      </c>
      <c r="C42" s="131"/>
      <c r="D42" s="131"/>
      <c r="E42" s="131"/>
      <c r="F42" s="131"/>
      <c r="G42" s="132"/>
    </row>
    <row r="43" spans="1:27" ht="28">
      <c r="A43" s="125"/>
      <c r="B43" s="74"/>
      <c r="C43" s="74"/>
      <c r="D43" s="74" t="s">
        <v>136</v>
      </c>
      <c r="E43" s="74" t="s">
        <v>137</v>
      </c>
      <c r="F43" s="2"/>
      <c r="G43" s="70"/>
    </row>
    <row r="44" spans="1:27" ht="42">
      <c r="A44" s="125" t="s">
        <v>129</v>
      </c>
      <c r="B44" s="74">
        <v>0</v>
      </c>
      <c r="C44" s="2" t="s">
        <v>130</v>
      </c>
      <c r="D44" s="74" t="s">
        <v>130</v>
      </c>
      <c r="E44" s="74" t="s">
        <v>130</v>
      </c>
      <c r="F44" s="2"/>
      <c r="G44" s="70"/>
    </row>
    <row r="45" spans="1:27" ht="28">
      <c r="A45" s="126" t="s">
        <v>121</v>
      </c>
      <c r="B45" s="74">
        <v>10</v>
      </c>
      <c r="C45" s="127" t="s">
        <v>131</v>
      </c>
      <c r="D45" s="74">
        <v>23</v>
      </c>
      <c r="E45" s="74">
        <v>23</v>
      </c>
      <c r="F45" s="2"/>
      <c r="G45" s="76">
        <v>99</v>
      </c>
    </row>
    <row r="46" spans="1:27" ht="28">
      <c r="A46" s="125" t="s">
        <v>122</v>
      </c>
      <c r="B46" s="74">
        <v>100</v>
      </c>
      <c r="C46" s="2" t="s">
        <v>26</v>
      </c>
      <c r="D46" s="74">
        <v>180</v>
      </c>
      <c r="E46" s="74">
        <v>210</v>
      </c>
      <c r="F46" s="2"/>
      <c r="G46" s="76">
        <v>499</v>
      </c>
    </row>
    <row r="47" spans="1:27" ht="42">
      <c r="A47" s="125" t="s">
        <v>123</v>
      </c>
      <c r="B47" s="74">
        <v>500</v>
      </c>
      <c r="C47" s="2" t="s">
        <v>27</v>
      </c>
      <c r="D47" s="74">
        <v>275</v>
      </c>
      <c r="E47" s="74">
        <v>320</v>
      </c>
      <c r="F47" s="2"/>
      <c r="G47" s="76">
        <v>1999</v>
      </c>
    </row>
    <row r="48" spans="1:27" ht="42">
      <c r="A48" s="125" t="s">
        <v>124</v>
      </c>
      <c r="B48" s="74">
        <v>2000</v>
      </c>
      <c r="C48" s="2" t="s">
        <v>28</v>
      </c>
      <c r="D48" s="74">
        <v>360</v>
      </c>
      <c r="E48" s="74">
        <v>410</v>
      </c>
      <c r="F48" s="2"/>
      <c r="G48" s="76">
        <v>2999</v>
      </c>
    </row>
    <row r="49" spans="1:27" ht="42">
      <c r="A49" s="125" t="s">
        <v>125</v>
      </c>
      <c r="B49" s="74">
        <v>3000</v>
      </c>
      <c r="C49" s="2" t="s">
        <v>29</v>
      </c>
      <c r="D49" s="74">
        <v>530</v>
      </c>
      <c r="E49" s="74">
        <v>610</v>
      </c>
      <c r="F49" s="2"/>
      <c r="G49" s="76">
        <v>3999</v>
      </c>
      <c r="I49" s="165"/>
    </row>
    <row r="50" spans="1:27" ht="42">
      <c r="A50" s="125" t="s">
        <v>126</v>
      </c>
      <c r="B50" s="74">
        <v>4000</v>
      </c>
      <c r="C50" s="2" t="s">
        <v>132</v>
      </c>
      <c r="D50" s="74">
        <v>820</v>
      </c>
      <c r="E50" s="74">
        <v>820</v>
      </c>
      <c r="F50" s="2"/>
      <c r="G50" s="76">
        <v>7999</v>
      </c>
      <c r="I50" s="165"/>
    </row>
    <row r="51" spans="1:27" ht="29" thickBot="1">
      <c r="A51" s="128" t="s">
        <v>127</v>
      </c>
      <c r="B51" s="78">
        <v>8000</v>
      </c>
      <c r="C51" s="129" t="s">
        <v>133</v>
      </c>
      <c r="D51" s="78">
        <v>1500</v>
      </c>
      <c r="E51" s="78">
        <v>1500</v>
      </c>
      <c r="F51" s="129"/>
      <c r="G51" s="80">
        <v>20000</v>
      </c>
    </row>
    <row r="53" spans="1:27" ht="22" thickBot="1">
      <c r="A53" s="134" t="s">
        <v>316</v>
      </c>
      <c r="B53" s="124"/>
      <c r="C53" s="124"/>
      <c r="D53" s="124"/>
    </row>
    <row r="54" spans="1:27" ht="35" thickBot="1">
      <c r="A54" s="163" t="s">
        <v>229</v>
      </c>
      <c r="B54" s="162">
        <v>680</v>
      </c>
      <c r="C54" s="124"/>
      <c r="D54" s="124"/>
    </row>
    <row r="56" spans="1:27" ht="14" thickBot="1"/>
    <row r="57" spans="1:27" ht="15" thickBot="1">
      <c r="B57" s="96" t="s">
        <v>317</v>
      </c>
      <c r="C57" s="97"/>
      <c r="D57" s="97"/>
      <c r="E57" s="97"/>
      <c r="F57" s="97"/>
      <c r="G57" s="97"/>
      <c r="H57" s="97"/>
      <c r="I57" s="98"/>
      <c r="L57" s="99" t="s">
        <v>318</v>
      </c>
      <c r="M57" s="100"/>
      <c r="N57" s="100"/>
      <c r="O57" s="100"/>
      <c r="P57" s="100"/>
      <c r="Q57" s="100"/>
      <c r="R57" s="100"/>
      <c r="S57" s="101"/>
      <c r="V57" s="135" t="s">
        <v>221</v>
      </c>
      <c r="W57" s="136"/>
      <c r="X57" s="136"/>
      <c r="Y57" s="136"/>
      <c r="Z57" s="136"/>
      <c r="AA57" s="137"/>
    </row>
    <row r="58" spans="1:27" ht="14">
      <c r="B58" s="93" t="s">
        <v>142</v>
      </c>
      <c r="C58" s="94"/>
      <c r="D58" s="94"/>
      <c r="E58" s="94"/>
      <c r="F58" s="94" t="s">
        <v>143</v>
      </c>
      <c r="G58" s="94"/>
      <c r="H58" s="94"/>
      <c r="I58" s="76"/>
      <c r="L58" s="93" t="s">
        <v>142</v>
      </c>
      <c r="M58" s="94"/>
      <c r="N58" s="94"/>
      <c r="O58" s="94"/>
      <c r="P58" s="94" t="s">
        <v>143</v>
      </c>
      <c r="Q58" s="94"/>
      <c r="R58" s="94"/>
      <c r="S58" s="76"/>
      <c r="V58" s="66" t="s">
        <v>192</v>
      </c>
      <c r="W58" s="67"/>
      <c r="X58" s="67"/>
      <c r="Y58" s="67"/>
      <c r="Z58" s="67"/>
      <c r="AA58" s="68"/>
    </row>
    <row r="59" spans="1:27" ht="28">
      <c r="B59" s="95" t="s">
        <v>96</v>
      </c>
      <c r="C59" s="74" t="s">
        <v>96</v>
      </c>
      <c r="D59" s="74" t="s">
        <v>99</v>
      </c>
      <c r="E59" s="74" t="s">
        <v>99</v>
      </c>
      <c r="F59" s="2" t="s">
        <v>144</v>
      </c>
      <c r="G59" s="2" t="s">
        <v>144</v>
      </c>
      <c r="H59" s="2" t="s">
        <v>145</v>
      </c>
      <c r="I59" s="76" t="s">
        <v>148</v>
      </c>
      <c r="L59" s="95" t="s">
        <v>96</v>
      </c>
      <c r="M59" s="74" t="s">
        <v>96</v>
      </c>
      <c r="N59" s="74" t="s">
        <v>99</v>
      </c>
      <c r="O59" s="74" t="s">
        <v>99</v>
      </c>
      <c r="P59" s="2" t="s">
        <v>144</v>
      </c>
      <c r="Q59" s="2" t="s">
        <v>144</v>
      </c>
      <c r="R59" s="2" t="s">
        <v>145</v>
      </c>
      <c r="S59" s="76" t="s">
        <v>148</v>
      </c>
      <c r="V59" s="71" t="s">
        <v>187</v>
      </c>
      <c r="W59" s="69" t="s">
        <v>188</v>
      </c>
      <c r="X59" s="2"/>
      <c r="Y59" s="69" t="s">
        <v>183</v>
      </c>
      <c r="Z59" s="69" t="s">
        <v>184</v>
      </c>
      <c r="AA59" s="70"/>
    </row>
    <row r="60" spans="1:27" ht="28">
      <c r="B60" s="95" t="s">
        <v>98</v>
      </c>
      <c r="C60" s="74" t="s">
        <v>97</v>
      </c>
      <c r="D60" s="74" t="s">
        <v>98</v>
      </c>
      <c r="E60" s="74" t="s">
        <v>97</v>
      </c>
      <c r="F60" s="2" t="s">
        <v>146</v>
      </c>
      <c r="G60" s="2" t="s">
        <v>147</v>
      </c>
      <c r="H60" s="2"/>
      <c r="I60" s="76" t="s">
        <v>149</v>
      </c>
      <c r="L60" s="95" t="s">
        <v>98</v>
      </c>
      <c r="M60" s="74" t="s">
        <v>97</v>
      </c>
      <c r="N60" s="74" t="s">
        <v>98</v>
      </c>
      <c r="O60" s="74" t="s">
        <v>97</v>
      </c>
      <c r="P60" s="2" t="s">
        <v>146</v>
      </c>
      <c r="Q60" s="2" t="s">
        <v>147</v>
      </c>
      <c r="R60" s="2"/>
      <c r="S60" s="76" t="s">
        <v>149</v>
      </c>
      <c r="V60" s="71" t="s">
        <v>180</v>
      </c>
      <c r="W60" s="69" t="s">
        <v>181</v>
      </c>
      <c r="X60" s="69" t="s">
        <v>182</v>
      </c>
      <c r="Y60" s="69" t="s">
        <v>185</v>
      </c>
      <c r="Z60" s="69" t="s">
        <v>186</v>
      </c>
      <c r="AA60" s="72" t="s">
        <v>182</v>
      </c>
    </row>
    <row r="61" spans="1:27" ht="14">
      <c r="A61" t="s">
        <v>102</v>
      </c>
      <c r="B61" s="138">
        <v>68</v>
      </c>
      <c r="C61" s="75">
        <f>ROUND((B61*70/100),0)</f>
        <v>48</v>
      </c>
      <c r="D61" s="139">
        <v>153</v>
      </c>
      <c r="E61" s="75">
        <f>ROUND((D61*70/100),0)</f>
        <v>107</v>
      </c>
      <c r="F61" s="75">
        <v>59</v>
      </c>
      <c r="G61" s="75">
        <v>40</v>
      </c>
      <c r="H61" s="75">
        <v>141</v>
      </c>
      <c r="I61" s="145">
        <v>1</v>
      </c>
      <c r="K61" t="s">
        <v>102</v>
      </c>
      <c r="L61" s="138">
        <v>72</v>
      </c>
      <c r="M61" s="139">
        <v>50</v>
      </c>
      <c r="N61" s="139">
        <v>145</v>
      </c>
      <c r="O61" s="139">
        <v>102</v>
      </c>
      <c r="P61" s="75">
        <v>59</v>
      </c>
      <c r="Q61" s="75">
        <v>40</v>
      </c>
      <c r="R61" s="75">
        <v>141</v>
      </c>
      <c r="S61" s="145">
        <v>1</v>
      </c>
      <c r="U61" t="s">
        <v>102</v>
      </c>
      <c r="V61" s="73">
        <f t="shared" ref="V61:V78" si="10">B61</f>
        <v>68</v>
      </c>
      <c r="W61" s="74">
        <f>V61*70/100</f>
        <v>47.6</v>
      </c>
      <c r="X61" s="74">
        <f>ROUND(W61,0)</f>
        <v>48</v>
      </c>
      <c r="Y61" s="75">
        <f t="shared" ref="Y61:Y92" si="11">D61</f>
        <v>153</v>
      </c>
      <c r="Z61" s="74">
        <f>Y61*70/100</f>
        <v>107.1</v>
      </c>
      <c r="AA61" s="76">
        <f>ROUND(Z61,0)</f>
        <v>107</v>
      </c>
    </row>
    <row r="62" spans="1:27" ht="14">
      <c r="A62" t="s">
        <v>2</v>
      </c>
      <c r="B62" s="138">
        <v>51</v>
      </c>
      <c r="C62" s="75">
        <f t="shared" ref="C62:C92" si="12">ROUND((B62*70/100),0)</f>
        <v>36</v>
      </c>
      <c r="D62" s="139">
        <v>118</v>
      </c>
      <c r="E62" s="75">
        <f t="shared" ref="E62:E92" si="13">ROUND((D62*70/100),0)</f>
        <v>83</v>
      </c>
      <c r="F62" s="75">
        <v>22</v>
      </c>
      <c r="G62" s="75">
        <v>15</v>
      </c>
      <c r="H62" s="75">
        <v>115</v>
      </c>
      <c r="I62" s="76">
        <v>3</v>
      </c>
      <c r="K62" t="s">
        <v>2</v>
      </c>
      <c r="L62" s="73">
        <v>53</v>
      </c>
      <c r="M62" s="75">
        <v>37</v>
      </c>
      <c r="N62" s="75">
        <v>112</v>
      </c>
      <c r="O62" s="75">
        <v>78</v>
      </c>
      <c r="P62" s="75">
        <v>22</v>
      </c>
      <c r="Q62" s="75">
        <v>15</v>
      </c>
      <c r="R62" s="75">
        <v>115</v>
      </c>
      <c r="S62" s="76">
        <v>3</v>
      </c>
      <c r="U62" t="s">
        <v>2</v>
      </c>
      <c r="V62" s="73">
        <f t="shared" si="10"/>
        <v>51</v>
      </c>
      <c r="W62" s="74">
        <f t="shared" ref="W62:W92" si="14">V62*70/100</f>
        <v>35.700000000000003</v>
      </c>
      <c r="X62" s="74">
        <f t="shared" ref="X62:X92" si="15">ROUND(W62,0)</f>
        <v>36</v>
      </c>
      <c r="Y62" s="75">
        <f t="shared" si="11"/>
        <v>118</v>
      </c>
      <c r="Z62" s="74">
        <f t="shared" ref="Z62:Z92" si="16">Y62*70/100</f>
        <v>82.6</v>
      </c>
      <c r="AA62" s="76">
        <f t="shared" ref="AA62:AA92" si="17">ROUND(Z62,0)</f>
        <v>83</v>
      </c>
    </row>
    <row r="63" spans="1:27" ht="14">
      <c r="A63" t="s">
        <v>90</v>
      </c>
      <c r="B63" s="138">
        <v>68</v>
      </c>
      <c r="C63" s="75">
        <f t="shared" si="12"/>
        <v>48</v>
      </c>
      <c r="D63" s="139">
        <v>153</v>
      </c>
      <c r="E63" s="75">
        <f t="shared" si="13"/>
        <v>107</v>
      </c>
      <c r="F63" s="75">
        <v>75</v>
      </c>
      <c r="G63" s="75">
        <v>50</v>
      </c>
      <c r="H63" s="75">
        <v>183</v>
      </c>
      <c r="I63" s="76">
        <v>1</v>
      </c>
      <c r="K63" t="s">
        <v>90</v>
      </c>
      <c r="L63" s="140">
        <v>72</v>
      </c>
      <c r="M63" s="141">
        <v>50</v>
      </c>
      <c r="N63" s="141">
        <v>145</v>
      </c>
      <c r="O63" s="141">
        <v>102</v>
      </c>
      <c r="P63" s="75">
        <v>75</v>
      </c>
      <c r="Q63" s="75">
        <v>50</v>
      </c>
      <c r="R63" s="75">
        <v>183</v>
      </c>
      <c r="S63" s="76">
        <v>1</v>
      </c>
      <c r="U63" t="s">
        <v>90</v>
      </c>
      <c r="V63" s="73">
        <f t="shared" si="10"/>
        <v>68</v>
      </c>
      <c r="W63" s="74">
        <f t="shared" si="14"/>
        <v>47.6</v>
      </c>
      <c r="X63" s="74">
        <f t="shared" si="15"/>
        <v>48</v>
      </c>
      <c r="Y63" s="75">
        <f t="shared" si="11"/>
        <v>153</v>
      </c>
      <c r="Z63" s="74">
        <f t="shared" si="16"/>
        <v>107.1</v>
      </c>
      <c r="AA63" s="76">
        <f t="shared" si="17"/>
        <v>107</v>
      </c>
    </row>
    <row r="64" spans="1:27" ht="14">
      <c r="A64" t="s">
        <v>109</v>
      </c>
      <c r="B64" s="138">
        <v>59</v>
      </c>
      <c r="C64" s="75">
        <f t="shared" si="12"/>
        <v>41</v>
      </c>
      <c r="D64" s="139">
        <v>135</v>
      </c>
      <c r="E64" s="75">
        <f t="shared" si="13"/>
        <v>95</v>
      </c>
      <c r="F64" s="75">
        <v>29</v>
      </c>
      <c r="G64" s="75">
        <v>20</v>
      </c>
      <c r="H64" s="75">
        <v>85</v>
      </c>
      <c r="I64" s="145">
        <v>2</v>
      </c>
      <c r="K64" t="s">
        <v>109</v>
      </c>
      <c r="L64" s="138">
        <v>63</v>
      </c>
      <c r="M64" s="139">
        <v>44</v>
      </c>
      <c r="N64" s="139">
        <v>128</v>
      </c>
      <c r="O64" s="139">
        <v>90</v>
      </c>
      <c r="P64" s="75">
        <v>29</v>
      </c>
      <c r="Q64" s="75">
        <v>20</v>
      </c>
      <c r="R64" s="75">
        <v>85</v>
      </c>
      <c r="S64" s="145">
        <v>2</v>
      </c>
      <c r="U64" t="s">
        <v>109</v>
      </c>
      <c r="V64" s="73">
        <f t="shared" si="10"/>
        <v>59</v>
      </c>
      <c r="W64" s="74">
        <f t="shared" si="14"/>
        <v>41.3</v>
      </c>
      <c r="X64" s="74">
        <f t="shared" si="15"/>
        <v>41</v>
      </c>
      <c r="Y64" s="75">
        <f t="shared" si="11"/>
        <v>135</v>
      </c>
      <c r="Z64" s="74">
        <f t="shared" si="16"/>
        <v>94.5</v>
      </c>
      <c r="AA64" s="76">
        <f t="shared" si="17"/>
        <v>95</v>
      </c>
    </row>
    <row r="65" spans="1:27" ht="14">
      <c r="A65" t="s">
        <v>94</v>
      </c>
      <c r="B65" s="138">
        <v>68</v>
      </c>
      <c r="C65" s="75">
        <f t="shared" si="12"/>
        <v>48</v>
      </c>
      <c r="D65" s="139">
        <v>153</v>
      </c>
      <c r="E65" s="75">
        <f t="shared" si="13"/>
        <v>107</v>
      </c>
      <c r="F65" s="75">
        <v>54</v>
      </c>
      <c r="G65" s="75">
        <v>36</v>
      </c>
      <c r="H65" s="75">
        <v>171</v>
      </c>
      <c r="I65" s="76">
        <v>1</v>
      </c>
      <c r="K65" t="s">
        <v>94</v>
      </c>
      <c r="L65" s="140">
        <v>72</v>
      </c>
      <c r="M65" s="141">
        <v>50</v>
      </c>
      <c r="N65" s="141">
        <v>145</v>
      </c>
      <c r="O65" s="141">
        <v>102</v>
      </c>
      <c r="P65" s="75">
        <v>54</v>
      </c>
      <c r="Q65" s="75">
        <v>36</v>
      </c>
      <c r="R65" s="75">
        <v>171</v>
      </c>
      <c r="S65" s="76">
        <v>1</v>
      </c>
      <c r="U65" t="s">
        <v>94</v>
      </c>
      <c r="V65" s="73">
        <f t="shared" si="10"/>
        <v>68</v>
      </c>
      <c r="W65" s="74">
        <f t="shared" si="14"/>
        <v>47.6</v>
      </c>
      <c r="X65" s="74">
        <f t="shared" si="15"/>
        <v>48</v>
      </c>
      <c r="Y65" s="75">
        <f t="shared" si="11"/>
        <v>153</v>
      </c>
      <c r="Z65" s="74">
        <f t="shared" si="16"/>
        <v>107.1</v>
      </c>
      <c r="AA65" s="76">
        <f t="shared" si="17"/>
        <v>107</v>
      </c>
    </row>
    <row r="66" spans="1:27" ht="14">
      <c r="A66" t="s">
        <v>103</v>
      </c>
      <c r="B66" s="138">
        <v>68</v>
      </c>
      <c r="C66" s="75">
        <f t="shared" si="12"/>
        <v>48</v>
      </c>
      <c r="D66" s="139">
        <v>153</v>
      </c>
      <c r="E66" s="75">
        <f t="shared" si="13"/>
        <v>107</v>
      </c>
      <c r="F66" s="75">
        <v>53</v>
      </c>
      <c r="G66" s="75">
        <v>36</v>
      </c>
      <c r="H66" s="75">
        <v>105</v>
      </c>
      <c r="I66" s="145">
        <v>1</v>
      </c>
      <c r="K66" t="s">
        <v>103</v>
      </c>
      <c r="L66" s="138">
        <v>72</v>
      </c>
      <c r="M66" s="139">
        <v>50</v>
      </c>
      <c r="N66" s="139">
        <v>145</v>
      </c>
      <c r="O66" s="139">
        <v>102</v>
      </c>
      <c r="P66" s="75">
        <v>53</v>
      </c>
      <c r="Q66" s="75">
        <v>36</v>
      </c>
      <c r="R66" s="75">
        <v>105</v>
      </c>
      <c r="S66" s="145">
        <v>1</v>
      </c>
      <c r="U66" t="s">
        <v>103</v>
      </c>
      <c r="V66" s="73">
        <f t="shared" si="10"/>
        <v>68</v>
      </c>
      <c r="W66" s="74">
        <f t="shared" si="14"/>
        <v>47.6</v>
      </c>
      <c r="X66" s="74">
        <f t="shared" si="15"/>
        <v>48</v>
      </c>
      <c r="Y66" s="75">
        <f t="shared" si="11"/>
        <v>153</v>
      </c>
      <c r="Z66" s="74">
        <f t="shared" si="16"/>
        <v>107.1</v>
      </c>
      <c r="AA66" s="76">
        <f t="shared" si="17"/>
        <v>107</v>
      </c>
    </row>
    <row r="67" spans="1:27" ht="14">
      <c r="A67" t="s">
        <v>86</v>
      </c>
      <c r="B67" s="138">
        <v>59</v>
      </c>
      <c r="C67" s="75">
        <f t="shared" si="12"/>
        <v>41</v>
      </c>
      <c r="D67" s="139">
        <v>135</v>
      </c>
      <c r="E67" s="75">
        <f t="shared" si="13"/>
        <v>95</v>
      </c>
      <c r="F67" s="75">
        <v>36</v>
      </c>
      <c r="G67" s="75">
        <v>24</v>
      </c>
      <c r="H67" s="75">
        <v>150</v>
      </c>
      <c r="I67" s="76">
        <v>2</v>
      </c>
      <c r="K67" t="s">
        <v>86</v>
      </c>
      <c r="L67" s="138">
        <v>63</v>
      </c>
      <c r="M67" s="139">
        <v>44</v>
      </c>
      <c r="N67" s="75">
        <v>128</v>
      </c>
      <c r="O67" s="75">
        <v>90</v>
      </c>
      <c r="P67" s="75">
        <v>36</v>
      </c>
      <c r="Q67" s="75">
        <v>24</v>
      </c>
      <c r="R67" s="75">
        <v>150</v>
      </c>
      <c r="S67" s="76">
        <v>2</v>
      </c>
      <c r="U67" t="s">
        <v>86</v>
      </c>
      <c r="V67" s="73">
        <f t="shared" si="10"/>
        <v>59</v>
      </c>
      <c r="W67" s="74">
        <f t="shared" si="14"/>
        <v>41.3</v>
      </c>
      <c r="X67" s="74">
        <f t="shared" si="15"/>
        <v>41</v>
      </c>
      <c r="Y67" s="75">
        <f t="shared" si="11"/>
        <v>135</v>
      </c>
      <c r="Z67" s="74">
        <f t="shared" si="16"/>
        <v>94.5</v>
      </c>
      <c r="AA67" s="76">
        <f t="shared" si="17"/>
        <v>95</v>
      </c>
    </row>
    <row r="68" spans="1:27" ht="14">
      <c r="A68" t="s">
        <v>93</v>
      </c>
      <c r="B68" s="138">
        <v>68</v>
      </c>
      <c r="C68" s="75">
        <f t="shared" si="12"/>
        <v>48</v>
      </c>
      <c r="D68" s="139">
        <v>153</v>
      </c>
      <c r="E68" s="75">
        <f t="shared" si="13"/>
        <v>107</v>
      </c>
      <c r="F68" s="75">
        <v>58</v>
      </c>
      <c r="G68" s="75">
        <v>39</v>
      </c>
      <c r="H68" s="75">
        <v>129</v>
      </c>
      <c r="I68" s="76">
        <v>1</v>
      </c>
      <c r="K68" t="s">
        <v>93</v>
      </c>
      <c r="L68" s="140">
        <v>72</v>
      </c>
      <c r="M68" s="141">
        <v>50</v>
      </c>
      <c r="N68" s="141">
        <v>145</v>
      </c>
      <c r="O68" s="141">
        <v>102</v>
      </c>
      <c r="P68" s="75">
        <v>58</v>
      </c>
      <c r="Q68" s="75">
        <v>39</v>
      </c>
      <c r="R68" s="75">
        <v>129</v>
      </c>
      <c r="S68" s="76">
        <v>1</v>
      </c>
      <c r="U68" t="s">
        <v>93</v>
      </c>
      <c r="V68" s="73">
        <f t="shared" si="10"/>
        <v>68</v>
      </c>
      <c r="W68" s="74">
        <f t="shared" si="14"/>
        <v>47.6</v>
      </c>
      <c r="X68" s="74">
        <f t="shared" si="15"/>
        <v>48</v>
      </c>
      <c r="Y68" s="75">
        <f t="shared" si="11"/>
        <v>153</v>
      </c>
      <c r="Z68" s="74">
        <f t="shared" si="16"/>
        <v>107.1</v>
      </c>
      <c r="AA68" s="76">
        <f t="shared" si="17"/>
        <v>107</v>
      </c>
    </row>
    <row r="69" spans="1:27" ht="14">
      <c r="A69" t="s">
        <v>92</v>
      </c>
      <c r="B69" s="138">
        <v>68</v>
      </c>
      <c r="C69" s="75">
        <f t="shared" si="12"/>
        <v>48</v>
      </c>
      <c r="D69" s="139">
        <v>153</v>
      </c>
      <c r="E69" s="75">
        <f t="shared" si="13"/>
        <v>107</v>
      </c>
      <c r="F69" s="75">
        <v>62</v>
      </c>
      <c r="G69" s="75">
        <v>41</v>
      </c>
      <c r="H69" s="75">
        <v>187</v>
      </c>
      <c r="I69" s="76">
        <v>1</v>
      </c>
      <c r="K69" t="s">
        <v>92</v>
      </c>
      <c r="L69" s="140">
        <v>72</v>
      </c>
      <c r="M69" s="141">
        <v>50</v>
      </c>
      <c r="N69" s="141">
        <v>145</v>
      </c>
      <c r="O69" s="141">
        <v>102</v>
      </c>
      <c r="P69" s="75">
        <v>62</v>
      </c>
      <c r="Q69" s="75">
        <v>41</v>
      </c>
      <c r="R69" s="75">
        <v>187</v>
      </c>
      <c r="S69" s="76">
        <v>1</v>
      </c>
      <c r="U69" t="s">
        <v>92</v>
      </c>
      <c r="V69" s="73">
        <f t="shared" si="10"/>
        <v>68</v>
      </c>
      <c r="W69" s="74">
        <f t="shared" si="14"/>
        <v>47.6</v>
      </c>
      <c r="X69" s="74">
        <f t="shared" si="15"/>
        <v>48</v>
      </c>
      <c r="Y69" s="75">
        <f t="shared" si="11"/>
        <v>153</v>
      </c>
      <c r="Z69" s="74">
        <f t="shared" si="16"/>
        <v>107.1</v>
      </c>
      <c r="AA69" s="76">
        <f t="shared" si="17"/>
        <v>107</v>
      </c>
    </row>
    <row r="70" spans="1:27" ht="14">
      <c r="A70" t="s">
        <v>104</v>
      </c>
      <c r="B70" s="138">
        <v>68</v>
      </c>
      <c r="C70" s="75">
        <f t="shared" si="12"/>
        <v>48</v>
      </c>
      <c r="D70" s="139">
        <v>153</v>
      </c>
      <c r="E70" s="75">
        <f t="shared" si="13"/>
        <v>107</v>
      </c>
      <c r="F70" s="75">
        <v>42</v>
      </c>
      <c r="G70" s="75">
        <v>28</v>
      </c>
      <c r="H70" s="75">
        <v>150</v>
      </c>
      <c r="I70" s="145">
        <v>1</v>
      </c>
      <c r="K70" t="s">
        <v>104</v>
      </c>
      <c r="L70" s="138">
        <v>72</v>
      </c>
      <c r="M70" s="139">
        <v>50</v>
      </c>
      <c r="N70" s="139">
        <v>145</v>
      </c>
      <c r="O70" s="139">
        <v>102</v>
      </c>
      <c r="P70" s="75">
        <v>42</v>
      </c>
      <c r="Q70" s="75">
        <v>28</v>
      </c>
      <c r="R70" s="75">
        <v>150</v>
      </c>
      <c r="S70" s="145">
        <v>1</v>
      </c>
      <c r="U70" t="s">
        <v>104</v>
      </c>
      <c r="V70" s="73">
        <f t="shared" si="10"/>
        <v>68</v>
      </c>
      <c r="W70" s="74">
        <f t="shared" si="14"/>
        <v>47.6</v>
      </c>
      <c r="X70" s="74">
        <f t="shared" si="15"/>
        <v>48</v>
      </c>
      <c r="Y70" s="75">
        <f t="shared" si="11"/>
        <v>153</v>
      </c>
      <c r="Z70" s="74">
        <f t="shared" si="16"/>
        <v>107.1</v>
      </c>
      <c r="AA70" s="76">
        <f t="shared" si="17"/>
        <v>107</v>
      </c>
    </row>
    <row r="71" spans="1:27" ht="14">
      <c r="A71" t="s">
        <v>111</v>
      </c>
      <c r="B71" s="138">
        <v>51</v>
      </c>
      <c r="C71" s="75">
        <f t="shared" si="12"/>
        <v>36</v>
      </c>
      <c r="D71" s="139">
        <v>118</v>
      </c>
      <c r="E71" s="75">
        <f t="shared" si="13"/>
        <v>83</v>
      </c>
      <c r="F71" s="244">
        <v>46</v>
      </c>
      <c r="G71" s="244">
        <v>31</v>
      </c>
      <c r="H71" s="244">
        <v>191</v>
      </c>
      <c r="I71" s="76">
        <v>3</v>
      </c>
      <c r="K71" t="s">
        <v>111</v>
      </c>
      <c r="L71" s="73">
        <v>53</v>
      </c>
      <c r="M71" s="75">
        <v>37</v>
      </c>
      <c r="N71" s="75">
        <v>112</v>
      </c>
      <c r="O71" s="75">
        <v>78</v>
      </c>
      <c r="P71" s="244">
        <v>46</v>
      </c>
      <c r="Q71" s="244">
        <v>31</v>
      </c>
      <c r="R71" s="244">
        <v>191</v>
      </c>
      <c r="S71" s="76">
        <v>3</v>
      </c>
      <c r="U71" t="s">
        <v>111</v>
      </c>
      <c r="V71" s="73">
        <f t="shared" si="10"/>
        <v>51</v>
      </c>
      <c r="W71" s="74">
        <f t="shared" si="14"/>
        <v>35.700000000000003</v>
      </c>
      <c r="X71" s="74">
        <f t="shared" si="15"/>
        <v>36</v>
      </c>
      <c r="Y71" s="75">
        <f t="shared" si="11"/>
        <v>118</v>
      </c>
      <c r="Z71" s="74">
        <f t="shared" si="16"/>
        <v>82.6</v>
      </c>
      <c r="AA71" s="76">
        <f t="shared" si="17"/>
        <v>83</v>
      </c>
    </row>
    <row r="72" spans="1:27" ht="14">
      <c r="A72" t="s">
        <v>110</v>
      </c>
      <c r="B72" s="138">
        <v>59</v>
      </c>
      <c r="C72" s="75">
        <f t="shared" si="12"/>
        <v>41</v>
      </c>
      <c r="D72" s="139">
        <v>135</v>
      </c>
      <c r="E72" s="75">
        <f t="shared" si="13"/>
        <v>95</v>
      </c>
      <c r="F72" s="75">
        <v>35</v>
      </c>
      <c r="G72" s="75">
        <v>24</v>
      </c>
      <c r="H72" s="75">
        <v>76</v>
      </c>
      <c r="I72" s="145">
        <v>2</v>
      </c>
      <c r="K72" t="s">
        <v>110</v>
      </c>
      <c r="L72" s="138">
        <v>63</v>
      </c>
      <c r="M72" s="139">
        <v>44</v>
      </c>
      <c r="N72" s="139">
        <v>128</v>
      </c>
      <c r="O72" s="139">
        <v>90</v>
      </c>
      <c r="P72" s="75">
        <v>35</v>
      </c>
      <c r="Q72" s="75">
        <v>24</v>
      </c>
      <c r="R72" s="75">
        <v>76</v>
      </c>
      <c r="S72" s="145">
        <v>2</v>
      </c>
      <c r="U72" t="s">
        <v>110</v>
      </c>
      <c r="V72" s="73">
        <f t="shared" si="10"/>
        <v>59</v>
      </c>
      <c r="W72" s="74">
        <f t="shared" si="14"/>
        <v>41.3</v>
      </c>
      <c r="X72" s="74">
        <f t="shared" si="15"/>
        <v>41</v>
      </c>
      <c r="Y72" s="75">
        <f t="shared" si="11"/>
        <v>135</v>
      </c>
      <c r="Z72" s="74">
        <f t="shared" si="16"/>
        <v>94.5</v>
      </c>
      <c r="AA72" s="76">
        <f t="shared" si="17"/>
        <v>95</v>
      </c>
    </row>
    <row r="73" spans="1:27" ht="14">
      <c r="A73" t="s">
        <v>95</v>
      </c>
      <c r="B73" s="138">
        <v>68</v>
      </c>
      <c r="C73" s="75">
        <f t="shared" si="12"/>
        <v>48</v>
      </c>
      <c r="D73" s="139">
        <v>153</v>
      </c>
      <c r="E73" s="75">
        <f t="shared" si="13"/>
        <v>107</v>
      </c>
      <c r="F73" s="75">
        <v>56</v>
      </c>
      <c r="G73" s="75">
        <v>37</v>
      </c>
      <c r="H73" s="75">
        <v>190</v>
      </c>
      <c r="I73" s="76">
        <v>1</v>
      </c>
      <c r="K73" t="s">
        <v>95</v>
      </c>
      <c r="L73" s="140">
        <v>72</v>
      </c>
      <c r="M73" s="141">
        <v>50</v>
      </c>
      <c r="N73" s="141">
        <v>145</v>
      </c>
      <c r="O73" s="141">
        <v>102</v>
      </c>
      <c r="P73" s="75">
        <v>56</v>
      </c>
      <c r="Q73" s="75">
        <v>37</v>
      </c>
      <c r="R73" s="75">
        <v>190</v>
      </c>
      <c r="S73" s="76">
        <v>1</v>
      </c>
      <c r="U73" t="s">
        <v>95</v>
      </c>
      <c r="V73" s="73">
        <f t="shared" si="10"/>
        <v>68</v>
      </c>
      <c r="W73" s="74">
        <f t="shared" si="14"/>
        <v>47.6</v>
      </c>
      <c r="X73" s="74">
        <f t="shared" si="15"/>
        <v>48</v>
      </c>
      <c r="Y73" s="75">
        <f t="shared" si="11"/>
        <v>153</v>
      </c>
      <c r="Z73" s="74">
        <f t="shared" si="16"/>
        <v>107.1</v>
      </c>
      <c r="AA73" s="76">
        <f t="shared" si="17"/>
        <v>107</v>
      </c>
    </row>
    <row r="74" spans="1:27" ht="14">
      <c r="A74" t="s">
        <v>116</v>
      </c>
      <c r="B74" s="138">
        <v>51</v>
      </c>
      <c r="C74" s="75">
        <f t="shared" si="12"/>
        <v>36</v>
      </c>
      <c r="D74" s="139">
        <v>118</v>
      </c>
      <c r="E74" s="75">
        <f t="shared" si="13"/>
        <v>83</v>
      </c>
      <c r="F74" s="75">
        <v>26</v>
      </c>
      <c r="G74" s="75">
        <v>17</v>
      </c>
      <c r="H74" s="75">
        <v>109</v>
      </c>
      <c r="I74" s="76">
        <v>3</v>
      </c>
      <c r="K74" t="s">
        <v>116</v>
      </c>
      <c r="L74" s="73">
        <v>53</v>
      </c>
      <c r="M74" s="75">
        <v>37</v>
      </c>
      <c r="N74" s="75">
        <v>112</v>
      </c>
      <c r="O74" s="75">
        <v>78</v>
      </c>
      <c r="P74" s="75">
        <v>26</v>
      </c>
      <c r="Q74" s="75">
        <v>17</v>
      </c>
      <c r="R74" s="75">
        <v>109</v>
      </c>
      <c r="S74" s="76">
        <v>3</v>
      </c>
      <c r="U74" t="s">
        <v>116</v>
      </c>
      <c r="V74" s="73">
        <f t="shared" si="10"/>
        <v>51</v>
      </c>
      <c r="W74" s="74">
        <f t="shared" si="14"/>
        <v>35.700000000000003</v>
      </c>
      <c r="X74" s="74">
        <f t="shared" si="15"/>
        <v>36</v>
      </c>
      <c r="Y74" s="75">
        <f t="shared" si="11"/>
        <v>118</v>
      </c>
      <c r="Z74" s="74">
        <f t="shared" si="16"/>
        <v>82.6</v>
      </c>
      <c r="AA74" s="76">
        <f t="shared" si="17"/>
        <v>83</v>
      </c>
    </row>
    <row r="75" spans="1:27" ht="14">
      <c r="A75" t="s">
        <v>91</v>
      </c>
      <c r="B75" s="138">
        <v>68</v>
      </c>
      <c r="C75" s="75">
        <f t="shared" si="12"/>
        <v>48</v>
      </c>
      <c r="D75" s="139">
        <v>153</v>
      </c>
      <c r="E75" s="75">
        <f t="shared" si="13"/>
        <v>107</v>
      </c>
      <c r="F75" s="75">
        <v>63</v>
      </c>
      <c r="G75" s="75">
        <v>42</v>
      </c>
      <c r="H75" s="75">
        <v>139</v>
      </c>
      <c r="I75" s="76">
        <v>1</v>
      </c>
      <c r="K75" t="s">
        <v>91</v>
      </c>
      <c r="L75" s="140">
        <v>72</v>
      </c>
      <c r="M75" s="141">
        <v>50</v>
      </c>
      <c r="N75" s="141">
        <v>145</v>
      </c>
      <c r="O75" s="141">
        <v>102</v>
      </c>
      <c r="P75" s="75">
        <v>63</v>
      </c>
      <c r="Q75" s="75">
        <v>42</v>
      </c>
      <c r="R75" s="75">
        <v>139</v>
      </c>
      <c r="S75" s="76">
        <v>1</v>
      </c>
      <c r="U75" t="s">
        <v>91</v>
      </c>
      <c r="V75" s="73">
        <f t="shared" si="10"/>
        <v>68</v>
      </c>
      <c r="W75" s="74">
        <f t="shared" si="14"/>
        <v>47.6</v>
      </c>
      <c r="X75" s="74">
        <f t="shared" si="15"/>
        <v>48</v>
      </c>
      <c r="Y75" s="75">
        <f t="shared" si="11"/>
        <v>153</v>
      </c>
      <c r="Z75" s="74">
        <f t="shared" si="16"/>
        <v>107.1</v>
      </c>
      <c r="AA75" s="76">
        <f t="shared" si="17"/>
        <v>107</v>
      </c>
    </row>
    <row r="76" spans="1:27" ht="14">
      <c r="A76" t="s">
        <v>106</v>
      </c>
      <c r="B76" s="138">
        <v>59</v>
      </c>
      <c r="C76" s="75">
        <f t="shared" si="12"/>
        <v>41</v>
      </c>
      <c r="D76" s="139">
        <v>135</v>
      </c>
      <c r="E76" s="75">
        <f t="shared" si="13"/>
        <v>95</v>
      </c>
      <c r="F76" s="75">
        <v>46</v>
      </c>
      <c r="G76" s="75">
        <v>31</v>
      </c>
      <c r="H76" s="75">
        <v>114</v>
      </c>
      <c r="I76" s="76">
        <v>2</v>
      </c>
      <c r="K76" t="s">
        <v>106</v>
      </c>
      <c r="L76" s="138">
        <v>63</v>
      </c>
      <c r="M76" s="139">
        <v>44</v>
      </c>
      <c r="N76" s="75">
        <v>128</v>
      </c>
      <c r="O76" s="75">
        <v>90</v>
      </c>
      <c r="P76" s="75">
        <v>46</v>
      </c>
      <c r="Q76" s="75">
        <v>31</v>
      </c>
      <c r="R76" s="75">
        <v>114</v>
      </c>
      <c r="S76" s="76">
        <v>2</v>
      </c>
      <c r="U76" t="s">
        <v>106</v>
      </c>
      <c r="V76" s="73">
        <f t="shared" si="10"/>
        <v>59</v>
      </c>
      <c r="W76" s="74">
        <f t="shared" si="14"/>
        <v>41.3</v>
      </c>
      <c r="X76" s="74">
        <f t="shared" si="15"/>
        <v>41</v>
      </c>
      <c r="Y76" s="75">
        <f t="shared" si="11"/>
        <v>135</v>
      </c>
      <c r="Z76" s="74">
        <f t="shared" si="16"/>
        <v>94.5</v>
      </c>
      <c r="AA76" s="76">
        <f t="shared" si="17"/>
        <v>95</v>
      </c>
    </row>
    <row r="77" spans="1:27" ht="14">
      <c r="A77" t="s">
        <v>100</v>
      </c>
      <c r="B77" s="138">
        <v>68</v>
      </c>
      <c r="C77" s="75">
        <f t="shared" si="12"/>
        <v>48</v>
      </c>
      <c r="D77" s="139">
        <v>153</v>
      </c>
      <c r="E77" s="75">
        <f t="shared" si="13"/>
        <v>107</v>
      </c>
      <c r="F77" s="75">
        <v>47</v>
      </c>
      <c r="G77" s="75">
        <v>32</v>
      </c>
      <c r="H77" s="75">
        <v>122</v>
      </c>
      <c r="I77" s="145">
        <v>1</v>
      </c>
      <c r="K77" t="s">
        <v>100</v>
      </c>
      <c r="L77" s="138">
        <v>72</v>
      </c>
      <c r="M77" s="139">
        <v>50</v>
      </c>
      <c r="N77" s="139">
        <v>145</v>
      </c>
      <c r="O77" s="139">
        <v>102</v>
      </c>
      <c r="P77" s="75">
        <v>47</v>
      </c>
      <c r="Q77" s="75">
        <v>32</v>
      </c>
      <c r="R77" s="75">
        <v>122</v>
      </c>
      <c r="S77" s="145">
        <v>1</v>
      </c>
      <c r="U77" t="s">
        <v>100</v>
      </c>
      <c r="V77" s="73">
        <f t="shared" si="10"/>
        <v>68</v>
      </c>
      <c r="W77" s="74">
        <f t="shared" si="14"/>
        <v>47.6</v>
      </c>
      <c r="X77" s="74">
        <f t="shared" si="15"/>
        <v>48</v>
      </c>
      <c r="Y77" s="75">
        <f t="shared" si="11"/>
        <v>153</v>
      </c>
      <c r="Z77" s="74">
        <f t="shared" si="16"/>
        <v>107.1</v>
      </c>
      <c r="AA77" s="76">
        <f t="shared" si="17"/>
        <v>107</v>
      </c>
    </row>
    <row r="78" spans="1:27" ht="14">
      <c r="A78" t="s">
        <v>118</v>
      </c>
      <c r="B78" s="138">
        <v>51</v>
      </c>
      <c r="C78" s="75">
        <f t="shared" si="12"/>
        <v>36</v>
      </c>
      <c r="D78" s="139">
        <v>118</v>
      </c>
      <c r="E78" s="75">
        <f t="shared" si="13"/>
        <v>83</v>
      </c>
      <c r="F78" s="75">
        <v>27</v>
      </c>
      <c r="G78" s="75">
        <v>18</v>
      </c>
      <c r="H78" s="75">
        <v>89</v>
      </c>
      <c r="I78" s="76">
        <v>3</v>
      </c>
      <c r="K78" t="s">
        <v>118</v>
      </c>
      <c r="L78" s="73">
        <v>53</v>
      </c>
      <c r="M78" s="75">
        <v>37</v>
      </c>
      <c r="N78" s="75">
        <v>112</v>
      </c>
      <c r="O78" s="75">
        <v>78</v>
      </c>
      <c r="P78" s="75">
        <v>27</v>
      </c>
      <c r="Q78" s="75">
        <v>18</v>
      </c>
      <c r="R78" s="75">
        <v>89</v>
      </c>
      <c r="S78" s="76">
        <v>3</v>
      </c>
      <c r="U78" t="s">
        <v>118</v>
      </c>
      <c r="V78" s="73">
        <f t="shared" si="10"/>
        <v>51</v>
      </c>
      <c r="W78" s="74">
        <f t="shared" si="14"/>
        <v>35.700000000000003</v>
      </c>
      <c r="X78" s="74">
        <f t="shared" si="15"/>
        <v>36</v>
      </c>
      <c r="Y78" s="75">
        <f t="shared" si="11"/>
        <v>118</v>
      </c>
      <c r="Z78" s="74">
        <f t="shared" si="16"/>
        <v>82.6</v>
      </c>
      <c r="AA78" s="76">
        <f t="shared" si="17"/>
        <v>83</v>
      </c>
    </row>
    <row r="79" spans="1:27" ht="14">
      <c r="A79" t="s">
        <v>89</v>
      </c>
      <c r="B79" s="138">
        <v>68</v>
      </c>
      <c r="C79" s="75">
        <f t="shared" si="12"/>
        <v>48</v>
      </c>
      <c r="D79" s="139">
        <v>153</v>
      </c>
      <c r="E79" s="75">
        <f t="shared" si="13"/>
        <v>107</v>
      </c>
      <c r="F79" s="75">
        <v>75</v>
      </c>
      <c r="G79" s="75">
        <v>50</v>
      </c>
      <c r="H79" s="75">
        <v>139</v>
      </c>
      <c r="I79" s="76">
        <v>1</v>
      </c>
      <c r="K79" t="s">
        <v>89</v>
      </c>
      <c r="L79" s="140">
        <v>72</v>
      </c>
      <c r="M79" s="141">
        <v>50</v>
      </c>
      <c r="N79" s="75">
        <v>144</v>
      </c>
      <c r="O79" s="75">
        <v>101</v>
      </c>
      <c r="P79" s="75">
        <v>75</v>
      </c>
      <c r="Q79" s="75">
        <v>50</v>
      </c>
      <c r="R79" s="75">
        <v>139</v>
      </c>
      <c r="S79" s="76">
        <v>1</v>
      </c>
      <c r="U79" t="s">
        <v>89</v>
      </c>
      <c r="V79" s="73">
        <v>64</v>
      </c>
      <c r="W79" s="74">
        <f t="shared" si="14"/>
        <v>44.8</v>
      </c>
      <c r="X79" s="74">
        <f t="shared" si="15"/>
        <v>45</v>
      </c>
      <c r="Y79" s="75">
        <f t="shared" si="11"/>
        <v>153</v>
      </c>
      <c r="Z79" s="74">
        <f t="shared" si="16"/>
        <v>107.1</v>
      </c>
      <c r="AA79" s="76">
        <f t="shared" si="17"/>
        <v>107</v>
      </c>
    </row>
    <row r="80" spans="1:27" ht="14">
      <c r="A80" t="s">
        <v>101</v>
      </c>
      <c r="B80" s="138">
        <v>68</v>
      </c>
      <c r="C80" s="75">
        <f t="shared" si="12"/>
        <v>48</v>
      </c>
      <c r="D80" s="139">
        <v>153</v>
      </c>
      <c r="E80" s="75">
        <f t="shared" si="13"/>
        <v>107</v>
      </c>
      <c r="F80" s="75">
        <v>50</v>
      </c>
      <c r="G80" s="75">
        <v>33</v>
      </c>
      <c r="H80" s="75">
        <v>117</v>
      </c>
      <c r="I80" s="145">
        <v>1</v>
      </c>
      <c r="K80" t="s">
        <v>101</v>
      </c>
      <c r="L80" s="138">
        <v>72</v>
      </c>
      <c r="M80" s="139">
        <v>50</v>
      </c>
      <c r="N80" s="139">
        <v>145</v>
      </c>
      <c r="O80" s="139">
        <v>102</v>
      </c>
      <c r="P80" s="75">
        <v>50</v>
      </c>
      <c r="Q80" s="75">
        <v>33</v>
      </c>
      <c r="R80" s="75">
        <v>117</v>
      </c>
      <c r="S80" s="145">
        <v>1</v>
      </c>
      <c r="U80" t="s">
        <v>101</v>
      </c>
      <c r="V80" s="73">
        <f t="shared" ref="V80:V92" si="18">B80</f>
        <v>68</v>
      </c>
      <c r="W80" s="74">
        <f t="shared" si="14"/>
        <v>47.6</v>
      </c>
      <c r="X80" s="74">
        <f t="shared" si="15"/>
        <v>48</v>
      </c>
      <c r="Y80" s="75">
        <f t="shared" si="11"/>
        <v>153</v>
      </c>
      <c r="Z80" s="74">
        <f t="shared" si="16"/>
        <v>107.1</v>
      </c>
      <c r="AA80" s="76">
        <f t="shared" si="17"/>
        <v>107</v>
      </c>
    </row>
    <row r="81" spans="1:27" ht="14">
      <c r="A81" t="s">
        <v>5</v>
      </c>
      <c r="B81" s="138">
        <v>51</v>
      </c>
      <c r="C81" s="75">
        <f t="shared" si="12"/>
        <v>36</v>
      </c>
      <c r="D81" s="139">
        <v>118</v>
      </c>
      <c r="E81" s="75">
        <f t="shared" si="13"/>
        <v>83</v>
      </c>
      <c r="F81" s="244">
        <v>34</v>
      </c>
      <c r="G81" s="244">
        <v>23</v>
      </c>
      <c r="H81" s="244">
        <v>124</v>
      </c>
      <c r="I81" s="76">
        <v>3</v>
      </c>
      <c r="K81" t="s">
        <v>5</v>
      </c>
      <c r="L81" s="73">
        <v>53</v>
      </c>
      <c r="M81" s="75">
        <v>37</v>
      </c>
      <c r="N81" s="75">
        <v>112</v>
      </c>
      <c r="O81" s="75">
        <v>78</v>
      </c>
      <c r="P81" s="244">
        <v>34</v>
      </c>
      <c r="Q81" s="244">
        <v>23</v>
      </c>
      <c r="R81" s="244">
        <v>124</v>
      </c>
      <c r="S81" s="76">
        <v>3</v>
      </c>
      <c r="U81" t="s">
        <v>5</v>
      </c>
      <c r="V81" s="73">
        <f t="shared" si="18"/>
        <v>51</v>
      </c>
      <c r="W81" s="74">
        <f t="shared" si="14"/>
        <v>35.700000000000003</v>
      </c>
      <c r="X81" s="74">
        <f t="shared" si="15"/>
        <v>36</v>
      </c>
      <c r="Y81" s="75">
        <f t="shared" si="11"/>
        <v>118</v>
      </c>
      <c r="Z81" s="74">
        <f t="shared" si="16"/>
        <v>82.6</v>
      </c>
      <c r="AA81" s="76">
        <f t="shared" si="17"/>
        <v>83</v>
      </c>
    </row>
    <row r="82" spans="1:27" ht="14">
      <c r="A82" t="s">
        <v>107</v>
      </c>
      <c r="B82" s="138">
        <v>59</v>
      </c>
      <c r="C82" s="75">
        <f t="shared" si="12"/>
        <v>41</v>
      </c>
      <c r="D82" s="139">
        <v>135</v>
      </c>
      <c r="E82" s="75">
        <f t="shared" si="13"/>
        <v>95</v>
      </c>
      <c r="F82" s="75">
        <v>32</v>
      </c>
      <c r="G82" s="75">
        <v>21</v>
      </c>
      <c r="H82" s="75">
        <v>111</v>
      </c>
      <c r="I82" s="76">
        <v>2</v>
      </c>
      <c r="K82" t="s">
        <v>107</v>
      </c>
      <c r="L82" s="138">
        <v>63</v>
      </c>
      <c r="M82" s="139">
        <v>44</v>
      </c>
      <c r="N82" s="75">
        <v>128</v>
      </c>
      <c r="O82" s="75">
        <v>90</v>
      </c>
      <c r="P82" s="75">
        <v>32</v>
      </c>
      <c r="Q82" s="75">
        <v>21</v>
      </c>
      <c r="R82" s="75">
        <v>111</v>
      </c>
      <c r="S82" s="76">
        <v>2</v>
      </c>
      <c r="U82" t="s">
        <v>107</v>
      </c>
      <c r="V82" s="73">
        <f t="shared" si="18"/>
        <v>59</v>
      </c>
      <c r="W82" s="74">
        <f t="shared" si="14"/>
        <v>41.3</v>
      </c>
      <c r="X82" s="74">
        <f t="shared" si="15"/>
        <v>41</v>
      </c>
      <c r="Y82" s="75">
        <f t="shared" si="11"/>
        <v>135</v>
      </c>
      <c r="Z82" s="74">
        <f t="shared" si="16"/>
        <v>94.5</v>
      </c>
      <c r="AA82" s="76">
        <f t="shared" si="17"/>
        <v>95</v>
      </c>
    </row>
    <row r="83" spans="1:27" ht="14">
      <c r="A83" t="s">
        <v>114</v>
      </c>
      <c r="B83" s="138">
        <v>51</v>
      </c>
      <c r="C83" s="75">
        <f t="shared" si="12"/>
        <v>36</v>
      </c>
      <c r="D83" s="139">
        <v>118</v>
      </c>
      <c r="E83" s="75">
        <f t="shared" si="13"/>
        <v>83</v>
      </c>
      <c r="F83" s="75">
        <v>27</v>
      </c>
      <c r="G83" s="75">
        <v>18</v>
      </c>
      <c r="H83" s="75">
        <v>89</v>
      </c>
      <c r="I83" s="76">
        <v>3</v>
      </c>
      <c r="K83" t="s">
        <v>114</v>
      </c>
      <c r="L83" s="73">
        <v>53</v>
      </c>
      <c r="M83" s="75">
        <v>37</v>
      </c>
      <c r="N83" s="75">
        <v>112</v>
      </c>
      <c r="O83" s="75">
        <v>78</v>
      </c>
      <c r="P83" s="75">
        <v>27</v>
      </c>
      <c r="Q83" s="75">
        <v>18</v>
      </c>
      <c r="R83" s="75">
        <v>89</v>
      </c>
      <c r="S83" s="76">
        <v>3</v>
      </c>
      <c r="U83" t="s">
        <v>114</v>
      </c>
      <c r="V83" s="73">
        <f t="shared" si="18"/>
        <v>51</v>
      </c>
      <c r="W83" s="74">
        <f t="shared" si="14"/>
        <v>35.700000000000003</v>
      </c>
      <c r="X83" s="74">
        <f t="shared" si="15"/>
        <v>36</v>
      </c>
      <c r="Y83" s="75">
        <f t="shared" si="11"/>
        <v>118</v>
      </c>
      <c r="Z83" s="74">
        <f t="shared" si="16"/>
        <v>82.6</v>
      </c>
      <c r="AA83" s="76">
        <f t="shared" si="17"/>
        <v>83</v>
      </c>
    </row>
    <row r="84" spans="1:27" ht="14">
      <c r="A84" t="s">
        <v>3</v>
      </c>
      <c r="B84" s="138">
        <v>68</v>
      </c>
      <c r="C84" s="75">
        <f t="shared" si="12"/>
        <v>48</v>
      </c>
      <c r="D84" s="139">
        <v>153</v>
      </c>
      <c r="E84" s="75">
        <f t="shared" si="13"/>
        <v>107</v>
      </c>
      <c r="F84" s="75">
        <v>66</v>
      </c>
      <c r="G84" s="75">
        <v>44</v>
      </c>
      <c r="H84" s="75">
        <v>186</v>
      </c>
      <c r="I84" s="76">
        <v>1</v>
      </c>
      <c r="K84" t="s">
        <v>3</v>
      </c>
      <c r="L84" s="140">
        <v>72</v>
      </c>
      <c r="M84" s="141">
        <v>50</v>
      </c>
      <c r="N84" s="141">
        <v>145</v>
      </c>
      <c r="O84" s="141">
        <v>102</v>
      </c>
      <c r="P84" s="75">
        <v>66</v>
      </c>
      <c r="Q84" s="75">
        <v>44</v>
      </c>
      <c r="R84" s="75">
        <v>186</v>
      </c>
      <c r="S84" s="76">
        <v>1</v>
      </c>
      <c r="U84" t="s">
        <v>3</v>
      </c>
      <c r="V84" s="73">
        <f t="shared" si="18"/>
        <v>68</v>
      </c>
      <c r="W84" s="74">
        <f t="shared" si="14"/>
        <v>47.6</v>
      </c>
      <c r="X84" s="74">
        <f t="shared" si="15"/>
        <v>48</v>
      </c>
      <c r="Y84" s="75">
        <f t="shared" si="11"/>
        <v>153</v>
      </c>
      <c r="Z84" s="74">
        <f t="shared" si="16"/>
        <v>107.1</v>
      </c>
      <c r="AA84" s="76">
        <f t="shared" si="17"/>
        <v>107</v>
      </c>
    </row>
    <row r="85" spans="1:27" ht="14">
      <c r="A85" t="s">
        <v>112</v>
      </c>
      <c r="B85" s="138">
        <v>51</v>
      </c>
      <c r="C85" s="75">
        <f t="shared" si="12"/>
        <v>36</v>
      </c>
      <c r="D85" s="139">
        <v>118</v>
      </c>
      <c r="E85" s="75">
        <f t="shared" si="13"/>
        <v>83</v>
      </c>
      <c r="F85" s="75">
        <v>27</v>
      </c>
      <c r="G85" s="75">
        <v>18</v>
      </c>
      <c r="H85" s="75">
        <v>97</v>
      </c>
      <c r="I85" s="76">
        <v>3</v>
      </c>
      <c r="K85" t="s">
        <v>112</v>
      </c>
      <c r="L85" s="73">
        <v>53</v>
      </c>
      <c r="M85" s="75">
        <v>37</v>
      </c>
      <c r="N85" s="75">
        <v>112</v>
      </c>
      <c r="O85" s="75">
        <v>78</v>
      </c>
      <c r="P85" s="75">
        <v>27</v>
      </c>
      <c r="Q85" s="75">
        <v>18</v>
      </c>
      <c r="R85" s="75">
        <v>97</v>
      </c>
      <c r="S85" s="76">
        <v>3</v>
      </c>
      <c r="U85" t="s">
        <v>112</v>
      </c>
      <c r="V85" s="73">
        <f t="shared" si="18"/>
        <v>51</v>
      </c>
      <c r="W85" s="74">
        <f t="shared" si="14"/>
        <v>35.700000000000003</v>
      </c>
      <c r="X85" s="74">
        <f t="shared" si="15"/>
        <v>36</v>
      </c>
      <c r="Y85" s="75">
        <f t="shared" si="11"/>
        <v>118</v>
      </c>
      <c r="Z85" s="74">
        <f t="shared" si="16"/>
        <v>82.6</v>
      </c>
      <c r="AA85" s="76">
        <f t="shared" si="17"/>
        <v>83</v>
      </c>
    </row>
    <row r="86" spans="1:27" ht="14">
      <c r="A86" t="s">
        <v>141</v>
      </c>
      <c r="B86" s="138">
        <v>59</v>
      </c>
      <c r="C86" s="75">
        <f t="shared" si="12"/>
        <v>41</v>
      </c>
      <c r="D86" s="139">
        <v>135</v>
      </c>
      <c r="E86" s="75">
        <f t="shared" si="13"/>
        <v>95</v>
      </c>
      <c r="F86" s="75">
        <v>33</v>
      </c>
      <c r="G86" s="75">
        <v>22</v>
      </c>
      <c r="H86" s="75">
        <v>121</v>
      </c>
      <c r="I86" s="145">
        <v>2</v>
      </c>
      <c r="K86" t="s">
        <v>141</v>
      </c>
      <c r="L86" s="138">
        <v>63</v>
      </c>
      <c r="M86" s="139">
        <v>44</v>
      </c>
      <c r="N86" s="139">
        <v>128</v>
      </c>
      <c r="O86" s="139">
        <v>90</v>
      </c>
      <c r="P86" s="75">
        <v>33</v>
      </c>
      <c r="Q86" s="75">
        <v>22</v>
      </c>
      <c r="R86" s="75">
        <v>121</v>
      </c>
      <c r="S86" s="145">
        <v>2</v>
      </c>
      <c r="U86" t="s">
        <v>141</v>
      </c>
      <c r="V86" s="73">
        <f t="shared" si="18"/>
        <v>59</v>
      </c>
      <c r="W86" s="74">
        <f t="shared" si="14"/>
        <v>41.3</v>
      </c>
      <c r="X86" s="74">
        <f t="shared" si="15"/>
        <v>41</v>
      </c>
      <c r="Y86" s="75">
        <f t="shared" si="11"/>
        <v>135</v>
      </c>
      <c r="Z86" s="74">
        <f t="shared" si="16"/>
        <v>94.5</v>
      </c>
      <c r="AA86" s="76">
        <f t="shared" si="17"/>
        <v>95</v>
      </c>
    </row>
    <row r="87" spans="1:27" ht="14">
      <c r="A87" t="s">
        <v>108</v>
      </c>
      <c r="B87" s="138">
        <v>59</v>
      </c>
      <c r="C87" s="75">
        <f t="shared" si="12"/>
        <v>41</v>
      </c>
      <c r="D87" s="139">
        <v>135</v>
      </c>
      <c r="E87" s="75">
        <f t="shared" si="13"/>
        <v>95</v>
      </c>
      <c r="F87" s="75">
        <v>38</v>
      </c>
      <c r="G87" s="75">
        <v>25</v>
      </c>
      <c r="H87" s="75">
        <v>126</v>
      </c>
      <c r="I87" s="145">
        <v>2</v>
      </c>
      <c r="K87" t="s">
        <v>108</v>
      </c>
      <c r="L87" s="138">
        <v>63</v>
      </c>
      <c r="M87" s="139">
        <v>44</v>
      </c>
      <c r="N87" s="139">
        <v>128</v>
      </c>
      <c r="O87" s="139">
        <v>90</v>
      </c>
      <c r="P87" s="75">
        <v>38</v>
      </c>
      <c r="Q87" s="75">
        <v>25</v>
      </c>
      <c r="R87" s="75">
        <v>126</v>
      </c>
      <c r="S87" s="145">
        <v>2</v>
      </c>
      <c r="U87" t="s">
        <v>108</v>
      </c>
      <c r="V87" s="73">
        <f t="shared" si="18"/>
        <v>59</v>
      </c>
      <c r="W87" s="74">
        <f t="shared" si="14"/>
        <v>41.3</v>
      </c>
      <c r="X87" s="74">
        <f t="shared" si="15"/>
        <v>41</v>
      </c>
      <c r="Y87" s="75">
        <f t="shared" si="11"/>
        <v>135</v>
      </c>
      <c r="Z87" s="74">
        <f t="shared" si="16"/>
        <v>94.5</v>
      </c>
      <c r="AA87" s="76">
        <f t="shared" si="17"/>
        <v>95</v>
      </c>
    </row>
    <row r="88" spans="1:27" ht="14">
      <c r="A88" t="s">
        <v>1</v>
      </c>
      <c r="B88" s="138">
        <v>59</v>
      </c>
      <c r="C88" s="75">
        <f t="shared" si="12"/>
        <v>41</v>
      </c>
      <c r="D88" s="139">
        <v>135</v>
      </c>
      <c r="E88" s="75">
        <f t="shared" si="13"/>
        <v>95</v>
      </c>
      <c r="F88" s="75">
        <v>34</v>
      </c>
      <c r="G88" s="75">
        <v>23</v>
      </c>
      <c r="H88" s="75">
        <v>115</v>
      </c>
      <c r="I88" s="76">
        <v>2</v>
      </c>
      <c r="K88" t="s">
        <v>1</v>
      </c>
      <c r="L88" s="138">
        <v>63</v>
      </c>
      <c r="M88" s="139">
        <v>44</v>
      </c>
      <c r="N88" s="75">
        <v>128</v>
      </c>
      <c r="O88" s="75">
        <v>90</v>
      </c>
      <c r="P88" s="75">
        <v>34</v>
      </c>
      <c r="Q88" s="75">
        <v>23</v>
      </c>
      <c r="R88" s="75">
        <v>115</v>
      </c>
      <c r="S88" s="76">
        <v>2</v>
      </c>
      <c r="U88" t="s">
        <v>1</v>
      </c>
      <c r="V88" s="73">
        <f t="shared" si="18"/>
        <v>59</v>
      </c>
      <c r="W88" s="74">
        <f t="shared" si="14"/>
        <v>41.3</v>
      </c>
      <c r="X88" s="74">
        <f t="shared" si="15"/>
        <v>41</v>
      </c>
      <c r="Y88" s="75">
        <f t="shared" si="11"/>
        <v>135</v>
      </c>
      <c r="Z88" s="74">
        <f t="shared" si="16"/>
        <v>94.5</v>
      </c>
      <c r="AA88" s="76">
        <f t="shared" si="17"/>
        <v>95</v>
      </c>
    </row>
    <row r="89" spans="1:27" ht="14">
      <c r="A89" t="s">
        <v>117</v>
      </c>
      <c r="B89" s="138">
        <v>59</v>
      </c>
      <c r="C89" s="75">
        <f t="shared" si="12"/>
        <v>41</v>
      </c>
      <c r="D89" s="139">
        <v>135</v>
      </c>
      <c r="E89" s="75">
        <f t="shared" si="13"/>
        <v>95</v>
      </c>
      <c r="F89" s="75">
        <v>32</v>
      </c>
      <c r="G89" s="75">
        <v>21</v>
      </c>
      <c r="H89" s="75">
        <v>77</v>
      </c>
      <c r="I89" s="145">
        <v>2</v>
      </c>
      <c r="K89" t="s">
        <v>117</v>
      </c>
      <c r="L89" s="138">
        <v>63</v>
      </c>
      <c r="M89" s="139">
        <v>44</v>
      </c>
      <c r="N89" s="139">
        <v>128</v>
      </c>
      <c r="O89" s="139">
        <v>90</v>
      </c>
      <c r="P89" s="75">
        <v>32</v>
      </c>
      <c r="Q89" s="75">
        <v>21</v>
      </c>
      <c r="R89" s="75">
        <v>77</v>
      </c>
      <c r="S89" s="145">
        <v>2</v>
      </c>
      <c r="U89" t="s">
        <v>117</v>
      </c>
      <c r="V89" s="73">
        <f t="shared" si="18"/>
        <v>59</v>
      </c>
      <c r="W89" s="74">
        <f t="shared" si="14"/>
        <v>41.3</v>
      </c>
      <c r="X89" s="74">
        <f t="shared" si="15"/>
        <v>41</v>
      </c>
      <c r="Y89" s="75">
        <f t="shared" si="11"/>
        <v>135</v>
      </c>
      <c r="Z89" s="74">
        <f t="shared" si="16"/>
        <v>94.5</v>
      </c>
      <c r="AA89" s="76">
        <f t="shared" si="17"/>
        <v>95</v>
      </c>
    </row>
    <row r="90" spans="1:27" ht="14">
      <c r="A90" t="s">
        <v>115</v>
      </c>
      <c r="B90" s="138">
        <v>51</v>
      </c>
      <c r="C90" s="75">
        <f t="shared" si="12"/>
        <v>36</v>
      </c>
      <c r="D90" s="139">
        <v>118</v>
      </c>
      <c r="E90" s="75">
        <f t="shared" si="13"/>
        <v>83</v>
      </c>
      <c r="F90" s="244">
        <v>24</v>
      </c>
      <c r="G90" s="244">
        <v>16</v>
      </c>
      <c r="H90" s="244">
        <v>107</v>
      </c>
      <c r="I90" s="76">
        <v>3</v>
      </c>
      <c r="K90" t="s">
        <v>115</v>
      </c>
      <c r="L90" s="73">
        <v>53</v>
      </c>
      <c r="M90" s="75">
        <v>37</v>
      </c>
      <c r="N90" s="75">
        <v>112</v>
      </c>
      <c r="O90" s="75">
        <v>78</v>
      </c>
      <c r="P90" s="244">
        <v>24</v>
      </c>
      <c r="Q90" s="244">
        <v>16</v>
      </c>
      <c r="R90" s="244">
        <v>107</v>
      </c>
      <c r="S90" s="76">
        <v>3</v>
      </c>
      <c r="U90" t="s">
        <v>115</v>
      </c>
      <c r="V90" s="73">
        <f t="shared" si="18"/>
        <v>51</v>
      </c>
      <c r="W90" s="74">
        <f t="shared" si="14"/>
        <v>35.700000000000003</v>
      </c>
      <c r="X90" s="74">
        <f t="shared" si="15"/>
        <v>36</v>
      </c>
      <c r="Y90" s="75">
        <f t="shared" si="11"/>
        <v>118</v>
      </c>
      <c r="Z90" s="74">
        <f t="shared" si="16"/>
        <v>82.6</v>
      </c>
      <c r="AA90" s="76">
        <f t="shared" si="17"/>
        <v>83</v>
      </c>
    </row>
    <row r="91" spans="1:27" ht="14">
      <c r="A91" t="s">
        <v>113</v>
      </c>
      <c r="B91" s="138">
        <v>51</v>
      </c>
      <c r="C91" s="75">
        <f t="shared" si="12"/>
        <v>36</v>
      </c>
      <c r="D91" s="139">
        <v>118</v>
      </c>
      <c r="E91" s="75">
        <f t="shared" si="13"/>
        <v>83</v>
      </c>
      <c r="F91" s="75">
        <v>32</v>
      </c>
      <c r="G91" s="75">
        <v>21</v>
      </c>
      <c r="H91" s="75">
        <v>85</v>
      </c>
      <c r="I91" s="76">
        <v>3</v>
      </c>
      <c r="K91" t="s">
        <v>113</v>
      </c>
      <c r="L91" s="73">
        <v>53</v>
      </c>
      <c r="M91" s="75">
        <v>37</v>
      </c>
      <c r="N91" s="75">
        <v>112</v>
      </c>
      <c r="O91" s="75">
        <v>78</v>
      </c>
      <c r="P91" s="75">
        <v>32</v>
      </c>
      <c r="Q91" s="75">
        <v>21</v>
      </c>
      <c r="R91" s="75">
        <v>85</v>
      </c>
      <c r="S91" s="76">
        <v>3</v>
      </c>
      <c r="U91" t="s">
        <v>113</v>
      </c>
      <c r="V91" s="73">
        <f t="shared" si="18"/>
        <v>51</v>
      </c>
      <c r="W91" s="74">
        <f t="shared" si="14"/>
        <v>35.700000000000003</v>
      </c>
      <c r="X91" s="74">
        <f t="shared" si="15"/>
        <v>36</v>
      </c>
      <c r="Y91" s="75">
        <f t="shared" si="11"/>
        <v>118</v>
      </c>
      <c r="Z91" s="74">
        <f t="shared" si="16"/>
        <v>82.6</v>
      </c>
      <c r="AA91" s="76">
        <f t="shared" si="17"/>
        <v>83</v>
      </c>
    </row>
    <row r="92" spans="1:27" ht="15" thickBot="1">
      <c r="A92" s="2" t="s">
        <v>105</v>
      </c>
      <c r="B92" s="138">
        <v>59</v>
      </c>
      <c r="C92" s="75">
        <f t="shared" si="12"/>
        <v>41</v>
      </c>
      <c r="D92" s="139">
        <v>135</v>
      </c>
      <c r="E92" s="75">
        <f t="shared" si="13"/>
        <v>95</v>
      </c>
      <c r="F92" s="75">
        <v>42</v>
      </c>
      <c r="G92" s="75">
        <v>28</v>
      </c>
      <c r="H92" s="79">
        <v>125</v>
      </c>
      <c r="I92" s="80">
        <v>2</v>
      </c>
      <c r="K92" t="s">
        <v>105</v>
      </c>
      <c r="L92" s="142">
        <v>63</v>
      </c>
      <c r="M92" s="143">
        <v>44</v>
      </c>
      <c r="N92" s="144">
        <v>128</v>
      </c>
      <c r="O92" s="144">
        <v>90</v>
      </c>
      <c r="P92" s="79">
        <v>42</v>
      </c>
      <c r="Q92" s="79">
        <v>28</v>
      </c>
      <c r="R92" s="79">
        <v>125</v>
      </c>
      <c r="S92" s="80">
        <v>2</v>
      </c>
      <c r="U92" t="s">
        <v>105</v>
      </c>
      <c r="V92" s="77">
        <f t="shared" si="18"/>
        <v>59</v>
      </c>
      <c r="W92" s="78">
        <f t="shared" si="14"/>
        <v>41.3</v>
      </c>
      <c r="X92" s="78">
        <f t="shared" si="15"/>
        <v>41</v>
      </c>
      <c r="Y92" s="79">
        <f t="shared" si="11"/>
        <v>135</v>
      </c>
      <c r="Z92" s="78">
        <f t="shared" si="16"/>
        <v>94.5</v>
      </c>
      <c r="AA92" s="80">
        <f t="shared" si="17"/>
        <v>95</v>
      </c>
    </row>
    <row r="93" spans="1:27" ht="14">
      <c r="A93" s="130"/>
      <c r="B93" s="131" t="s">
        <v>319</v>
      </c>
      <c r="C93" s="131"/>
      <c r="D93" s="131"/>
      <c r="E93" s="131"/>
      <c r="F93" s="131"/>
      <c r="G93" s="132"/>
    </row>
    <row r="94" spans="1:27" ht="28">
      <c r="A94" s="125"/>
      <c r="B94" s="74"/>
      <c r="C94" s="74"/>
      <c r="D94" s="74" t="s">
        <v>136</v>
      </c>
      <c r="E94" s="74" t="s">
        <v>137</v>
      </c>
      <c r="F94" s="2"/>
      <c r="G94" s="70"/>
    </row>
    <row r="95" spans="1:27" ht="42">
      <c r="A95" s="125" t="s">
        <v>129</v>
      </c>
      <c r="B95" s="74">
        <v>0</v>
      </c>
      <c r="C95" s="2" t="s">
        <v>130</v>
      </c>
      <c r="D95" s="74" t="s">
        <v>130</v>
      </c>
      <c r="E95" s="74" t="s">
        <v>130</v>
      </c>
      <c r="F95" s="2"/>
      <c r="G95" s="70"/>
    </row>
    <row r="96" spans="1:27" ht="28">
      <c r="A96" s="126" t="s">
        <v>121</v>
      </c>
      <c r="B96" s="74">
        <v>10</v>
      </c>
      <c r="C96" s="127" t="s">
        <v>131</v>
      </c>
      <c r="D96" s="74">
        <v>28</v>
      </c>
      <c r="E96" s="74">
        <v>56</v>
      </c>
      <c r="F96" s="2"/>
      <c r="G96" s="76">
        <v>99</v>
      </c>
    </row>
    <row r="97" spans="1:7" ht="28">
      <c r="A97" s="125" t="s">
        <v>122</v>
      </c>
      <c r="B97" s="74">
        <v>100</v>
      </c>
      <c r="C97" s="2" t="s">
        <v>26</v>
      </c>
      <c r="D97" s="74">
        <v>211</v>
      </c>
      <c r="E97" s="74">
        <v>285</v>
      </c>
      <c r="F97" s="2"/>
      <c r="G97" s="76">
        <v>499</v>
      </c>
    </row>
    <row r="98" spans="1:7" ht="42">
      <c r="A98" s="125" t="s">
        <v>123</v>
      </c>
      <c r="B98" s="74">
        <v>500</v>
      </c>
      <c r="C98" s="2" t="s">
        <v>27</v>
      </c>
      <c r="D98" s="74">
        <v>309</v>
      </c>
      <c r="E98" s="74">
        <v>417</v>
      </c>
      <c r="F98" s="2"/>
      <c r="G98" s="76">
        <v>1999</v>
      </c>
    </row>
    <row r="99" spans="1:7" ht="42">
      <c r="A99" s="125" t="s">
        <v>124</v>
      </c>
      <c r="B99" s="74">
        <v>2000</v>
      </c>
      <c r="C99" s="2" t="s">
        <v>28</v>
      </c>
      <c r="D99" s="74">
        <v>395</v>
      </c>
      <c r="E99" s="74">
        <v>535</v>
      </c>
      <c r="F99" s="2"/>
      <c r="G99" s="76">
        <v>2999</v>
      </c>
    </row>
    <row r="100" spans="1:7" ht="42">
      <c r="A100" s="125" t="s">
        <v>125</v>
      </c>
      <c r="B100" s="74">
        <v>3000</v>
      </c>
      <c r="C100" s="2" t="s">
        <v>29</v>
      </c>
      <c r="D100" s="74">
        <v>580</v>
      </c>
      <c r="E100" s="74">
        <v>785</v>
      </c>
      <c r="F100" s="2"/>
      <c r="G100" s="76">
        <v>3999</v>
      </c>
    </row>
    <row r="101" spans="1:7" ht="42">
      <c r="A101" s="125" t="s">
        <v>126</v>
      </c>
      <c r="B101" s="74">
        <v>4000</v>
      </c>
      <c r="C101" s="2" t="s">
        <v>132</v>
      </c>
      <c r="D101" s="74">
        <v>1188</v>
      </c>
      <c r="E101" s="74">
        <v>1188</v>
      </c>
      <c r="F101" s="2"/>
      <c r="G101" s="76">
        <v>7999</v>
      </c>
    </row>
    <row r="102" spans="1:7" ht="29" thickBot="1">
      <c r="A102" s="128" t="s">
        <v>127</v>
      </c>
      <c r="B102" s="78">
        <v>8000</v>
      </c>
      <c r="C102" s="129" t="s">
        <v>133</v>
      </c>
      <c r="D102" s="78">
        <v>1735</v>
      </c>
      <c r="E102" s="78">
        <v>1735</v>
      </c>
      <c r="F102" s="129"/>
      <c r="G102" s="80">
        <v>20000</v>
      </c>
    </row>
    <row r="108" spans="1:7" ht="14">
      <c r="A108" t="s">
        <v>311</v>
      </c>
    </row>
  </sheetData>
  <sheetProtection password="D313" sheet="1" objects="1" scenarios="1" selectLockedCells="1" selectUnlockedCells="1"/>
  <sortState xmlns:xlrd2="http://schemas.microsoft.com/office/spreadsheetml/2017/richdata2" ref="K10:S41">
    <sortCondition ref="K10:K41"/>
  </sortState>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95"/>
  <sheetViews>
    <sheetView topLeftCell="A90" zoomScale="134" workbookViewId="0">
      <selection activeCell="K41" sqref="K41"/>
    </sheetView>
  </sheetViews>
  <sheetFormatPr baseColWidth="10" defaultRowHeight="13"/>
  <cols>
    <col min="10" max="10" width="20" customWidth="1"/>
    <col min="11" max="11" width="104.1640625" customWidth="1"/>
  </cols>
  <sheetData>
    <row r="1" spans="1:10" ht="14">
      <c r="A1" t="s">
        <v>211</v>
      </c>
    </row>
    <row r="2" spans="1:10">
      <c r="J2" s="105"/>
    </row>
    <row r="15" spans="1:10" ht="24">
      <c r="J15" s="173" t="s">
        <v>234</v>
      </c>
    </row>
    <row r="17" spans="10:11" ht="14">
      <c r="J17" s="105" t="s">
        <v>235</v>
      </c>
      <c r="K17" s="105" t="s">
        <v>236</v>
      </c>
    </row>
    <row r="18" spans="10:11" ht="14">
      <c r="K18" s="105" t="s">
        <v>237</v>
      </c>
    </row>
    <row r="19" spans="10:11" ht="14">
      <c r="K19" s="105" t="s">
        <v>238</v>
      </c>
    </row>
    <row r="20" spans="10:11" ht="14">
      <c r="K20" s="105" t="s">
        <v>239</v>
      </c>
    </row>
    <row r="28" spans="10:11" ht="14">
      <c r="J28" s="192">
        <v>45492</v>
      </c>
      <c r="K28" s="105" t="s">
        <v>245</v>
      </c>
    </row>
    <row r="29" spans="10:11" ht="14">
      <c r="K29" s="105" t="s">
        <v>246</v>
      </c>
    </row>
    <row r="30" spans="10:11" ht="28">
      <c r="K30" s="193" t="s">
        <v>247</v>
      </c>
    </row>
    <row r="31" spans="10:11" ht="28">
      <c r="K31" s="105" t="s">
        <v>249</v>
      </c>
    </row>
    <row r="33" spans="10:11" ht="28">
      <c r="J33" s="192">
        <v>45496</v>
      </c>
      <c r="K33" s="105" t="s">
        <v>280</v>
      </c>
    </row>
    <row r="34" spans="10:11" ht="14">
      <c r="K34" s="105" t="s">
        <v>281</v>
      </c>
    </row>
    <row r="36" spans="10:11" ht="14">
      <c r="J36" s="192">
        <v>45628</v>
      </c>
      <c r="K36" t="s">
        <v>310</v>
      </c>
    </row>
    <row r="38" spans="10:11" ht="14">
      <c r="J38" s="192">
        <v>45635</v>
      </c>
      <c r="K38" t="s">
        <v>323</v>
      </c>
    </row>
    <row r="95" spans="1:1" ht="14">
      <c r="A95" t="s">
        <v>311</v>
      </c>
    </row>
  </sheetData>
  <sheetProtection password="D313" sheet="1" objects="1" scenarios="1" selectLockedCells="1" selectUnlockedCells="1"/>
  <pageMargins left="0.7" right="0.7" top="0.78740157499999996" bottom="0.78740157499999996"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BO163"/>
  <sheetViews>
    <sheetView topLeftCell="B1" zoomScale="150" workbookViewId="0">
      <pane xSplit="5" ySplit="1" topLeftCell="G2" activePane="bottomRight" state="frozen"/>
      <selection activeCell="B1" sqref="B1"/>
      <selection pane="topRight" activeCell="F1" sqref="F1"/>
      <selection pane="bottomLeft" activeCell="B2" sqref="B2"/>
      <selection pane="bottomRight" activeCell="AU2" sqref="AU2"/>
    </sheetView>
  </sheetViews>
  <sheetFormatPr baseColWidth="10" defaultRowHeight="13"/>
  <cols>
    <col min="1" max="1" width="0" hidden="1" customWidth="1"/>
    <col min="3" max="3" width="25.1640625" customWidth="1"/>
    <col min="4" max="4" width="20.5" customWidth="1"/>
    <col min="6" max="6" width="15.83203125" customWidth="1"/>
    <col min="7" max="7" width="20.33203125" customWidth="1"/>
    <col min="8" max="8" width="19.33203125" hidden="1" customWidth="1"/>
    <col min="9" max="10" width="10.83203125" hidden="1" customWidth="1"/>
    <col min="11" max="11" width="9.1640625" customWidth="1"/>
    <col min="12" max="12" width="0" hidden="1" customWidth="1"/>
    <col min="13" max="13" width="25" hidden="1" customWidth="1"/>
    <col min="14" max="15" width="0" hidden="1" customWidth="1"/>
    <col min="21" max="28" width="7" style="199" customWidth="1"/>
    <col min="29" max="29" width="17.5" customWidth="1"/>
    <col min="30" max="30" width="9.5" style="1" customWidth="1"/>
    <col min="31" max="31" width="8.1640625" style="1" customWidth="1"/>
    <col min="32" max="32" width="17.1640625" customWidth="1"/>
    <col min="33" max="33" width="24.1640625" style="1" customWidth="1"/>
    <col min="35" max="35" width="12.83203125" customWidth="1"/>
    <col min="42" max="42" width="38.5" customWidth="1"/>
    <col min="43" max="43" width="12.33203125" style="226" bestFit="1" customWidth="1"/>
    <col min="44" max="44" width="20.33203125" customWidth="1"/>
    <col min="45" max="45" width="15.83203125" customWidth="1"/>
    <col min="46" max="46" width="22.5" customWidth="1"/>
    <col min="48" max="48" width="15" style="38" customWidth="1"/>
    <col min="54" max="54" width="13" style="38" customWidth="1"/>
    <col min="55" max="55" width="15.5" style="38" customWidth="1"/>
    <col min="57" max="57" width="14.33203125" bestFit="1" customWidth="1"/>
    <col min="62" max="62" width="15" style="38" customWidth="1"/>
  </cols>
  <sheetData>
    <row r="1" spans="1:67" s="202" customFormat="1" ht="103" customHeight="1" thickBot="1">
      <c r="A1" s="194" t="s">
        <v>68</v>
      </c>
      <c r="B1" s="214" t="s">
        <v>259</v>
      </c>
      <c r="C1" s="211" t="s">
        <v>79</v>
      </c>
      <c r="D1" s="211" t="s">
        <v>13</v>
      </c>
      <c r="E1" s="211" t="s">
        <v>6</v>
      </c>
      <c r="F1" s="211" t="s">
        <v>7</v>
      </c>
      <c r="G1" s="211" t="s">
        <v>8</v>
      </c>
      <c r="H1" s="211" t="s">
        <v>4</v>
      </c>
      <c r="I1" s="211" t="s">
        <v>84</v>
      </c>
      <c r="J1" s="211" t="s">
        <v>9</v>
      </c>
      <c r="K1" s="211" t="s">
        <v>268</v>
      </c>
      <c r="L1" s="211" t="s">
        <v>14</v>
      </c>
      <c r="M1" s="211" t="s">
        <v>17</v>
      </c>
      <c r="N1" s="211" t="s">
        <v>64</v>
      </c>
      <c r="O1" s="211" t="s">
        <v>16</v>
      </c>
      <c r="P1" s="212" t="s">
        <v>176</v>
      </c>
      <c r="Q1" s="211" t="s">
        <v>158</v>
      </c>
      <c r="R1" s="211" t="s">
        <v>52</v>
      </c>
      <c r="S1" s="211" t="s">
        <v>37</v>
      </c>
      <c r="T1" s="211" t="s">
        <v>10</v>
      </c>
      <c r="U1" s="215" t="s">
        <v>57</v>
      </c>
      <c r="V1" s="215" t="s">
        <v>60</v>
      </c>
      <c r="W1" s="215" t="s">
        <v>251</v>
      </c>
      <c r="X1" s="215" t="s">
        <v>252</v>
      </c>
      <c r="Y1" s="215" t="s">
        <v>253</v>
      </c>
      <c r="Z1" s="215" t="s">
        <v>254</v>
      </c>
      <c r="AA1" s="215" t="s">
        <v>255</v>
      </c>
      <c r="AB1" s="215" t="s">
        <v>256</v>
      </c>
      <c r="AC1" s="216" t="s">
        <v>9</v>
      </c>
      <c r="AD1" s="217" t="s">
        <v>257</v>
      </c>
      <c r="AE1" s="217" t="s">
        <v>258</v>
      </c>
      <c r="AF1" s="216" t="s">
        <v>12</v>
      </c>
      <c r="AG1" s="217" t="s">
        <v>175</v>
      </c>
      <c r="AH1" s="216" t="s">
        <v>37</v>
      </c>
      <c r="AI1" s="216" t="s">
        <v>38</v>
      </c>
      <c r="AJ1" s="216" t="s">
        <v>42</v>
      </c>
      <c r="AK1" s="218" t="s">
        <v>67</v>
      </c>
      <c r="AL1" s="216" t="s">
        <v>44</v>
      </c>
      <c r="AM1" s="216" t="s">
        <v>15</v>
      </c>
      <c r="AN1" s="216" t="s">
        <v>269</v>
      </c>
      <c r="AO1" s="216" t="s">
        <v>87</v>
      </c>
      <c r="AP1" s="216" t="s">
        <v>270</v>
      </c>
      <c r="AQ1" s="221" t="s">
        <v>260</v>
      </c>
      <c r="AR1" s="221" t="s">
        <v>261</v>
      </c>
      <c r="AS1" s="221" t="s">
        <v>271</v>
      </c>
      <c r="AT1" s="221" t="s">
        <v>272</v>
      </c>
      <c r="AU1" s="221" t="s">
        <v>297</v>
      </c>
      <c r="AV1" s="221" t="s">
        <v>220</v>
      </c>
      <c r="AW1" s="221" t="s">
        <v>292</v>
      </c>
      <c r="AX1" s="221" t="s">
        <v>293</v>
      </c>
      <c r="AY1" s="221" t="s">
        <v>296</v>
      </c>
      <c r="AZ1" s="221" t="s">
        <v>178</v>
      </c>
      <c r="BA1" s="221" t="s">
        <v>179</v>
      </c>
      <c r="BB1" s="221" t="s">
        <v>273</v>
      </c>
      <c r="BC1" s="221" t="s">
        <v>262</v>
      </c>
      <c r="BD1" s="221" t="s">
        <v>265</v>
      </c>
      <c r="BE1" s="222" t="s">
        <v>289</v>
      </c>
      <c r="BF1" s="221" t="s">
        <v>42</v>
      </c>
      <c r="BG1" s="223" t="s">
        <v>67</v>
      </c>
      <c r="BH1" s="221" t="s">
        <v>44</v>
      </c>
      <c r="BI1" s="221" t="s">
        <v>160</v>
      </c>
      <c r="BJ1" s="229" t="s">
        <v>220</v>
      </c>
      <c r="BK1" s="229" t="s">
        <v>217</v>
      </c>
      <c r="BL1" s="229" t="s">
        <v>216</v>
      </c>
      <c r="BM1" s="224"/>
      <c r="BN1" s="225"/>
      <c r="BO1" s="225"/>
    </row>
    <row r="2" spans="1:67" ht="14" customHeight="1">
      <c r="A2" s="27"/>
      <c r="B2" s="27" t="str">
        <f>'TN-Tabelle für Erasmus@ISB'!R14</f>
        <v>E12345679</v>
      </c>
      <c r="C2" s="28" t="str">
        <f>'TN-Tabelle für Erasmus@ISB'!B14</f>
        <v>Lehrkräfte: Begleitperson</v>
      </c>
      <c r="D2" s="28" t="str">
        <f>SUBSTITUTE(SUBSTITUTE(C2,"Lernende: ",""),"Lehrkräfte: ","")</f>
        <v>Begleitperson</v>
      </c>
      <c r="E2" s="28" t="str">
        <f>'TN-Tabelle für Erasmus@ISB'!C14</f>
        <v>Maximiliane</v>
      </c>
      <c r="F2" s="28" t="str">
        <f>'TN-Tabelle für Erasmus@ISB'!D14</f>
        <v>Musterfrau</v>
      </c>
      <c r="G2" s="28" t="str">
        <f>'TN-Tabelle für Erasmus@ISB'!E14</f>
        <v xml:space="preserve">name @ domain.org </v>
      </c>
      <c r="H2" s="29" t="str">
        <f>'TN-Tabelle für Erasmus@ISB'!F14</f>
        <v>0049 123 456789</v>
      </c>
      <c r="I2" s="28" t="str">
        <f>'TN-Tabelle für Erasmus@ISB'!G14</f>
        <v>Musterstrasse</v>
      </c>
      <c r="J2" s="11">
        <f>'TN-Tabelle für Erasmus@ISB'!H14</f>
        <v>25569</v>
      </c>
      <c r="K2" s="12" t="str">
        <f>'TN-Tabelle für Erasmus@ISB'!I14</f>
        <v>w</v>
      </c>
      <c r="L2" s="12" t="str">
        <f>'TN-Tabelle für Erasmus@ISB'!J14</f>
        <v>D</v>
      </c>
      <c r="M2" s="12" t="str">
        <f>'TN-Tabelle für Erasmus@ISB'!K14</f>
        <v>DE02120300000000202051</v>
      </c>
      <c r="N2" s="12" t="str">
        <f>'TN-Tabelle für Erasmus@ISB'!L14</f>
        <v>Postbank Giro Müchen</v>
      </c>
      <c r="O2" s="12" t="str">
        <f>'TN-Tabelle für Erasmus@ISB'!M14</f>
        <v>Mustermann</v>
      </c>
      <c r="P2" s="10" t="str">
        <f>'TN-Tabelle für Erasmus@ISB'!O14</f>
        <v>Nein</v>
      </c>
      <c r="Q2" s="30">
        <f>'TN-Tabelle für Erasmus@ISB'!AB14</f>
        <v>45292</v>
      </c>
      <c r="R2" s="30">
        <f>'TN-Tabelle für Erasmus@ISB'!AC14</f>
        <v>45293</v>
      </c>
      <c r="S2" s="10" t="str">
        <f>'TN-Tabelle für Erasmus@ISB'!T14</f>
        <v>Belgien</v>
      </c>
      <c r="T2" s="10" t="str">
        <f>'TN-Tabelle für Erasmus@ISB'!N14</f>
        <v>Deutsch</v>
      </c>
      <c r="U2" s="196"/>
      <c r="V2" s="196" t="s">
        <v>63</v>
      </c>
      <c r="W2" s="196"/>
      <c r="X2" s="196"/>
      <c r="Y2" s="196" t="s">
        <v>63</v>
      </c>
      <c r="Z2" s="196"/>
      <c r="AA2" s="196" t="s">
        <v>63</v>
      </c>
      <c r="AB2" s="196"/>
      <c r="AC2" s="200">
        <f>'TN-Tabelle für Erasmus@ISB'!H14</f>
        <v>25569</v>
      </c>
      <c r="AD2" s="201" t="str">
        <f>'TN-Tabelle für Erasmus@ISB'!J14</f>
        <v>D</v>
      </c>
      <c r="AE2" s="201" t="str">
        <f>'TN-Tabelle für Erasmus@ISB'!O14</f>
        <v>Nein</v>
      </c>
      <c r="AF2" s="10" t="str">
        <f>'TN-Tabelle für Erasmus@ISB'!P14</f>
        <v>Lernvereinbarung</v>
      </c>
      <c r="AG2" s="201">
        <f>'TN-Tabelle für Erasmus@ISB'!$B$2</f>
        <v>0</v>
      </c>
      <c r="AH2" s="10" t="str">
        <f>'TN-Tabelle für Erasmus@ISB'!T14</f>
        <v>Belgien</v>
      </c>
      <c r="AI2" s="10" t="str">
        <f>'TN-Tabelle für Erasmus@ISB'!U14</f>
        <v>Arhus</v>
      </c>
      <c r="AJ2" s="10" t="str">
        <f>'TN-Tabelle für Erasmus@ISB'!Y14</f>
        <v>500-1999 km</v>
      </c>
      <c r="AK2" s="10">
        <f>'TN-Tabelle für Erasmus@ISB'!X14</f>
        <v>1000</v>
      </c>
      <c r="AL2" s="10" t="str">
        <f>'TN-Tabelle für Erasmus@ISB'!Z14</f>
        <v>Zug</v>
      </c>
      <c r="AM2" s="26" t="str">
        <f>'TN-Tabelle für Erasmus@ISB'!AA14</f>
        <v>Ja</v>
      </c>
      <c r="AN2" s="13">
        <f>'TN-Tabelle für Erasmus@ISB'!AH14</f>
        <v>2</v>
      </c>
      <c r="AO2" s="25">
        <f>'TN-Tabelle für Erasmus@ISB'!AG14</f>
        <v>0</v>
      </c>
      <c r="AP2" s="10" t="str">
        <f>'TN-Tabelle für Erasmus@ISB'!Q14</f>
        <v>Kurstitel (nur eintragen bei Auswahl Kurs)</v>
      </c>
      <c r="AQ2" s="227">
        <f t="shared" ref="AQ2:AQ33" si="0">SUMIFS($BI$2:$BI$143,$C$2:$C$143,"Lernende: Gruppenmobilität",$BI$2:$BI$143,"&gt;0") / COUNTIFS($C$2:$C$143, "Lernende: Gruppenmobilität", $BI$2:$BI$143, "&gt;"&amp;0)</f>
        <v>2</v>
      </c>
      <c r="AR2" s="28" t="str">
        <f>'TN-Tabelle für Erasmus@ISB'!E14</f>
        <v xml:space="preserve">name @ domain.org </v>
      </c>
      <c r="AS2" s="28" t="str">
        <f>'TN-Tabelle für Erasmus@ISB'!D14</f>
        <v>Musterfrau</v>
      </c>
      <c r="AT2" s="28" t="str">
        <f>'TN-Tabelle für Erasmus@ISB'!C14</f>
        <v>Maximiliane</v>
      </c>
      <c r="AU2" s="28">
        <f>Intern!$AE$29</f>
        <v>1</v>
      </c>
      <c r="AV2" s="219">
        <f>SUM(Intern!$AE$20+Intern!$AE$21)</f>
        <v>3345</v>
      </c>
      <c r="AW2">
        <f>Intern!$AE$23</f>
        <v>0</v>
      </c>
      <c r="AX2">
        <f>Intern!$AE$24</f>
        <v>1</v>
      </c>
      <c r="AY2">
        <f>Intern!$AE$25</f>
        <v>0</v>
      </c>
      <c r="AZ2">
        <f>COUNTIF('TN-Tabelle für Erasmus@ISB'!$B$14:$B$155,"Lehrkräfte: Begleitperson")</f>
        <v>2</v>
      </c>
      <c r="BA2">
        <f>COUNTIF('TN-Tabelle für Erasmus@ISB'!$B$14:$B$155,"Lernende: Gruppenmobilität")</f>
        <v>1</v>
      </c>
      <c r="BB2" s="38">
        <f>COUNTIF($P$2:$P$143, "Ja")</f>
        <v>2</v>
      </c>
      <c r="BC2" s="38">
        <f>Intern!$AE$28</f>
        <v>2</v>
      </c>
      <c r="BD2" s="38">
        <f>Intern!$AE$29</f>
        <v>1</v>
      </c>
      <c r="BE2" s="105" t="s">
        <v>266</v>
      </c>
      <c r="BF2" s="10" t="str">
        <f>'TN-Tabelle für Erasmus@ISB'!Y14</f>
        <v>500-1999 km</v>
      </c>
      <c r="BG2" s="10">
        <f>'TN-Tabelle für Erasmus@ISB'!X14</f>
        <v>1000</v>
      </c>
      <c r="BH2" s="10" t="s">
        <v>49</v>
      </c>
      <c r="BI2" s="13">
        <f>'TN-Tabelle für Erasmus@ISB'!AH14</f>
        <v>2</v>
      </c>
      <c r="BJ2" s="219">
        <f>SUM(Intern!$AE$20+Intern!$AE$21)</f>
        <v>3345</v>
      </c>
      <c r="BK2">
        <f>Intern!$AE$15</f>
        <v>413</v>
      </c>
      <c r="BL2">
        <f>Intern!$AE$14</f>
        <v>1897</v>
      </c>
      <c r="BM2" s="12"/>
    </row>
    <row r="3" spans="1:67" ht="14" customHeight="1">
      <c r="A3" s="27"/>
      <c r="B3" s="27" t="str">
        <f>'TN-Tabelle für Erasmus@ISB'!R15</f>
        <v>E12345670</v>
      </c>
      <c r="C3" s="28" t="str">
        <f>'TN-Tabelle für Erasmus@ISB'!B15</f>
        <v>Lehrkräfte: Begleitperson</v>
      </c>
      <c r="D3" s="28" t="str">
        <f t="shared" ref="D3:D66" si="1">SUBSTITUTE(SUBSTITUTE(C3,"Lernende: ",""),"Lehrkräfte: ","")</f>
        <v>Begleitperson</v>
      </c>
      <c r="E3" s="28" t="str">
        <f>'TN-Tabelle für Erasmus@ISB'!C15</f>
        <v>Max</v>
      </c>
      <c r="F3" s="28" t="str">
        <f>'TN-Tabelle für Erasmus@ISB'!D15</f>
        <v>Mustermann</v>
      </c>
      <c r="G3" s="28" t="str">
        <f>'TN-Tabelle für Erasmus@ISB'!E15</f>
        <v xml:space="preserve">name @ domain.org </v>
      </c>
      <c r="H3" s="29" t="str">
        <f>'TN-Tabelle für Erasmus@ISB'!F15</f>
        <v>0049 123 456789</v>
      </c>
      <c r="I3" s="28" t="str">
        <f>'TN-Tabelle für Erasmus@ISB'!G15</f>
        <v>Musterstrasse</v>
      </c>
      <c r="J3" s="11">
        <f>'TN-Tabelle für Erasmus@ISB'!H15</f>
        <v>25935</v>
      </c>
      <c r="K3" s="12" t="str">
        <f>'TN-Tabelle für Erasmus@ISB'!I15</f>
        <v>m</v>
      </c>
      <c r="L3" s="12" t="str">
        <f>'TN-Tabelle für Erasmus@ISB'!J15</f>
        <v>D</v>
      </c>
      <c r="M3" s="12" t="str">
        <f>'TN-Tabelle für Erasmus@ISB'!K15</f>
        <v>DE02120300000000202051</v>
      </c>
      <c r="N3" s="12" t="str">
        <f>'TN-Tabelle für Erasmus@ISB'!L15</f>
        <v>Postbank Giro Müchen</v>
      </c>
      <c r="O3" s="12" t="str">
        <f>'TN-Tabelle für Erasmus@ISB'!M15</f>
        <v>Mustermann</v>
      </c>
      <c r="P3" s="10" t="str">
        <f>'TN-Tabelle für Erasmus@ISB'!O15</f>
        <v>Ja</v>
      </c>
      <c r="Q3" s="30">
        <f>'TN-Tabelle für Erasmus@ISB'!AB15</f>
        <v>45293</v>
      </c>
      <c r="R3" s="30">
        <f>'TN-Tabelle für Erasmus@ISB'!AC15</f>
        <v>45294</v>
      </c>
      <c r="S3" s="10" t="str">
        <f>'TN-Tabelle für Erasmus@ISB'!T15</f>
        <v>Bulgarien</v>
      </c>
      <c r="T3" s="10" t="str">
        <f>'TN-Tabelle für Erasmus@ISB'!N15</f>
        <v>Deutsch</v>
      </c>
      <c r="U3" s="196"/>
      <c r="V3" s="196" t="s">
        <v>63</v>
      </c>
      <c r="W3" s="196"/>
      <c r="X3" s="196"/>
      <c r="Y3" s="196" t="s">
        <v>63</v>
      </c>
      <c r="Z3" s="196"/>
      <c r="AA3" s="196" t="s">
        <v>63</v>
      </c>
      <c r="AB3" s="196"/>
      <c r="AC3" s="200">
        <f>'TN-Tabelle für Erasmus@ISB'!H15</f>
        <v>25935</v>
      </c>
      <c r="AD3" s="201" t="str">
        <f>'TN-Tabelle für Erasmus@ISB'!J15</f>
        <v>D</v>
      </c>
      <c r="AE3" s="201" t="str">
        <f>'TN-Tabelle für Erasmus@ISB'!O15</f>
        <v>Ja</v>
      </c>
      <c r="AF3" s="10" t="str">
        <f>'TN-Tabelle für Erasmus@ISB'!P15</f>
        <v>Europass-Mobilitätsnachweis</v>
      </c>
      <c r="AG3" s="201">
        <f>'TN-Tabelle für Erasmus@ISB'!$B$2</f>
        <v>0</v>
      </c>
      <c r="AH3" s="10" t="str">
        <f>'TN-Tabelle für Erasmus@ISB'!T15</f>
        <v>Bulgarien</v>
      </c>
      <c r="AI3" s="10" t="str">
        <f>'TN-Tabelle für Erasmus@ISB'!U15</f>
        <v>Barcelona</v>
      </c>
      <c r="AJ3" s="10" t="str">
        <f>'TN-Tabelle für Erasmus@ISB'!Y15</f>
        <v>500-1999 km</v>
      </c>
      <c r="AK3" s="10">
        <f>'TN-Tabelle für Erasmus@ISB'!X15</f>
        <v>1001</v>
      </c>
      <c r="AL3" s="10" t="str">
        <f>'TN-Tabelle für Erasmus@ISB'!Z15</f>
        <v>Flugzeug</v>
      </c>
      <c r="AM3" s="26" t="str">
        <f>'TN-Tabelle für Erasmus@ISB'!AA15</f>
        <v>Nein</v>
      </c>
      <c r="AN3" s="13">
        <f>'TN-Tabelle für Erasmus@ISB'!AH15</f>
        <v>2</v>
      </c>
      <c r="AO3" s="25">
        <f>'TN-Tabelle für Erasmus@ISB'!AG15</f>
        <v>0</v>
      </c>
      <c r="AP3" s="10" t="str">
        <f>'TN-Tabelle für Erasmus@ISB'!Q15</f>
        <v>Kurstitel (nur eintragen bei Auswahl Kurs)</v>
      </c>
      <c r="AQ3" s="227">
        <f t="shared" si="0"/>
        <v>2</v>
      </c>
      <c r="AR3" s="28" t="str">
        <f>'TN-Tabelle für Erasmus@ISB'!E15</f>
        <v xml:space="preserve">name @ domain.org </v>
      </c>
      <c r="AS3" s="28" t="str">
        <f>'TN-Tabelle für Erasmus@ISB'!D15</f>
        <v>Mustermann</v>
      </c>
      <c r="AT3" s="28" t="str">
        <f>'TN-Tabelle für Erasmus@ISB'!C15</f>
        <v>Max</v>
      </c>
      <c r="AU3" s="28">
        <f>Intern!$AE$29</f>
        <v>1</v>
      </c>
      <c r="AV3" s="219">
        <f>SUM(Intern!$AE$20+Intern!$AE$21)</f>
        <v>3345</v>
      </c>
      <c r="AW3">
        <f>Intern!$AE$23</f>
        <v>0</v>
      </c>
      <c r="AX3">
        <f>Intern!$AE$24</f>
        <v>1</v>
      </c>
      <c r="AY3">
        <f>Intern!$AE$25</f>
        <v>0</v>
      </c>
      <c r="AZ3">
        <f>COUNTIF('TN-Tabelle für Erasmus@ISB'!$B$14:$B$155,"Lehrkräfte: Begleitperson")</f>
        <v>2</v>
      </c>
      <c r="BA3">
        <f>COUNTIF('TN-Tabelle für Erasmus@ISB'!$B$14:$B$155,"Lernende: Gruppenmobilität")</f>
        <v>1</v>
      </c>
      <c r="BB3" s="38">
        <f t="shared" ref="BB3:BB66" si="2">COUNTIF($P$2:$P$143, "Ja")</f>
        <v>2</v>
      </c>
      <c r="BC3" s="38">
        <f>Intern!$AE$28</f>
        <v>2</v>
      </c>
      <c r="BD3" s="38">
        <f>Intern!$AE$29</f>
        <v>1</v>
      </c>
      <c r="BE3" s="105" t="s">
        <v>267</v>
      </c>
      <c r="BF3" s="10" t="str">
        <f>'TN-Tabelle für Erasmus@ISB'!Y15</f>
        <v>500-1999 km</v>
      </c>
      <c r="BG3" s="10">
        <f>'TN-Tabelle für Erasmus@ISB'!X15</f>
        <v>1001</v>
      </c>
      <c r="BH3" s="10">
        <v>0</v>
      </c>
      <c r="BI3" s="13">
        <f>'TN-Tabelle für Erasmus@ISB'!AH15</f>
        <v>2</v>
      </c>
      <c r="BJ3" s="219">
        <f>SUM(Intern!$AE$20+Intern!$AE$21)</f>
        <v>3345</v>
      </c>
      <c r="BK3">
        <f>Intern!$AE$15</f>
        <v>413</v>
      </c>
      <c r="BL3">
        <f>Intern!$AE$14</f>
        <v>1897</v>
      </c>
      <c r="BM3" s="12"/>
    </row>
    <row r="4" spans="1:67" ht="14" customHeight="1">
      <c r="A4" s="27"/>
      <c r="B4" s="27" t="str">
        <f>'TN-Tabelle für Erasmus@ISB'!R16</f>
        <v>E12345671</v>
      </c>
      <c r="C4" s="28" t="str">
        <f>'TN-Tabelle für Erasmus@ISB'!B16</f>
        <v>Lehrkräfte: Job Shadowing</v>
      </c>
      <c r="D4" s="28" t="str">
        <f t="shared" si="1"/>
        <v>Job Shadowing</v>
      </c>
      <c r="E4" s="28" t="str">
        <f>'TN-Tabelle für Erasmus@ISB'!C16</f>
        <v>Maximiliane</v>
      </c>
      <c r="F4" s="28" t="str">
        <f>'TN-Tabelle für Erasmus@ISB'!D16</f>
        <v>Musterfrau</v>
      </c>
      <c r="G4" s="28" t="str">
        <f>'TN-Tabelle für Erasmus@ISB'!E16</f>
        <v xml:space="preserve">name @ domain.org </v>
      </c>
      <c r="H4" s="29" t="str">
        <f>'TN-Tabelle für Erasmus@ISB'!F16</f>
        <v>0049 123 456789</v>
      </c>
      <c r="I4" s="28" t="str">
        <f>'TN-Tabelle für Erasmus@ISB'!G16</f>
        <v>Musterstrasse</v>
      </c>
      <c r="J4" s="11">
        <f>'TN-Tabelle für Erasmus@ISB'!H16</f>
        <v>40544</v>
      </c>
      <c r="K4" s="12" t="str">
        <f>'TN-Tabelle für Erasmus@ISB'!I16</f>
        <v>w</v>
      </c>
      <c r="L4" s="12" t="str">
        <f>'TN-Tabelle für Erasmus@ISB'!J16</f>
        <v>D</v>
      </c>
      <c r="M4" s="12" t="str">
        <f>'TN-Tabelle für Erasmus@ISB'!K16</f>
        <v>DE02120300000000202051</v>
      </c>
      <c r="N4" s="12" t="str">
        <f>'TN-Tabelle für Erasmus@ISB'!L16</f>
        <v>Postbank Giro Müchen</v>
      </c>
      <c r="O4" s="12" t="str">
        <f>'TN-Tabelle für Erasmus@ISB'!M16</f>
        <v>Mustermann</v>
      </c>
      <c r="P4" s="10" t="str">
        <f>'TN-Tabelle für Erasmus@ISB'!O16</f>
        <v>Nein</v>
      </c>
      <c r="Q4" s="30">
        <f>'TN-Tabelle für Erasmus@ISB'!AB16</f>
        <v>45294</v>
      </c>
      <c r="R4" s="30">
        <f>'TN-Tabelle für Erasmus@ISB'!AC16</f>
        <v>45295</v>
      </c>
      <c r="S4" s="10" t="str">
        <f>'TN-Tabelle für Erasmus@ISB'!T16</f>
        <v>Dänemark</v>
      </c>
      <c r="T4" s="10" t="str">
        <f>'TN-Tabelle für Erasmus@ISB'!N16</f>
        <v>Deutsch</v>
      </c>
      <c r="U4" s="196"/>
      <c r="V4" s="196" t="s">
        <v>63</v>
      </c>
      <c r="W4" s="196"/>
      <c r="X4" s="196"/>
      <c r="Y4" s="196" t="s">
        <v>63</v>
      </c>
      <c r="Z4" s="196"/>
      <c r="AA4" s="196" t="s">
        <v>63</v>
      </c>
      <c r="AB4" s="196"/>
      <c r="AC4" s="200">
        <f>'TN-Tabelle für Erasmus@ISB'!H16</f>
        <v>40544</v>
      </c>
      <c r="AD4" s="201" t="str">
        <f>'TN-Tabelle für Erasmus@ISB'!J16</f>
        <v>D</v>
      </c>
      <c r="AE4" s="201" t="str">
        <f>'TN-Tabelle für Erasmus@ISB'!O16</f>
        <v>Nein</v>
      </c>
      <c r="AF4" s="10" t="str">
        <f>'TN-Tabelle für Erasmus@ISB'!P16</f>
        <v>Schulungs-bestätigung</v>
      </c>
      <c r="AG4" s="201">
        <f>'TN-Tabelle für Erasmus@ISB'!$B$2</f>
        <v>0</v>
      </c>
      <c r="AH4" s="10" t="str">
        <f>'TN-Tabelle für Erasmus@ISB'!T16</f>
        <v>Dänemark</v>
      </c>
      <c r="AI4" s="10" t="str">
        <f>'TN-Tabelle für Erasmus@ISB'!U16</f>
        <v>Carbourgh</v>
      </c>
      <c r="AJ4" s="10" t="str">
        <f>'TN-Tabelle für Erasmus@ISB'!Y16</f>
        <v>500-1999 km</v>
      </c>
      <c r="AK4" s="10">
        <f>'TN-Tabelle für Erasmus@ISB'!X16</f>
        <v>1002</v>
      </c>
      <c r="AL4" s="10" t="str">
        <f>'TN-Tabelle für Erasmus@ISB'!Z16</f>
        <v>Flugzeug</v>
      </c>
      <c r="AM4" s="26" t="str">
        <f>'TN-Tabelle für Erasmus@ISB'!AA16</f>
        <v>Nein</v>
      </c>
      <c r="AN4" s="13">
        <f>'TN-Tabelle für Erasmus@ISB'!AH16</f>
        <v>2</v>
      </c>
      <c r="AO4" s="25">
        <f>'TN-Tabelle für Erasmus@ISB'!AG16</f>
        <v>0</v>
      </c>
      <c r="AP4" s="10" t="str">
        <f>'TN-Tabelle für Erasmus@ISB'!Q16</f>
        <v>Kurstitel (nur eintragen bei Auswahl Kurs)</v>
      </c>
      <c r="AQ4" s="227">
        <f t="shared" si="0"/>
        <v>2</v>
      </c>
      <c r="AR4" s="28" t="str">
        <f>'TN-Tabelle für Erasmus@ISB'!E16</f>
        <v xml:space="preserve">name @ domain.org </v>
      </c>
      <c r="AS4" s="28" t="str">
        <f>'TN-Tabelle für Erasmus@ISB'!D16</f>
        <v>Musterfrau</v>
      </c>
      <c r="AT4" s="28" t="str">
        <f>'TN-Tabelle für Erasmus@ISB'!C16</f>
        <v>Maximiliane</v>
      </c>
      <c r="AU4" s="28">
        <f>Intern!$AE$29</f>
        <v>1</v>
      </c>
      <c r="AV4" s="219">
        <f>SUM(Intern!$AE$20+Intern!$AE$21)</f>
        <v>3345</v>
      </c>
      <c r="AW4">
        <f>Intern!$AE$23</f>
        <v>0</v>
      </c>
      <c r="AX4">
        <f>Intern!$AE$24</f>
        <v>1</v>
      </c>
      <c r="AY4">
        <f>Intern!$AE$25</f>
        <v>0</v>
      </c>
      <c r="AZ4">
        <f>COUNTIF('TN-Tabelle für Erasmus@ISB'!$B$14:$B$155,"Lehrkräfte: Begleitperson")</f>
        <v>2</v>
      </c>
      <c r="BA4">
        <f>COUNTIF('TN-Tabelle für Erasmus@ISB'!$B$14:$B$155,"Lernende: Gruppenmobilität")</f>
        <v>1</v>
      </c>
      <c r="BB4" s="38">
        <f t="shared" si="2"/>
        <v>2</v>
      </c>
      <c r="BC4" s="38">
        <f>Intern!$AE$28</f>
        <v>2</v>
      </c>
      <c r="BD4" s="38">
        <f>Intern!$AE$29</f>
        <v>1</v>
      </c>
      <c r="BF4" s="10" t="str">
        <f>'TN-Tabelle für Erasmus@ISB'!Y16</f>
        <v>500-1999 km</v>
      </c>
      <c r="BG4" s="10">
        <f>'TN-Tabelle für Erasmus@ISB'!X16</f>
        <v>1002</v>
      </c>
      <c r="BH4" s="10">
        <v>0</v>
      </c>
      <c r="BI4" s="13">
        <f>'TN-Tabelle für Erasmus@ISB'!AH16</f>
        <v>2</v>
      </c>
      <c r="BJ4" s="219">
        <f>SUM(Intern!$AE$20+Intern!$AE$21)</f>
        <v>3345</v>
      </c>
      <c r="BK4">
        <f>Intern!$AE$15</f>
        <v>413</v>
      </c>
      <c r="BL4">
        <f>Intern!$AE$14</f>
        <v>1897</v>
      </c>
      <c r="BM4" s="12"/>
    </row>
    <row r="5" spans="1:67" ht="14" customHeight="1">
      <c r="A5" s="27"/>
      <c r="B5" s="27" t="str">
        <f>'TN-Tabelle für Erasmus@ISB'!R17</f>
        <v>E12345672</v>
      </c>
      <c r="C5" s="28" t="str">
        <f>'TN-Tabelle für Erasmus@ISB'!B17</f>
        <v>Lernende: Gruppenmobilität</v>
      </c>
      <c r="D5" s="28" t="str">
        <f t="shared" si="1"/>
        <v>Gruppenmobilität</v>
      </c>
      <c r="E5" s="28" t="str">
        <f>'TN-Tabelle für Erasmus@ISB'!C17</f>
        <v xml:space="preserve">Max </v>
      </c>
      <c r="F5" s="28" t="str">
        <f>'TN-Tabelle für Erasmus@ISB'!D17</f>
        <v>Mustermann</v>
      </c>
      <c r="G5" s="28">
        <f>'TN-Tabelle für Erasmus@ISB'!E17</f>
        <v>0</v>
      </c>
      <c r="H5" s="29">
        <f>'TN-Tabelle für Erasmus@ISB'!F17</f>
        <v>0</v>
      </c>
      <c r="I5" s="28">
        <f>'TN-Tabelle für Erasmus@ISB'!G17</f>
        <v>0</v>
      </c>
      <c r="J5" s="11">
        <f>'TN-Tabelle für Erasmus@ISB'!H17</f>
        <v>40179</v>
      </c>
      <c r="K5" s="12" t="str">
        <f>'TN-Tabelle für Erasmus@ISB'!I17</f>
        <v>m</v>
      </c>
      <c r="L5" s="12" t="str">
        <f>'TN-Tabelle für Erasmus@ISB'!J17</f>
        <v>D</v>
      </c>
      <c r="M5" s="12">
        <f>'TN-Tabelle für Erasmus@ISB'!K17</f>
        <v>0</v>
      </c>
      <c r="N5" s="12">
        <f>'TN-Tabelle für Erasmus@ISB'!L17</f>
        <v>0</v>
      </c>
      <c r="O5" s="12">
        <f>'TN-Tabelle für Erasmus@ISB'!M17</f>
        <v>0</v>
      </c>
      <c r="P5" s="10" t="str">
        <f>'TN-Tabelle für Erasmus@ISB'!O17</f>
        <v>Ja</v>
      </c>
      <c r="Q5" s="30">
        <f>'TN-Tabelle für Erasmus@ISB'!AB17</f>
        <v>45295</v>
      </c>
      <c r="R5" s="30">
        <f>'TN-Tabelle für Erasmus@ISB'!AC17</f>
        <v>45296</v>
      </c>
      <c r="S5" s="10" t="str">
        <f>'TN-Tabelle für Erasmus@ISB'!T17</f>
        <v>Estland</v>
      </c>
      <c r="T5" s="10" t="str">
        <f>'TN-Tabelle für Erasmus@ISB'!N17</f>
        <v>Deutsch</v>
      </c>
      <c r="U5" s="196"/>
      <c r="V5" s="196" t="s">
        <v>63</v>
      </c>
      <c r="W5" s="196"/>
      <c r="X5" s="196"/>
      <c r="Y5" s="196" t="s">
        <v>63</v>
      </c>
      <c r="Z5" s="196"/>
      <c r="AA5" s="196" t="s">
        <v>63</v>
      </c>
      <c r="AB5" s="196"/>
      <c r="AC5" s="200">
        <f>'TN-Tabelle für Erasmus@ISB'!H17</f>
        <v>40179</v>
      </c>
      <c r="AD5" s="201" t="str">
        <f>'TN-Tabelle für Erasmus@ISB'!J17</f>
        <v>D</v>
      </c>
      <c r="AE5" s="201" t="str">
        <f>'TN-Tabelle für Erasmus@ISB'!O17</f>
        <v>Ja</v>
      </c>
      <c r="AF5" s="10" t="str">
        <f>'TN-Tabelle für Erasmus@ISB'!P17</f>
        <v>Andere</v>
      </c>
      <c r="AG5" s="201">
        <f>'TN-Tabelle für Erasmus@ISB'!$B$2</f>
        <v>0</v>
      </c>
      <c r="AH5" s="10" t="str">
        <f>'TN-Tabelle für Erasmus@ISB'!T17</f>
        <v>Estland</v>
      </c>
      <c r="AI5" s="10" t="str">
        <f>'TN-Tabelle für Erasmus@ISB'!U17</f>
        <v>Delft</v>
      </c>
      <c r="AJ5" s="10" t="str">
        <f>'TN-Tabelle für Erasmus@ISB'!Y17</f>
        <v>500-1999 km</v>
      </c>
      <c r="AK5" s="10">
        <f>'TN-Tabelle für Erasmus@ISB'!X17</f>
        <v>1003</v>
      </c>
      <c r="AL5" s="10" t="str">
        <f>'TN-Tabelle für Erasmus@ISB'!Z17</f>
        <v>Flugzeug</v>
      </c>
      <c r="AM5" s="26" t="str">
        <f>'TN-Tabelle für Erasmus@ISB'!AA17</f>
        <v>Nein</v>
      </c>
      <c r="AN5" s="13">
        <f>'TN-Tabelle für Erasmus@ISB'!AH17</f>
        <v>2</v>
      </c>
      <c r="AO5" s="25">
        <f>'TN-Tabelle für Erasmus@ISB'!AG17</f>
        <v>0</v>
      </c>
      <c r="AP5" s="10" t="str">
        <f>'TN-Tabelle für Erasmus@ISB'!Q17</f>
        <v>Kurstitel (nur eintragen bei Auswahl Kurs)</v>
      </c>
      <c r="AQ5" s="227">
        <f t="shared" si="0"/>
        <v>2</v>
      </c>
      <c r="AR5" s="28">
        <f>'TN-Tabelle für Erasmus@ISB'!E17</f>
        <v>0</v>
      </c>
      <c r="AS5" s="28" t="str">
        <f>'TN-Tabelle für Erasmus@ISB'!D17</f>
        <v>Mustermann</v>
      </c>
      <c r="AT5" s="28" t="str">
        <f>'TN-Tabelle für Erasmus@ISB'!C17</f>
        <v xml:space="preserve">Max </v>
      </c>
      <c r="AU5" s="28">
        <f>Intern!$AE$29</f>
        <v>1</v>
      </c>
      <c r="AV5" s="219">
        <f>SUM(Intern!$AE$20+Intern!$AE$21)</f>
        <v>3345</v>
      </c>
      <c r="AW5">
        <f>Intern!$AE$23</f>
        <v>0</v>
      </c>
      <c r="AX5">
        <f>Intern!$AE$24</f>
        <v>1</v>
      </c>
      <c r="AY5">
        <f>Intern!$AE$25</f>
        <v>0</v>
      </c>
      <c r="AZ5">
        <f>COUNTIF('TN-Tabelle für Erasmus@ISB'!$B$14:$B$155,"Lehrkräfte: Begleitperson")</f>
        <v>2</v>
      </c>
      <c r="BA5">
        <f>COUNTIF('TN-Tabelle für Erasmus@ISB'!$B$14:$B$155,"Lernende: Gruppenmobilität")</f>
        <v>1</v>
      </c>
      <c r="BB5" s="38">
        <f t="shared" si="2"/>
        <v>2</v>
      </c>
      <c r="BC5" s="38">
        <f>Intern!$AE$28</f>
        <v>2</v>
      </c>
      <c r="BD5" s="38">
        <f>Intern!$AE$29</f>
        <v>1</v>
      </c>
      <c r="BF5" s="10" t="str">
        <f>'TN-Tabelle für Erasmus@ISB'!Y17</f>
        <v>500-1999 km</v>
      </c>
      <c r="BG5" s="10">
        <f>'TN-Tabelle für Erasmus@ISB'!X17</f>
        <v>1003</v>
      </c>
      <c r="BH5" s="10">
        <v>0</v>
      </c>
      <c r="BI5" s="13">
        <f>'TN-Tabelle für Erasmus@ISB'!AH17</f>
        <v>2</v>
      </c>
      <c r="BJ5" s="219">
        <f>SUM(Intern!$AE$20+Intern!$AE$21)</f>
        <v>3345</v>
      </c>
      <c r="BK5">
        <f>Intern!$AE$15</f>
        <v>413</v>
      </c>
      <c r="BL5">
        <f>Intern!$AE$14</f>
        <v>1897</v>
      </c>
      <c r="BM5" s="12"/>
    </row>
    <row r="6" spans="1:67" ht="14" customHeight="1">
      <c r="A6" s="27"/>
      <c r="B6" s="27">
        <f>'TN-Tabelle für Erasmus@ISB'!R18</f>
        <v>0</v>
      </c>
      <c r="C6" s="28">
        <f>'TN-Tabelle für Erasmus@ISB'!B18</f>
        <v>0</v>
      </c>
      <c r="D6" s="28" t="str">
        <f t="shared" si="1"/>
        <v>0</v>
      </c>
      <c r="E6" s="28">
        <f>'TN-Tabelle für Erasmus@ISB'!C18</f>
        <v>0</v>
      </c>
      <c r="F6" s="28">
        <f>'TN-Tabelle für Erasmus@ISB'!D18</f>
        <v>0</v>
      </c>
      <c r="G6" s="28">
        <f>'TN-Tabelle für Erasmus@ISB'!E18</f>
        <v>0</v>
      </c>
      <c r="H6" s="29">
        <f>'TN-Tabelle für Erasmus@ISB'!F18</f>
        <v>0</v>
      </c>
      <c r="I6" s="28">
        <f>'TN-Tabelle für Erasmus@ISB'!G18</f>
        <v>0</v>
      </c>
      <c r="J6" s="11">
        <f>'TN-Tabelle für Erasmus@ISB'!H18</f>
        <v>0</v>
      </c>
      <c r="K6" s="12">
        <f>'TN-Tabelle für Erasmus@ISB'!I18</f>
        <v>0</v>
      </c>
      <c r="L6" s="12">
        <f>'TN-Tabelle für Erasmus@ISB'!J18</f>
        <v>0</v>
      </c>
      <c r="M6" s="12">
        <f>'TN-Tabelle für Erasmus@ISB'!K18</f>
        <v>0</v>
      </c>
      <c r="N6" s="12">
        <f>'TN-Tabelle für Erasmus@ISB'!L18</f>
        <v>0</v>
      </c>
      <c r="O6" s="12">
        <f>'TN-Tabelle für Erasmus@ISB'!M18</f>
        <v>0</v>
      </c>
      <c r="P6" s="10">
        <f>'TN-Tabelle für Erasmus@ISB'!O18</f>
        <v>0</v>
      </c>
      <c r="Q6" s="30">
        <f>'TN-Tabelle für Erasmus@ISB'!AB18</f>
        <v>0</v>
      </c>
      <c r="R6" s="30">
        <f>'TN-Tabelle für Erasmus@ISB'!AC18</f>
        <v>0</v>
      </c>
      <c r="S6" s="10">
        <f>'TN-Tabelle für Erasmus@ISB'!T18</f>
        <v>0</v>
      </c>
      <c r="T6" s="10">
        <f>'TN-Tabelle für Erasmus@ISB'!N18</f>
        <v>0</v>
      </c>
      <c r="U6" s="196"/>
      <c r="V6" s="196" t="s">
        <v>63</v>
      </c>
      <c r="W6" s="196"/>
      <c r="X6" s="196"/>
      <c r="Y6" s="196" t="s">
        <v>63</v>
      </c>
      <c r="Z6" s="196"/>
      <c r="AA6" s="196" t="s">
        <v>63</v>
      </c>
      <c r="AB6" s="196"/>
      <c r="AC6" s="200">
        <f>'TN-Tabelle für Erasmus@ISB'!H18</f>
        <v>0</v>
      </c>
      <c r="AD6" s="201">
        <f>'TN-Tabelle für Erasmus@ISB'!J18</f>
        <v>0</v>
      </c>
      <c r="AE6" s="201">
        <f>'TN-Tabelle für Erasmus@ISB'!O18</f>
        <v>0</v>
      </c>
      <c r="AF6" s="10">
        <f>'TN-Tabelle für Erasmus@ISB'!P18</f>
        <v>0</v>
      </c>
      <c r="AG6" s="201">
        <f>'TN-Tabelle für Erasmus@ISB'!$B$2</f>
        <v>0</v>
      </c>
      <c r="AH6" s="10">
        <f>'TN-Tabelle für Erasmus@ISB'!T18</f>
        <v>0</v>
      </c>
      <c r="AI6" s="10">
        <f>'TN-Tabelle für Erasmus@ISB'!U18</f>
        <v>0</v>
      </c>
      <c r="AJ6" s="10" t="str">
        <f>'TN-Tabelle für Erasmus@ISB'!Y18</f>
        <v>zu wenig km</v>
      </c>
      <c r="AK6" s="10">
        <f>'TN-Tabelle für Erasmus@ISB'!X18</f>
        <v>0</v>
      </c>
      <c r="AL6" s="10" t="str">
        <f>'TN-Tabelle für Erasmus@ISB'!Z18</f>
        <v>Flugzeug</v>
      </c>
      <c r="AM6" s="26" t="str">
        <f>'TN-Tabelle für Erasmus@ISB'!AA18</f>
        <v>Nein</v>
      </c>
      <c r="AN6" s="13">
        <f>'TN-Tabelle für Erasmus@ISB'!AH18</f>
        <v>0</v>
      </c>
      <c r="AO6" s="25">
        <f>'TN-Tabelle für Erasmus@ISB'!AG18</f>
        <v>0</v>
      </c>
      <c r="AP6" s="10" t="str">
        <f>'TN-Tabelle für Erasmus@ISB'!Q18</f>
        <v>Kurstitel (nur eintragen bei Auswahl Kurs)</v>
      </c>
      <c r="AQ6" s="227">
        <f t="shared" si="0"/>
        <v>2</v>
      </c>
      <c r="AR6" s="28">
        <f>'TN-Tabelle für Erasmus@ISB'!E18</f>
        <v>0</v>
      </c>
      <c r="AS6" s="28">
        <f>'TN-Tabelle für Erasmus@ISB'!D18</f>
        <v>0</v>
      </c>
      <c r="AT6" s="28">
        <f>'TN-Tabelle für Erasmus@ISB'!C18</f>
        <v>0</v>
      </c>
      <c r="AU6" s="28">
        <f>Intern!$AE$29</f>
        <v>1</v>
      </c>
      <c r="AV6" s="219">
        <f>SUM(Intern!$AE$20+Intern!$AE$21)</f>
        <v>3345</v>
      </c>
      <c r="AW6">
        <f>Intern!$AE$23</f>
        <v>0</v>
      </c>
      <c r="AX6">
        <f>Intern!$AE$24</f>
        <v>1</v>
      </c>
      <c r="AY6">
        <f>Intern!$AE$25</f>
        <v>0</v>
      </c>
      <c r="AZ6">
        <f>COUNTIF('TN-Tabelle für Erasmus@ISB'!$B$14:$B$155,"Lehrkräfte: Begleitperson")</f>
        <v>2</v>
      </c>
      <c r="BA6">
        <f>COUNTIF('TN-Tabelle für Erasmus@ISB'!$B$14:$B$155,"Lernende: Gruppenmobilität")</f>
        <v>1</v>
      </c>
      <c r="BB6" s="38">
        <f t="shared" si="2"/>
        <v>2</v>
      </c>
      <c r="BC6" s="38">
        <f>Intern!$AE$28</f>
        <v>2</v>
      </c>
      <c r="BD6" s="38">
        <f>Intern!$AE$29</f>
        <v>1</v>
      </c>
      <c r="BF6" s="10" t="str">
        <f>'TN-Tabelle für Erasmus@ISB'!Y18</f>
        <v>zu wenig km</v>
      </c>
      <c r="BG6" s="10">
        <f>'TN-Tabelle für Erasmus@ISB'!X18</f>
        <v>0</v>
      </c>
      <c r="BH6" s="10">
        <v>0</v>
      </c>
      <c r="BI6" s="13">
        <f>'TN-Tabelle für Erasmus@ISB'!AH18</f>
        <v>0</v>
      </c>
      <c r="BJ6" s="219">
        <f>SUM(Intern!$AE$20+Intern!$AE$21)</f>
        <v>3345</v>
      </c>
      <c r="BK6">
        <f>Intern!$AE$15</f>
        <v>413</v>
      </c>
      <c r="BL6">
        <f>Intern!$AE$14</f>
        <v>1897</v>
      </c>
      <c r="BM6" s="12"/>
    </row>
    <row r="7" spans="1:67" ht="14" customHeight="1">
      <c r="A7" s="27"/>
      <c r="B7" s="27">
        <f>'TN-Tabelle für Erasmus@ISB'!R19</f>
        <v>0</v>
      </c>
      <c r="C7" s="28">
        <f>'TN-Tabelle für Erasmus@ISB'!B19</f>
        <v>0</v>
      </c>
      <c r="D7" s="28" t="str">
        <f t="shared" si="1"/>
        <v>0</v>
      </c>
      <c r="E7" s="28">
        <f>'TN-Tabelle für Erasmus@ISB'!C19</f>
        <v>0</v>
      </c>
      <c r="F7" s="28">
        <f>'TN-Tabelle für Erasmus@ISB'!D19</f>
        <v>0</v>
      </c>
      <c r="G7" s="28">
        <f>'TN-Tabelle für Erasmus@ISB'!E19</f>
        <v>0</v>
      </c>
      <c r="H7" s="29">
        <f>'TN-Tabelle für Erasmus@ISB'!F19</f>
        <v>0</v>
      </c>
      <c r="I7" s="28">
        <f>'TN-Tabelle für Erasmus@ISB'!G19</f>
        <v>0</v>
      </c>
      <c r="J7" s="11">
        <f>'TN-Tabelle für Erasmus@ISB'!H19</f>
        <v>0</v>
      </c>
      <c r="K7" s="12">
        <f>'TN-Tabelle für Erasmus@ISB'!I19</f>
        <v>0</v>
      </c>
      <c r="L7" s="12">
        <f>'TN-Tabelle für Erasmus@ISB'!J19</f>
        <v>0</v>
      </c>
      <c r="M7" s="12">
        <f>'TN-Tabelle für Erasmus@ISB'!K19</f>
        <v>0</v>
      </c>
      <c r="N7" s="12">
        <f>'TN-Tabelle für Erasmus@ISB'!L19</f>
        <v>0</v>
      </c>
      <c r="O7" s="12">
        <f>'TN-Tabelle für Erasmus@ISB'!M19</f>
        <v>0</v>
      </c>
      <c r="P7" s="10">
        <f>'TN-Tabelle für Erasmus@ISB'!O19</f>
        <v>0</v>
      </c>
      <c r="Q7" s="30">
        <f>'TN-Tabelle für Erasmus@ISB'!AB19</f>
        <v>0</v>
      </c>
      <c r="R7" s="30">
        <f>'TN-Tabelle für Erasmus@ISB'!AC19</f>
        <v>0</v>
      </c>
      <c r="S7" s="10">
        <f>'TN-Tabelle für Erasmus@ISB'!T19</f>
        <v>0</v>
      </c>
      <c r="T7" s="10">
        <f>'TN-Tabelle für Erasmus@ISB'!N19</f>
        <v>0</v>
      </c>
      <c r="U7" s="196"/>
      <c r="V7" s="196" t="s">
        <v>63</v>
      </c>
      <c r="W7" s="196"/>
      <c r="X7" s="196"/>
      <c r="Y7" s="196" t="s">
        <v>63</v>
      </c>
      <c r="Z7" s="196"/>
      <c r="AA7" s="196" t="s">
        <v>63</v>
      </c>
      <c r="AB7" s="196"/>
      <c r="AC7" s="200">
        <f>'TN-Tabelle für Erasmus@ISB'!H19</f>
        <v>0</v>
      </c>
      <c r="AD7" s="201">
        <f>'TN-Tabelle für Erasmus@ISB'!J19</f>
        <v>0</v>
      </c>
      <c r="AE7" s="201">
        <f>'TN-Tabelle für Erasmus@ISB'!O19</f>
        <v>0</v>
      </c>
      <c r="AF7" s="10">
        <f>'TN-Tabelle für Erasmus@ISB'!P19</f>
        <v>0</v>
      </c>
      <c r="AG7" s="201">
        <f>'TN-Tabelle für Erasmus@ISB'!$B$2</f>
        <v>0</v>
      </c>
      <c r="AH7" s="10">
        <f>'TN-Tabelle für Erasmus@ISB'!T19</f>
        <v>0</v>
      </c>
      <c r="AI7" s="10">
        <f>'TN-Tabelle für Erasmus@ISB'!U19</f>
        <v>0</v>
      </c>
      <c r="AJ7" s="10" t="str">
        <f>'TN-Tabelle für Erasmus@ISB'!Y19</f>
        <v>zu wenig km</v>
      </c>
      <c r="AK7" s="10">
        <f>'TN-Tabelle für Erasmus@ISB'!X19</f>
        <v>0</v>
      </c>
      <c r="AL7" s="10" t="str">
        <f>'TN-Tabelle für Erasmus@ISB'!Z19</f>
        <v>Bus</v>
      </c>
      <c r="AM7" s="26" t="str">
        <f>'TN-Tabelle für Erasmus@ISB'!AA19</f>
        <v>Ja</v>
      </c>
      <c r="AN7" s="13">
        <f>'TN-Tabelle für Erasmus@ISB'!AH19</f>
        <v>0</v>
      </c>
      <c r="AO7" s="25">
        <f>'TN-Tabelle für Erasmus@ISB'!AG19</f>
        <v>0</v>
      </c>
      <c r="AP7" s="10" t="str">
        <f>'TN-Tabelle für Erasmus@ISB'!Q19</f>
        <v>Kurstitel (nur eintragen bei Auswahl Kurs)</v>
      </c>
      <c r="AQ7" s="227">
        <f t="shared" si="0"/>
        <v>2</v>
      </c>
      <c r="AR7" s="28">
        <f>'TN-Tabelle für Erasmus@ISB'!E19</f>
        <v>0</v>
      </c>
      <c r="AS7" s="28">
        <f>'TN-Tabelle für Erasmus@ISB'!D19</f>
        <v>0</v>
      </c>
      <c r="AT7" s="28">
        <f>'TN-Tabelle für Erasmus@ISB'!C19</f>
        <v>0</v>
      </c>
      <c r="AU7" s="28">
        <f>Intern!$AE$29</f>
        <v>1</v>
      </c>
      <c r="AV7" s="219">
        <f>SUM(Intern!$AE$20+Intern!$AE$21)</f>
        <v>3345</v>
      </c>
      <c r="AW7">
        <f>Intern!$AE$23</f>
        <v>0</v>
      </c>
      <c r="AX7">
        <f>Intern!$AE$24</f>
        <v>1</v>
      </c>
      <c r="AY7">
        <f>Intern!$AE$25</f>
        <v>0</v>
      </c>
      <c r="AZ7">
        <f>COUNTIF('TN-Tabelle für Erasmus@ISB'!$B$14:$B$155,"Lehrkräfte: Begleitperson")</f>
        <v>2</v>
      </c>
      <c r="BA7">
        <f>COUNTIF('TN-Tabelle für Erasmus@ISB'!$B$14:$B$155,"Lernende: Gruppenmobilität")</f>
        <v>1</v>
      </c>
      <c r="BB7" s="38">
        <f t="shared" si="2"/>
        <v>2</v>
      </c>
      <c r="BC7" s="38">
        <f>Intern!$AE$28</f>
        <v>2</v>
      </c>
      <c r="BD7" s="38">
        <f>Intern!$AE$29</f>
        <v>1</v>
      </c>
      <c r="BF7" s="10" t="str">
        <f>'TN-Tabelle für Erasmus@ISB'!Y19</f>
        <v>zu wenig km</v>
      </c>
      <c r="BG7" s="10">
        <f>'TN-Tabelle für Erasmus@ISB'!X19</f>
        <v>0</v>
      </c>
      <c r="BH7" s="10">
        <v>0</v>
      </c>
      <c r="BI7" s="13">
        <f>'TN-Tabelle für Erasmus@ISB'!AH19</f>
        <v>0</v>
      </c>
      <c r="BJ7" s="219">
        <f>SUM(Intern!$AE$20+Intern!$AE$21)</f>
        <v>3345</v>
      </c>
      <c r="BK7">
        <f>Intern!$AE$15</f>
        <v>413</v>
      </c>
      <c r="BL7">
        <f>Intern!$AE$14</f>
        <v>1897</v>
      </c>
      <c r="BM7" s="12"/>
    </row>
    <row r="8" spans="1:67" ht="14" customHeight="1">
      <c r="A8" s="27"/>
      <c r="B8" s="27">
        <f>'TN-Tabelle für Erasmus@ISB'!R20</f>
        <v>0</v>
      </c>
      <c r="C8" s="28">
        <f>'TN-Tabelle für Erasmus@ISB'!B20</f>
        <v>0</v>
      </c>
      <c r="D8" s="28" t="str">
        <f t="shared" si="1"/>
        <v>0</v>
      </c>
      <c r="E8" s="28">
        <f>'TN-Tabelle für Erasmus@ISB'!C20</f>
        <v>0</v>
      </c>
      <c r="F8" s="28">
        <f>'TN-Tabelle für Erasmus@ISB'!D20</f>
        <v>0</v>
      </c>
      <c r="G8" s="28">
        <f>'TN-Tabelle für Erasmus@ISB'!E20</f>
        <v>0</v>
      </c>
      <c r="H8" s="29">
        <f>'TN-Tabelle für Erasmus@ISB'!F20</f>
        <v>0</v>
      </c>
      <c r="I8" s="28">
        <f>'TN-Tabelle für Erasmus@ISB'!G20</f>
        <v>0</v>
      </c>
      <c r="J8" s="11">
        <f>'TN-Tabelle für Erasmus@ISB'!H20</f>
        <v>0</v>
      </c>
      <c r="K8" s="12">
        <f>'TN-Tabelle für Erasmus@ISB'!I20</f>
        <v>0</v>
      </c>
      <c r="L8" s="12">
        <f>'TN-Tabelle für Erasmus@ISB'!J20</f>
        <v>0</v>
      </c>
      <c r="M8" s="12">
        <f>'TN-Tabelle für Erasmus@ISB'!K20</f>
        <v>0</v>
      </c>
      <c r="N8" s="12">
        <f>'TN-Tabelle für Erasmus@ISB'!L20</f>
        <v>0</v>
      </c>
      <c r="O8" s="12">
        <f>'TN-Tabelle für Erasmus@ISB'!M20</f>
        <v>0</v>
      </c>
      <c r="P8" s="10">
        <f>'TN-Tabelle für Erasmus@ISB'!O20</f>
        <v>0</v>
      </c>
      <c r="Q8" s="30">
        <f>'TN-Tabelle für Erasmus@ISB'!AB20</f>
        <v>0</v>
      </c>
      <c r="R8" s="30">
        <f>'TN-Tabelle für Erasmus@ISB'!AC20</f>
        <v>0</v>
      </c>
      <c r="S8" s="10">
        <f>'TN-Tabelle für Erasmus@ISB'!T20</f>
        <v>0</v>
      </c>
      <c r="T8" s="10">
        <f>'TN-Tabelle für Erasmus@ISB'!N20</f>
        <v>0</v>
      </c>
      <c r="U8" s="196"/>
      <c r="V8" s="196" t="s">
        <v>63</v>
      </c>
      <c r="W8" s="196"/>
      <c r="X8" s="196"/>
      <c r="Y8" s="196" t="s">
        <v>63</v>
      </c>
      <c r="Z8" s="196"/>
      <c r="AA8" s="196" t="s">
        <v>63</v>
      </c>
      <c r="AB8" s="196"/>
      <c r="AC8" s="200">
        <f>'TN-Tabelle für Erasmus@ISB'!H20</f>
        <v>0</v>
      </c>
      <c r="AD8" s="201">
        <f>'TN-Tabelle für Erasmus@ISB'!J20</f>
        <v>0</v>
      </c>
      <c r="AE8" s="201">
        <f>'TN-Tabelle für Erasmus@ISB'!O20</f>
        <v>0</v>
      </c>
      <c r="AF8" s="10">
        <f>'TN-Tabelle für Erasmus@ISB'!P20</f>
        <v>0</v>
      </c>
      <c r="AG8" s="201">
        <f>'TN-Tabelle für Erasmus@ISB'!$B$2</f>
        <v>0</v>
      </c>
      <c r="AH8" s="10">
        <f>'TN-Tabelle für Erasmus@ISB'!T20</f>
        <v>0</v>
      </c>
      <c r="AI8" s="10">
        <f>'TN-Tabelle für Erasmus@ISB'!U20</f>
        <v>0</v>
      </c>
      <c r="AJ8" s="10" t="str">
        <f>'TN-Tabelle für Erasmus@ISB'!Y20</f>
        <v>zu wenig km</v>
      </c>
      <c r="AK8" s="10">
        <f>'TN-Tabelle für Erasmus@ISB'!X20</f>
        <v>0</v>
      </c>
      <c r="AL8" s="10" t="str">
        <f>'TN-Tabelle für Erasmus@ISB'!Z20</f>
        <v>Mitfahrgelegenheit</v>
      </c>
      <c r="AM8" s="26" t="str">
        <f>'TN-Tabelle für Erasmus@ISB'!AA20</f>
        <v>Ja</v>
      </c>
      <c r="AN8" s="13">
        <f>'TN-Tabelle für Erasmus@ISB'!AH20</f>
        <v>0</v>
      </c>
      <c r="AO8" s="25">
        <f>'TN-Tabelle für Erasmus@ISB'!AG20</f>
        <v>0</v>
      </c>
      <c r="AP8" s="10" t="str">
        <f>'TN-Tabelle für Erasmus@ISB'!Q20</f>
        <v>Kurstitel (nur eintragen bei Auswahl Kurs)</v>
      </c>
      <c r="AQ8" s="227">
        <f t="shared" si="0"/>
        <v>2</v>
      </c>
      <c r="AR8" s="28">
        <f>'TN-Tabelle für Erasmus@ISB'!E20</f>
        <v>0</v>
      </c>
      <c r="AS8" s="28">
        <f>'TN-Tabelle für Erasmus@ISB'!D20</f>
        <v>0</v>
      </c>
      <c r="AT8" s="28">
        <f>'TN-Tabelle für Erasmus@ISB'!C20</f>
        <v>0</v>
      </c>
      <c r="AU8" s="28">
        <f>Intern!$AE$29</f>
        <v>1</v>
      </c>
      <c r="AV8" s="219">
        <f>SUM(Intern!$AE$20+Intern!$AE$21)</f>
        <v>3345</v>
      </c>
      <c r="AW8">
        <f>Intern!$AE$23</f>
        <v>0</v>
      </c>
      <c r="AX8">
        <f>Intern!$AE$24</f>
        <v>1</v>
      </c>
      <c r="AY8">
        <f>Intern!$AE$25</f>
        <v>0</v>
      </c>
      <c r="AZ8">
        <f>COUNTIF('TN-Tabelle für Erasmus@ISB'!$B$14:$B$155,"Lehrkräfte: Begleitperson")</f>
        <v>2</v>
      </c>
      <c r="BA8">
        <f>COUNTIF('TN-Tabelle für Erasmus@ISB'!$B$14:$B$155,"Lernende: Gruppenmobilität")</f>
        <v>1</v>
      </c>
      <c r="BB8" s="38">
        <f t="shared" si="2"/>
        <v>2</v>
      </c>
      <c r="BC8" s="38">
        <f>Intern!$AE$28</f>
        <v>2</v>
      </c>
      <c r="BD8" s="38">
        <f>Intern!$AE$29</f>
        <v>1</v>
      </c>
      <c r="BF8" s="10" t="str">
        <f>'TN-Tabelle für Erasmus@ISB'!Y20</f>
        <v>zu wenig km</v>
      </c>
      <c r="BG8" s="10">
        <f>'TN-Tabelle für Erasmus@ISB'!X20</f>
        <v>0</v>
      </c>
      <c r="BH8" s="10">
        <v>0</v>
      </c>
      <c r="BI8" s="13">
        <f>'TN-Tabelle für Erasmus@ISB'!AH20</f>
        <v>0</v>
      </c>
      <c r="BJ8" s="219">
        <f>SUM(Intern!$AE$20+Intern!$AE$21)</f>
        <v>3345</v>
      </c>
      <c r="BK8">
        <f>Intern!$AE$15</f>
        <v>413</v>
      </c>
      <c r="BL8">
        <f>Intern!$AE$14</f>
        <v>1897</v>
      </c>
      <c r="BM8" s="12"/>
    </row>
    <row r="9" spans="1:67" ht="14" customHeight="1">
      <c r="A9" s="27"/>
      <c r="B9" s="27">
        <f>'TN-Tabelle für Erasmus@ISB'!R21</f>
        <v>0</v>
      </c>
      <c r="C9" s="28">
        <f>'TN-Tabelle für Erasmus@ISB'!B21</f>
        <v>0</v>
      </c>
      <c r="D9" s="28" t="str">
        <f t="shared" si="1"/>
        <v>0</v>
      </c>
      <c r="E9" s="28">
        <f>'TN-Tabelle für Erasmus@ISB'!C21</f>
        <v>0</v>
      </c>
      <c r="F9" s="28">
        <f>'TN-Tabelle für Erasmus@ISB'!D21</f>
        <v>0</v>
      </c>
      <c r="G9" s="28">
        <f>'TN-Tabelle für Erasmus@ISB'!E21</f>
        <v>0</v>
      </c>
      <c r="H9" s="29">
        <f>'TN-Tabelle für Erasmus@ISB'!F21</f>
        <v>0</v>
      </c>
      <c r="I9" s="28">
        <f>'TN-Tabelle für Erasmus@ISB'!G21</f>
        <v>0</v>
      </c>
      <c r="J9" s="11">
        <f>'TN-Tabelle für Erasmus@ISB'!H21</f>
        <v>0</v>
      </c>
      <c r="K9" s="12">
        <f>'TN-Tabelle für Erasmus@ISB'!I21</f>
        <v>0</v>
      </c>
      <c r="L9" s="12">
        <f>'TN-Tabelle für Erasmus@ISB'!J21</f>
        <v>0</v>
      </c>
      <c r="M9" s="12">
        <f>'TN-Tabelle für Erasmus@ISB'!K21</f>
        <v>0</v>
      </c>
      <c r="N9" s="12">
        <f>'TN-Tabelle für Erasmus@ISB'!L21</f>
        <v>0</v>
      </c>
      <c r="O9" s="12">
        <f>'TN-Tabelle für Erasmus@ISB'!M21</f>
        <v>0</v>
      </c>
      <c r="P9" s="10">
        <f>'TN-Tabelle für Erasmus@ISB'!O21</f>
        <v>0</v>
      </c>
      <c r="Q9" s="30">
        <f>'TN-Tabelle für Erasmus@ISB'!AB21</f>
        <v>0</v>
      </c>
      <c r="R9" s="30">
        <f>'TN-Tabelle für Erasmus@ISB'!AC21</f>
        <v>0</v>
      </c>
      <c r="S9" s="10">
        <f>'TN-Tabelle für Erasmus@ISB'!T21</f>
        <v>0</v>
      </c>
      <c r="T9" s="10">
        <f>'TN-Tabelle für Erasmus@ISB'!N21</f>
        <v>0</v>
      </c>
      <c r="U9" s="196"/>
      <c r="V9" s="196" t="s">
        <v>63</v>
      </c>
      <c r="W9" s="196"/>
      <c r="X9" s="196"/>
      <c r="Y9" s="196" t="s">
        <v>63</v>
      </c>
      <c r="Z9" s="196"/>
      <c r="AA9" s="196" t="s">
        <v>63</v>
      </c>
      <c r="AB9" s="196"/>
      <c r="AC9" s="200">
        <f>'TN-Tabelle für Erasmus@ISB'!H21</f>
        <v>0</v>
      </c>
      <c r="AD9" s="201">
        <f>'TN-Tabelle für Erasmus@ISB'!J21</f>
        <v>0</v>
      </c>
      <c r="AE9" s="201">
        <f>'TN-Tabelle für Erasmus@ISB'!O21</f>
        <v>0</v>
      </c>
      <c r="AF9" s="10">
        <f>'TN-Tabelle für Erasmus@ISB'!P21</f>
        <v>0</v>
      </c>
      <c r="AG9" s="201">
        <f>'TN-Tabelle für Erasmus@ISB'!$B$2</f>
        <v>0</v>
      </c>
      <c r="AH9" s="10">
        <f>'TN-Tabelle für Erasmus@ISB'!T21</f>
        <v>0</v>
      </c>
      <c r="AI9" s="10">
        <f>'TN-Tabelle für Erasmus@ISB'!U21</f>
        <v>0</v>
      </c>
      <c r="AJ9" s="10" t="str">
        <f>'TN-Tabelle für Erasmus@ISB'!Y21</f>
        <v>zu wenig km</v>
      </c>
      <c r="AK9" s="10">
        <f>'TN-Tabelle für Erasmus@ISB'!X21</f>
        <v>0</v>
      </c>
      <c r="AL9" s="10" t="str">
        <f>'TN-Tabelle für Erasmus@ISB'!Z21</f>
        <v>Fahrrad</v>
      </c>
      <c r="AM9" s="26" t="str">
        <f>'TN-Tabelle für Erasmus@ISB'!AA21</f>
        <v>Ja</v>
      </c>
      <c r="AN9" s="13">
        <f>'TN-Tabelle für Erasmus@ISB'!AH21</f>
        <v>0</v>
      </c>
      <c r="AO9" s="25">
        <f>'TN-Tabelle für Erasmus@ISB'!AG21</f>
        <v>0</v>
      </c>
      <c r="AP9" s="10" t="str">
        <f>'TN-Tabelle für Erasmus@ISB'!Q21</f>
        <v>Kurstitel (nur eintragen bei Auswahl Kurs)</v>
      </c>
      <c r="AQ9" s="227">
        <f t="shared" si="0"/>
        <v>2</v>
      </c>
      <c r="AR9" s="28">
        <f>'TN-Tabelle für Erasmus@ISB'!E21</f>
        <v>0</v>
      </c>
      <c r="AS9" s="28">
        <f>'TN-Tabelle für Erasmus@ISB'!D21</f>
        <v>0</v>
      </c>
      <c r="AT9" s="28">
        <f>'TN-Tabelle für Erasmus@ISB'!C21</f>
        <v>0</v>
      </c>
      <c r="AU9" s="28">
        <f>Intern!$AE$29</f>
        <v>1</v>
      </c>
      <c r="AV9" s="219">
        <f>SUM(Intern!$AE$20+Intern!$AE$21)</f>
        <v>3345</v>
      </c>
      <c r="AW9">
        <f>Intern!$AE$23</f>
        <v>0</v>
      </c>
      <c r="AX9">
        <f>Intern!$AE$24</f>
        <v>1</v>
      </c>
      <c r="AY9">
        <f>Intern!$AE$25</f>
        <v>0</v>
      </c>
      <c r="AZ9">
        <f>COUNTIF('TN-Tabelle für Erasmus@ISB'!$B$14:$B$155,"Lehrkräfte: Begleitperson")</f>
        <v>2</v>
      </c>
      <c r="BA9">
        <f>COUNTIF('TN-Tabelle für Erasmus@ISB'!$B$14:$B$155,"Lernende: Gruppenmobilität")</f>
        <v>1</v>
      </c>
      <c r="BB9" s="38">
        <f t="shared" si="2"/>
        <v>2</v>
      </c>
      <c r="BC9" s="38">
        <f>Intern!$AE$28</f>
        <v>2</v>
      </c>
      <c r="BD9" s="38">
        <f>Intern!$AE$29</f>
        <v>1</v>
      </c>
      <c r="BF9" s="10" t="str">
        <f>'TN-Tabelle für Erasmus@ISB'!Y21</f>
        <v>zu wenig km</v>
      </c>
      <c r="BG9" s="10">
        <f>'TN-Tabelle für Erasmus@ISB'!X21</f>
        <v>0</v>
      </c>
      <c r="BH9" s="10">
        <v>0</v>
      </c>
      <c r="BI9" s="13">
        <f>'TN-Tabelle für Erasmus@ISB'!AH21</f>
        <v>0</v>
      </c>
      <c r="BJ9" s="219">
        <f>SUM(Intern!$AE$20+Intern!$AE$21)</f>
        <v>3345</v>
      </c>
      <c r="BK9">
        <f>Intern!$AE$15</f>
        <v>413</v>
      </c>
      <c r="BL9">
        <f>Intern!$AE$14</f>
        <v>1897</v>
      </c>
      <c r="BM9" s="12"/>
    </row>
    <row r="10" spans="1:67" ht="14" customHeight="1">
      <c r="A10" s="27"/>
      <c r="B10" s="27">
        <f>'TN-Tabelle für Erasmus@ISB'!R22</f>
        <v>0</v>
      </c>
      <c r="C10" s="28">
        <f>'TN-Tabelle für Erasmus@ISB'!B22</f>
        <v>0</v>
      </c>
      <c r="D10" s="28" t="str">
        <f t="shared" si="1"/>
        <v>0</v>
      </c>
      <c r="E10" s="28">
        <f>'TN-Tabelle für Erasmus@ISB'!C22</f>
        <v>0</v>
      </c>
      <c r="F10" s="28">
        <f>'TN-Tabelle für Erasmus@ISB'!D22</f>
        <v>0</v>
      </c>
      <c r="G10" s="28">
        <f>'TN-Tabelle für Erasmus@ISB'!E22</f>
        <v>0</v>
      </c>
      <c r="H10" s="29">
        <f>'TN-Tabelle für Erasmus@ISB'!F22</f>
        <v>0</v>
      </c>
      <c r="I10" s="28">
        <f>'TN-Tabelle für Erasmus@ISB'!G22</f>
        <v>0</v>
      </c>
      <c r="J10" s="11">
        <f>'TN-Tabelle für Erasmus@ISB'!H22</f>
        <v>0</v>
      </c>
      <c r="K10" s="12">
        <f>'TN-Tabelle für Erasmus@ISB'!I22</f>
        <v>0</v>
      </c>
      <c r="L10" s="12">
        <f>'TN-Tabelle für Erasmus@ISB'!J22</f>
        <v>0</v>
      </c>
      <c r="M10" s="12">
        <f>'TN-Tabelle für Erasmus@ISB'!K22</f>
        <v>0</v>
      </c>
      <c r="N10" s="12">
        <f>'TN-Tabelle für Erasmus@ISB'!L22</f>
        <v>0</v>
      </c>
      <c r="O10" s="12">
        <f>'TN-Tabelle für Erasmus@ISB'!M22</f>
        <v>0</v>
      </c>
      <c r="P10" s="10">
        <f>'TN-Tabelle für Erasmus@ISB'!O22</f>
        <v>0</v>
      </c>
      <c r="Q10" s="30">
        <f>'TN-Tabelle für Erasmus@ISB'!AB22</f>
        <v>0</v>
      </c>
      <c r="R10" s="30">
        <f>'TN-Tabelle für Erasmus@ISB'!AC22</f>
        <v>0</v>
      </c>
      <c r="S10" s="10">
        <f>'TN-Tabelle für Erasmus@ISB'!T22</f>
        <v>0</v>
      </c>
      <c r="T10" s="10">
        <f>'TN-Tabelle für Erasmus@ISB'!N22</f>
        <v>0</v>
      </c>
      <c r="U10" s="196"/>
      <c r="V10" s="196" t="s">
        <v>63</v>
      </c>
      <c r="W10" s="196"/>
      <c r="X10" s="196"/>
      <c r="Y10" s="196" t="s">
        <v>63</v>
      </c>
      <c r="Z10" s="196"/>
      <c r="AA10" s="196" t="s">
        <v>63</v>
      </c>
      <c r="AB10" s="196"/>
      <c r="AC10" s="200">
        <f>'TN-Tabelle für Erasmus@ISB'!H22</f>
        <v>0</v>
      </c>
      <c r="AD10" s="201">
        <f>'TN-Tabelle für Erasmus@ISB'!J22</f>
        <v>0</v>
      </c>
      <c r="AE10" s="201">
        <f>'TN-Tabelle für Erasmus@ISB'!O22</f>
        <v>0</v>
      </c>
      <c r="AF10" s="10">
        <f>'TN-Tabelle für Erasmus@ISB'!P22</f>
        <v>0</v>
      </c>
      <c r="AG10" s="201">
        <f>'TN-Tabelle für Erasmus@ISB'!$B$2</f>
        <v>0</v>
      </c>
      <c r="AH10" s="10">
        <f>'TN-Tabelle für Erasmus@ISB'!T22</f>
        <v>0</v>
      </c>
      <c r="AI10" s="10">
        <f>'TN-Tabelle für Erasmus@ISB'!U22</f>
        <v>0</v>
      </c>
      <c r="AJ10" s="10" t="str">
        <f>'TN-Tabelle für Erasmus@ISB'!Y22</f>
        <v>zu wenig km</v>
      </c>
      <c r="AK10" s="10">
        <f>'TN-Tabelle für Erasmus@ISB'!X22</f>
        <v>0</v>
      </c>
      <c r="AL10" s="10" t="str">
        <f>'TN-Tabelle für Erasmus@ISB'!Z22</f>
        <v>Andere Nachhaltige</v>
      </c>
      <c r="AM10" s="26" t="str">
        <f>'TN-Tabelle für Erasmus@ISB'!AA22</f>
        <v>Ja</v>
      </c>
      <c r="AN10" s="13">
        <f>'TN-Tabelle für Erasmus@ISB'!AH22</f>
        <v>0</v>
      </c>
      <c r="AO10" s="25">
        <f>'TN-Tabelle für Erasmus@ISB'!AG22</f>
        <v>0</v>
      </c>
      <c r="AP10" s="10" t="str">
        <f>'TN-Tabelle für Erasmus@ISB'!Q22</f>
        <v>Kurstitel (nur eintragen bei Auswahl Kurs)</v>
      </c>
      <c r="AQ10" s="227">
        <f t="shared" si="0"/>
        <v>2</v>
      </c>
      <c r="AR10" s="28">
        <f>'TN-Tabelle für Erasmus@ISB'!E22</f>
        <v>0</v>
      </c>
      <c r="AS10" s="28">
        <f>'TN-Tabelle für Erasmus@ISB'!D22</f>
        <v>0</v>
      </c>
      <c r="AT10" s="28">
        <f>'TN-Tabelle für Erasmus@ISB'!C22</f>
        <v>0</v>
      </c>
      <c r="AU10" s="28">
        <f>Intern!$AE$29</f>
        <v>1</v>
      </c>
      <c r="AV10" s="219">
        <f>SUM(Intern!$AE$20+Intern!$AE$21)</f>
        <v>3345</v>
      </c>
      <c r="AW10">
        <f>Intern!$AE$23</f>
        <v>0</v>
      </c>
      <c r="AX10">
        <f>Intern!$AE$24</f>
        <v>1</v>
      </c>
      <c r="AY10">
        <f>Intern!$AE$25</f>
        <v>0</v>
      </c>
      <c r="AZ10">
        <f>COUNTIF('TN-Tabelle für Erasmus@ISB'!$B$14:$B$155,"Lehrkräfte: Begleitperson")</f>
        <v>2</v>
      </c>
      <c r="BA10">
        <f>COUNTIF('TN-Tabelle für Erasmus@ISB'!$B$14:$B$155,"Lernende: Gruppenmobilität")</f>
        <v>1</v>
      </c>
      <c r="BB10" s="38">
        <f t="shared" si="2"/>
        <v>2</v>
      </c>
      <c r="BC10" s="38">
        <f>Intern!$AE$28</f>
        <v>2</v>
      </c>
      <c r="BD10" s="38">
        <f>Intern!$AE$29</f>
        <v>1</v>
      </c>
      <c r="BF10" s="10" t="str">
        <f>'TN-Tabelle für Erasmus@ISB'!Y22</f>
        <v>zu wenig km</v>
      </c>
      <c r="BG10" s="10">
        <f>'TN-Tabelle für Erasmus@ISB'!X22</f>
        <v>0</v>
      </c>
      <c r="BH10" s="10">
        <v>0</v>
      </c>
      <c r="BI10" s="13">
        <f>'TN-Tabelle für Erasmus@ISB'!AH22</f>
        <v>0</v>
      </c>
      <c r="BJ10" s="219">
        <f>SUM(Intern!$AE$20+Intern!$AE$21)</f>
        <v>3345</v>
      </c>
      <c r="BK10">
        <f>Intern!$AE$15</f>
        <v>413</v>
      </c>
      <c r="BL10">
        <f>Intern!$AE$14</f>
        <v>1897</v>
      </c>
      <c r="BM10" s="12"/>
    </row>
    <row r="11" spans="1:67" ht="14" customHeight="1">
      <c r="A11" s="27"/>
      <c r="B11" s="27">
        <f>'TN-Tabelle für Erasmus@ISB'!R23</f>
        <v>0</v>
      </c>
      <c r="C11" s="28">
        <f>'TN-Tabelle für Erasmus@ISB'!B23</f>
        <v>0</v>
      </c>
      <c r="D11" s="28" t="str">
        <f t="shared" si="1"/>
        <v>0</v>
      </c>
      <c r="E11" s="28">
        <f>'TN-Tabelle für Erasmus@ISB'!C23</f>
        <v>0</v>
      </c>
      <c r="F11" s="28">
        <f>'TN-Tabelle für Erasmus@ISB'!D23</f>
        <v>0</v>
      </c>
      <c r="G11" s="28">
        <f>'TN-Tabelle für Erasmus@ISB'!E23</f>
        <v>0</v>
      </c>
      <c r="H11" s="29">
        <f>'TN-Tabelle für Erasmus@ISB'!F23</f>
        <v>0</v>
      </c>
      <c r="I11" s="28">
        <f>'TN-Tabelle für Erasmus@ISB'!G23</f>
        <v>0</v>
      </c>
      <c r="J11" s="11">
        <f>'TN-Tabelle für Erasmus@ISB'!H23</f>
        <v>0</v>
      </c>
      <c r="K11" s="12">
        <f>'TN-Tabelle für Erasmus@ISB'!I23</f>
        <v>0</v>
      </c>
      <c r="L11" s="12">
        <f>'TN-Tabelle für Erasmus@ISB'!J23</f>
        <v>0</v>
      </c>
      <c r="M11" s="12">
        <f>'TN-Tabelle für Erasmus@ISB'!K23</f>
        <v>0</v>
      </c>
      <c r="N11" s="12">
        <f>'TN-Tabelle für Erasmus@ISB'!L23</f>
        <v>0</v>
      </c>
      <c r="O11" s="12">
        <f>'TN-Tabelle für Erasmus@ISB'!M23</f>
        <v>0</v>
      </c>
      <c r="P11" s="10">
        <f>'TN-Tabelle für Erasmus@ISB'!O23</f>
        <v>0</v>
      </c>
      <c r="Q11" s="30">
        <f>'TN-Tabelle für Erasmus@ISB'!AB23</f>
        <v>0</v>
      </c>
      <c r="R11" s="30">
        <f>'TN-Tabelle für Erasmus@ISB'!AC23</f>
        <v>0</v>
      </c>
      <c r="S11" s="10">
        <f>'TN-Tabelle für Erasmus@ISB'!T23</f>
        <v>0</v>
      </c>
      <c r="T11" s="10">
        <f>'TN-Tabelle für Erasmus@ISB'!N23</f>
        <v>0</v>
      </c>
      <c r="U11" s="196"/>
      <c r="V11" s="196" t="s">
        <v>63</v>
      </c>
      <c r="W11" s="196"/>
      <c r="X11" s="196"/>
      <c r="Y11" s="196" t="s">
        <v>63</v>
      </c>
      <c r="Z11" s="196"/>
      <c r="AA11" s="196" t="s">
        <v>63</v>
      </c>
      <c r="AB11" s="196"/>
      <c r="AC11" s="200">
        <f>'TN-Tabelle für Erasmus@ISB'!H23</f>
        <v>0</v>
      </c>
      <c r="AD11" s="201">
        <f>'TN-Tabelle für Erasmus@ISB'!J23</f>
        <v>0</v>
      </c>
      <c r="AE11" s="201">
        <f>'TN-Tabelle für Erasmus@ISB'!O23</f>
        <v>0</v>
      </c>
      <c r="AF11" s="10">
        <f>'TN-Tabelle für Erasmus@ISB'!P23</f>
        <v>0</v>
      </c>
      <c r="AG11" s="201">
        <f>'TN-Tabelle für Erasmus@ISB'!$B$2</f>
        <v>0</v>
      </c>
      <c r="AH11" s="10">
        <f>'TN-Tabelle für Erasmus@ISB'!T23</f>
        <v>0</v>
      </c>
      <c r="AI11" s="10">
        <f>'TN-Tabelle für Erasmus@ISB'!U23</f>
        <v>0</v>
      </c>
      <c r="AJ11" s="10" t="str">
        <f>'TN-Tabelle für Erasmus@ISB'!Y23</f>
        <v>zu wenig km</v>
      </c>
      <c r="AK11" s="10">
        <f>'TN-Tabelle für Erasmus@ISB'!X23</f>
        <v>0</v>
      </c>
      <c r="AL11" s="10" t="str">
        <f>'TN-Tabelle für Erasmus@ISB'!Z23</f>
        <v>Auto, Motorrad</v>
      </c>
      <c r="AM11" s="26" t="str">
        <f>'TN-Tabelle für Erasmus@ISB'!AA23</f>
        <v>Nein</v>
      </c>
      <c r="AN11" s="13">
        <f>'TN-Tabelle für Erasmus@ISB'!AH23</f>
        <v>0</v>
      </c>
      <c r="AO11" s="25">
        <f>'TN-Tabelle für Erasmus@ISB'!AG23</f>
        <v>0</v>
      </c>
      <c r="AP11" s="10" t="str">
        <f>'TN-Tabelle für Erasmus@ISB'!Q23</f>
        <v>Kurstitel (nur eintragen bei Auswahl Kurs)</v>
      </c>
      <c r="AQ11" s="227">
        <f t="shared" si="0"/>
        <v>2</v>
      </c>
      <c r="AR11" s="28">
        <f>'TN-Tabelle für Erasmus@ISB'!E23</f>
        <v>0</v>
      </c>
      <c r="AS11" s="28">
        <f>'TN-Tabelle für Erasmus@ISB'!D23</f>
        <v>0</v>
      </c>
      <c r="AT11" s="28">
        <f>'TN-Tabelle für Erasmus@ISB'!C23</f>
        <v>0</v>
      </c>
      <c r="AU11" s="28">
        <f>Intern!$AE$29</f>
        <v>1</v>
      </c>
      <c r="AV11" s="219">
        <f>SUM(Intern!$AE$20+Intern!$AE$21)</f>
        <v>3345</v>
      </c>
      <c r="AW11">
        <f>Intern!$AE$23</f>
        <v>0</v>
      </c>
      <c r="AX11">
        <f>Intern!$AE$24</f>
        <v>1</v>
      </c>
      <c r="AY11">
        <f>Intern!$AE$25</f>
        <v>0</v>
      </c>
      <c r="AZ11">
        <f>COUNTIF('TN-Tabelle für Erasmus@ISB'!$B$14:$B$155,"Lehrkräfte: Begleitperson")</f>
        <v>2</v>
      </c>
      <c r="BA11">
        <f>COUNTIF('TN-Tabelle für Erasmus@ISB'!$B$14:$B$155,"Lernende: Gruppenmobilität")</f>
        <v>1</v>
      </c>
      <c r="BB11" s="38">
        <f t="shared" si="2"/>
        <v>2</v>
      </c>
      <c r="BC11" s="38">
        <f>Intern!$AE$28</f>
        <v>2</v>
      </c>
      <c r="BD11" s="38">
        <f>Intern!$AE$29</f>
        <v>1</v>
      </c>
      <c r="BF11" s="10" t="str">
        <f>'TN-Tabelle für Erasmus@ISB'!Y23</f>
        <v>zu wenig km</v>
      </c>
      <c r="BG11" s="10">
        <f>'TN-Tabelle für Erasmus@ISB'!X23</f>
        <v>0</v>
      </c>
      <c r="BH11" s="10">
        <v>0</v>
      </c>
      <c r="BI11" s="13">
        <f>'TN-Tabelle für Erasmus@ISB'!AH23</f>
        <v>0</v>
      </c>
      <c r="BJ11" s="219">
        <f>SUM(Intern!$AE$20+Intern!$AE$21)</f>
        <v>3345</v>
      </c>
      <c r="BK11">
        <f>Intern!$AE$15</f>
        <v>413</v>
      </c>
      <c r="BL11">
        <f>Intern!$AE$14</f>
        <v>1897</v>
      </c>
      <c r="BM11" s="12"/>
    </row>
    <row r="12" spans="1:67" ht="14" customHeight="1">
      <c r="A12" s="27"/>
      <c r="B12" s="27">
        <f>'TN-Tabelle für Erasmus@ISB'!R24</f>
        <v>0</v>
      </c>
      <c r="C12" s="28">
        <f>'TN-Tabelle für Erasmus@ISB'!B24</f>
        <v>0</v>
      </c>
      <c r="D12" s="28" t="str">
        <f t="shared" si="1"/>
        <v>0</v>
      </c>
      <c r="E12" s="28">
        <f>'TN-Tabelle für Erasmus@ISB'!C24</f>
        <v>0</v>
      </c>
      <c r="F12" s="28">
        <f>'TN-Tabelle für Erasmus@ISB'!D24</f>
        <v>0</v>
      </c>
      <c r="G12" s="28">
        <f>'TN-Tabelle für Erasmus@ISB'!E24</f>
        <v>0</v>
      </c>
      <c r="H12" s="29">
        <f>'TN-Tabelle für Erasmus@ISB'!F24</f>
        <v>0</v>
      </c>
      <c r="I12" s="28">
        <f>'TN-Tabelle für Erasmus@ISB'!G24</f>
        <v>0</v>
      </c>
      <c r="J12" s="11">
        <f>'TN-Tabelle für Erasmus@ISB'!H24</f>
        <v>0</v>
      </c>
      <c r="K12" s="12">
        <f>'TN-Tabelle für Erasmus@ISB'!I24</f>
        <v>0</v>
      </c>
      <c r="L12" s="12">
        <f>'TN-Tabelle für Erasmus@ISB'!J24</f>
        <v>0</v>
      </c>
      <c r="M12" s="12">
        <f>'TN-Tabelle für Erasmus@ISB'!K24</f>
        <v>0</v>
      </c>
      <c r="N12" s="12">
        <f>'TN-Tabelle für Erasmus@ISB'!L24</f>
        <v>0</v>
      </c>
      <c r="O12" s="12">
        <f>'TN-Tabelle für Erasmus@ISB'!M24</f>
        <v>0</v>
      </c>
      <c r="P12" s="10">
        <f>'TN-Tabelle für Erasmus@ISB'!O24</f>
        <v>0</v>
      </c>
      <c r="Q12" s="30">
        <f>'TN-Tabelle für Erasmus@ISB'!AB24</f>
        <v>0</v>
      </c>
      <c r="R12" s="30">
        <f>'TN-Tabelle für Erasmus@ISB'!AC24</f>
        <v>0</v>
      </c>
      <c r="S12" s="10">
        <f>'TN-Tabelle für Erasmus@ISB'!T24</f>
        <v>0</v>
      </c>
      <c r="T12" s="10">
        <f>'TN-Tabelle für Erasmus@ISB'!N24</f>
        <v>0</v>
      </c>
      <c r="U12" s="196"/>
      <c r="V12" s="196" t="s">
        <v>63</v>
      </c>
      <c r="W12" s="196"/>
      <c r="X12" s="196"/>
      <c r="Y12" s="196" t="s">
        <v>63</v>
      </c>
      <c r="Z12" s="196"/>
      <c r="AA12" s="196" t="s">
        <v>63</v>
      </c>
      <c r="AB12" s="196"/>
      <c r="AC12" s="200">
        <f>'TN-Tabelle für Erasmus@ISB'!H24</f>
        <v>0</v>
      </c>
      <c r="AD12" s="201">
        <f>'TN-Tabelle für Erasmus@ISB'!J24</f>
        <v>0</v>
      </c>
      <c r="AE12" s="201">
        <f>'TN-Tabelle für Erasmus@ISB'!O24</f>
        <v>0</v>
      </c>
      <c r="AF12" s="10">
        <f>'TN-Tabelle für Erasmus@ISB'!P24</f>
        <v>0</v>
      </c>
      <c r="AG12" s="201">
        <f>'TN-Tabelle für Erasmus@ISB'!$B$2</f>
        <v>0</v>
      </c>
      <c r="AH12" s="10">
        <f>'TN-Tabelle für Erasmus@ISB'!T24</f>
        <v>0</v>
      </c>
      <c r="AI12" s="10">
        <f>'TN-Tabelle für Erasmus@ISB'!U24</f>
        <v>0</v>
      </c>
      <c r="AJ12" s="10" t="str">
        <f>'TN-Tabelle für Erasmus@ISB'!Y24</f>
        <v>zu wenig km</v>
      </c>
      <c r="AK12" s="10">
        <f>'TN-Tabelle für Erasmus@ISB'!X24</f>
        <v>0</v>
      </c>
      <c r="AL12" s="10">
        <f>'TN-Tabelle für Erasmus@ISB'!Z24</f>
        <v>0</v>
      </c>
      <c r="AM12" s="26" t="str">
        <f>'TN-Tabelle für Erasmus@ISB'!AA24</f>
        <v>Ja</v>
      </c>
      <c r="AN12" s="13">
        <f>'TN-Tabelle für Erasmus@ISB'!AH24</f>
        <v>0</v>
      </c>
      <c r="AO12" s="25">
        <f>'TN-Tabelle für Erasmus@ISB'!AG24</f>
        <v>0</v>
      </c>
      <c r="AP12" s="10" t="str">
        <f>'TN-Tabelle für Erasmus@ISB'!Q24</f>
        <v>Kurstitel (nur eintragen bei Auswahl Kurs)</v>
      </c>
      <c r="AQ12" s="227">
        <f t="shared" si="0"/>
        <v>2</v>
      </c>
      <c r="AR12" s="28">
        <f>'TN-Tabelle für Erasmus@ISB'!E24</f>
        <v>0</v>
      </c>
      <c r="AS12" s="28">
        <f>'TN-Tabelle für Erasmus@ISB'!D24</f>
        <v>0</v>
      </c>
      <c r="AT12" s="28">
        <f>'TN-Tabelle für Erasmus@ISB'!C24</f>
        <v>0</v>
      </c>
      <c r="AU12" s="28">
        <f>Intern!$AE$29</f>
        <v>1</v>
      </c>
      <c r="AV12" s="219">
        <f>SUM(Intern!$AE$20+Intern!$AE$21)</f>
        <v>3345</v>
      </c>
      <c r="AW12">
        <f>Intern!$AE$23</f>
        <v>0</v>
      </c>
      <c r="AX12">
        <f>Intern!$AE$24</f>
        <v>1</v>
      </c>
      <c r="AY12">
        <f>Intern!$AE$25</f>
        <v>0</v>
      </c>
      <c r="AZ12">
        <f>COUNTIF('TN-Tabelle für Erasmus@ISB'!$B$14:$B$155,"Lehrkräfte: Begleitperson")</f>
        <v>2</v>
      </c>
      <c r="BA12">
        <f>COUNTIF('TN-Tabelle für Erasmus@ISB'!$B$14:$B$155,"Lernende: Gruppenmobilität")</f>
        <v>1</v>
      </c>
      <c r="BB12" s="38">
        <f t="shared" si="2"/>
        <v>2</v>
      </c>
      <c r="BC12" s="38">
        <f>Intern!$AE$28</f>
        <v>2</v>
      </c>
      <c r="BD12" s="38">
        <f>Intern!$AE$29</f>
        <v>1</v>
      </c>
      <c r="BF12" s="10" t="str">
        <f>'TN-Tabelle für Erasmus@ISB'!Y24</f>
        <v>zu wenig km</v>
      </c>
      <c r="BG12" s="10">
        <f>'TN-Tabelle für Erasmus@ISB'!X24</f>
        <v>0</v>
      </c>
      <c r="BH12" s="10">
        <v>0</v>
      </c>
      <c r="BI12" s="13">
        <f>'TN-Tabelle für Erasmus@ISB'!AH24</f>
        <v>0</v>
      </c>
      <c r="BJ12" s="219">
        <f>SUM(Intern!$AE$20+Intern!$AE$21)</f>
        <v>3345</v>
      </c>
      <c r="BK12">
        <f>Intern!$AE$15</f>
        <v>413</v>
      </c>
      <c r="BL12">
        <f>Intern!$AE$14</f>
        <v>1897</v>
      </c>
      <c r="BM12" s="12"/>
    </row>
    <row r="13" spans="1:67" ht="14" customHeight="1">
      <c r="A13" s="27"/>
      <c r="B13" s="27">
        <f>'TN-Tabelle für Erasmus@ISB'!R25</f>
        <v>0</v>
      </c>
      <c r="C13" s="28">
        <f>'TN-Tabelle für Erasmus@ISB'!B25</f>
        <v>0</v>
      </c>
      <c r="D13" s="28" t="str">
        <f t="shared" si="1"/>
        <v>0</v>
      </c>
      <c r="E13" s="28">
        <f>'TN-Tabelle für Erasmus@ISB'!C25</f>
        <v>0</v>
      </c>
      <c r="F13" s="28">
        <f>'TN-Tabelle für Erasmus@ISB'!D25</f>
        <v>0</v>
      </c>
      <c r="G13" s="28">
        <f>'TN-Tabelle für Erasmus@ISB'!E25</f>
        <v>0</v>
      </c>
      <c r="H13" s="29">
        <f>'TN-Tabelle für Erasmus@ISB'!F25</f>
        <v>0</v>
      </c>
      <c r="I13" s="28">
        <f>'TN-Tabelle für Erasmus@ISB'!G25</f>
        <v>0</v>
      </c>
      <c r="J13" s="11">
        <f>'TN-Tabelle für Erasmus@ISB'!H25</f>
        <v>0</v>
      </c>
      <c r="K13" s="12">
        <f>'TN-Tabelle für Erasmus@ISB'!I25</f>
        <v>0</v>
      </c>
      <c r="L13" s="12">
        <f>'TN-Tabelle für Erasmus@ISB'!J25</f>
        <v>0</v>
      </c>
      <c r="M13" s="12">
        <f>'TN-Tabelle für Erasmus@ISB'!K25</f>
        <v>0</v>
      </c>
      <c r="N13" s="12">
        <f>'TN-Tabelle für Erasmus@ISB'!L25</f>
        <v>0</v>
      </c>
      <c r="O13" s="12">
        <f>'TN-Tabelle für Erasmus@ISB'!M25</f>
        <v>0</v>
      </c>
      <c r="P13" s="10">
        <f>'TN-Tabelle für Erasmus@ISB'!O25</f>
        <v>0</v>
      </c>
      <c r="Q13" s="30">
        <f>'TN-Tabelle für Erasmus@ISB'!AB25</f>
        <v>0</v>
      </c>
      <c r="R13" s="30">
        <f>'TN-Tabelle für Erasmus@ISB'!AC25</f>
        <v>0</v>
      </c>
      <c r="S13" s="10">
        <f>'TN-Tabelle für Erasmus@ISB'!T25</f>
        <v>0</v>
      </c>
      <c r="T13" s="10">
        <f>'TN-Tabelle für Erasmus@ISB'!N25</f>
        <v>0</v>
      </c>
      <c r="U13" s="196"/>
      <c r="V13" s="196" t="s">
        <v>63</v>
      </c>
      <c r="W13" s="196"/>
      <c r="X13" s="196"/>
      <c r="Y13" s="196" t="s">
        <v>63</v>
      </c>
      <c r="Z13" s="196"/>
      <c r="AA13" s="196" t="s">
        <v>63</v>
      </c>
      <c r="AB13" s="196"/>
      <c r="AC13" s="200">
        <f>'TN-Tabelle für Erasmus@ISB'!H25</f>
        <v>0</v>
      </c>
      <c r="AD13" s="201">
        <f>'TN-Tabelle für Erasmus@ISB'!J25</f>
        <v>0</v>
      </c>
      <c r="AE13" s="201">
        <f>'TN-Tabelle für Erasmus@ISB'!O25</f>
        <v>0</v>
      </c>
      <c r="AF13" s="10">
        <f>'TN-Tabelle für Erasmus@ISB'!P25</f>
        <v>0</v>
      </c>
      <c r="AG13" s="201">
        <f>'TN-Tabelle für Erasmus@ISB'!$B$2</f>
        <v>0</v>
      </c>
      <c r="AH13" s="10">
        <f>'TN-Tabelle für Erasmus@ISB'!T25</f>
        <v>0</v>
      </c>
      <c r="AI13" s="10">
        <f>'TN-Tabelle für Erasmus@ISB'!U25</f>
        <v>0</v>
      </c>
      <c r="AJ13" s="10" t="str">
        <f>'TN-Tabelle für Erasmus@ISB'!Y25</f>
        <v>zu wenig km</v>
      </c>
      <c r="AK13" s="10">
        <f>'TN-Tabelle für Erasmus@ISB'!X25</f>
        <v>0</v>
      </c>
      <c r="AL13" s="10">
        <f>'TN-Tabelle für Erasmus@ISB'!Z25</f>
        <v>0</v>
      </c>
      <c r="AM13" s="26" t="str">
        <f>'TN-Tabelle für Erasmus@ISB'!AA25</f>
        <v>Ja</v>
      </c>
      <c r="AN13" s="13">
        <f>'TN-Tabelle für Erasmus@ISB'!AH25</f>
        <v>0</v>
      </c>
      <c r="AO13" s="25">
        <f>'TN-Tabelle für Erasmus@ISB'!AG25</f>
        <v>0</v>
      </c>
      <c r="AP13" s="10" t="str">
        <f>'TN-Tabelle für Erasmus@ISB'!Q25</f>
        <v>Kurstitel (nur eintragen bei Auswahl Kurs)</v>
      </c>
      <c r="AQ13" s="227">
        <f t="shared" si="0"/>
        <v>2</v>
      </c>
      <c r="AR13" s="28">
        <f>'TN-Tabelle für Erasmus@ISB'!E25</f>
        <v>0</v>
      </c>
      <c r="AS13" s="28">
        <f>'TN-Tabelle für Erasmus@ISB'!D25</f>
        <v>0</v>
      </c>
      <c r="AT13" s="28">
        <f>'TN-Tabelle für Erasmus@ISB'!C25</f>
        <v>0</v>
      </c>
      <c r="AU13" s="28">
        <f>Intern!$AE$29</f>
        <v>1</v>
      </c>
      <c r="AV13" s="219">
        <f>SUM(Intern!$AE$20+Intern!$AE$21)</f>
        <v>3345</v>
      </c>
      <c r="AW13">
        <f>Intern!$AE$23</f>
        <v>0</v>
      </c>
      <c r="AX13">
        <f>Intern!$AE$24</f>
        <v>1</v>
      </c>
      <c r="AY13">
        <f>Intern!$AE$25</f>
        <v>0</v>
      </c>
      <c r="AZ13">
        <f>COUNTIF('TN-Tabelle für Erasmus@ISB'!$B$14:$B$155,"Lehrkräfte: Begleitperson")</f>
        <v>2</v>
      </c>
      <c r="BA13">
        <f>COUNTIF('TN-Tabelle für Erasmus@ISB'!$B$14:$B$155,"Lernende: Gruppenmobilität")</f>
        <v>1</v>
      </c>
      <c r="BB13" s="38">
        <f t="shared" si="2"/>
        <v>2</v>
      </c>
      <c r="BC13" s="38">
        <f>Intern!$AE$28</f>
        <v>2</v>
      </c>
      <c r="BD13" s="38">
        <f>Intern!$AE$29</f>
        <v>1</v>
      </c>
      <c r="BF13" s="10" t="str">
        <f>'TN-Tabelle für Erasmus@ISB'!Y25</f>
        <v>zu wenig km</v>
      </c>
      <c r="BG13" s="10">
        <f>'TN-Tabelle für Erasmus@ISB'!X25</f>
        <v>0</v>
      </c>
      <c r="BH13" s="10">
        <v>0</v>
      </c>
      <c r="BI13" s="13">
        <f>'TN-Tabelle für Erasmus@ISB'!AH25</f>
        <v>0</v>
      </c>
      <c r="BJ13" s="219">
        <f>SUM(Intern!$AE$20+Intern!$AE$21)</f>
        <v>3345</v>
      </c>
      <c r="BK13">
        <f>Intern!$AE$15</f>
        <v>413</v>
      </c>
      <c r="BL13">
        <f>Intern!$AE$14</f>
        <v>1897</v>
      </c>
      <c r="BM13" s="12"/>
    </row>
    <row r="14" spans="1:67" ht="14" customHeight="1">
      <c r="A14" s="27"/>
      <c r="B14" s="27">
        <f>'TN-Tabelle für Erasmus@ISB'!R26</f>
        <v>0</v>
      </c>
      <c r="C14" s="28">
        <f>'TN-Tabelle für Erasmus@ISB'!B26</f>
        <v>0</v>
      </c>
      <c r="D14" s="28" t="str">
        <f t="shared" si="1"/>
        <v>0</v>
      </c>
      <c r="E14" s="28">
        <f>'TN-Tabelle für Erasmus@ISB'!C26</f>
        <v>0</v>
      </c>
      <c r="F14" s="28">
        <f>'TN-Tabelle für Erasmus@ISB'!D26</f>
        <v>0</v>
      </c>
      <c r="G14" s="28">
        <f>'TN-Tabelle für Erasmus@ISB'!E26</f>
        <v>0</v>
      </c>
      <c r="H14" s="29">
        <f>'TN-Tabelle für Erasmus@ISB'!F26</f>
        <v>0</v>
      </c>
      <c r="I14" s="28">
        <f>'TN-Tabelle für Erasmus@ISB'!G26</f>
        <v>0</v>
      </c>
      <c r="J14" s="11">
        <f>'TN-Tabelle für Erasmus@ISB'!H26</f>
        <v>0</v>
      </c>
      <c r="K14" s="12">
        <f>'TN-Tabelle für Erasmus@ISB'!I26</f>
        <v>0</v>
      </c>
      <c r="L14" s="12">
        <f>'TN-Tabelle für Erasmus@ISB'!J26</f>
        <v>0</v>
      </c>
      <c r="M14" s="12">
        <f>'TN-Tabelle für Erasmus@ISB'!K26</f>
        <v>0</v>
      </c>
      <c r="N14" s="12">
        <f>'TN-Tabelle für Erasmus@ISB'!L26</f>
        <v>0</v>
      </c>
      <c r="O14" s="12">
        <f>'TN-Tabelle für Erasmus@ISB'!M26</f>
        <v>0</v>
      </c>
      <c r="P14" s="10">
        <f>'TN-Tabelle für Erasmus@ISB'!O26</f>
        <v>0</v>
      </c>
      <c r="Q14" s="30">
        <f>'TN-Tabelle für Erasmus@ISB'!AB26</f>
        <v>0</v>
      </c>
      <c r="R14" s="30">
        <f>'TN-Tabelle für Erasmus@ISB'!AC26</f>
        <v>0</v>
      </c>
      <c r="S14" s="10">
        <f>'TN-Tabelle für Erasmus@ISB'!T26</f>
        <v>0</v>
      </c>
      <c r="T14" s="10">
        <f>'TN-Tabelle für Erasmus@ISB'!N26</f>
        <v>0</v>
      </c>
      <c r="U14" s="196"/>
      <c r="V14" s="196" t="s">
        <v>63</v>
      </c>
      <c r="W14" s="196"/>
      <c r="X14" s="196"/>
      <c r="Y14" s="196" t="s">
        <v>63</v>
      </c>
      <c r="Z14" s="196"/>
      <c r="AA14" s="196" t="s">
        <v>63</v>
      </c>
      <c r="AB14" s="196"/>
      <c r="AC14" s="200">
        <f>'TN-Tabelle für Erasmus@ISB'!H26</f>
        <v>0</v>
      </c>
      <c r="AD14" s="201">
        <f>'TN-Tabelle für Erasmus@ISB'!J26</f>
        <v>0</v>
      </c>
      <c r="AE14" s="201">
        <f>'TN-Tabelle für Erasmus@ISB'!O26</f>
        <v>0</v>
      </c>
      <c r="AF14" s="10">
        <f>'TN-Tabelle für Erasmus@ISB'!P26</f>
        <v>0</v>
      </c>
      <c r="AG14" s="201">
        <f>'TN-Tabelle für Erasmus@ISB'!$B$2</f>
        <v>0</v>
      </c>
      <c r="AH14" s="10">
        <f>'TN-Tabelle für Erasmus@ISB'!T26</f>
        <v>0</v>
      </c>
      <c r="AI14" s="10">
        <f>'TN-Tabelle für Erasmus@ISB'!U26</f>
        <v>0</v>
      </c>
      <c r="AJ14" s="10" t="str">
        <f>'TN-Tabelle für Erasmus@ISB'!Y26</f>
        <v>zu wenig km</v>
      </c>
      <c r="AK14" s="10">
        <f>'TN-Tabelle für Erasmus@ISB'!X26</f>
        <v>0</v>
      </c>
      <c r="AL14" s="10">
        <f>'TN-Tabelle für Erasmus@ISB'!Z26</f>
        <v>0</v>
      </c>
      <c r="AM14" s="26" t="str">
        <f>'TN-Tabelle für Erasmus@ISB'!AA26</f>
        <v>Ja</v>
      </c>
      <c r="AN14" s="13">
        <f>'TN-Tabelle für Erasmus@ISB'!AH26</f>
        <v>0</v>
      </c>
      <c r="AO14" s="25">
        <f>'TN-Tabelle für Erasmus@ISB'!AG26</f>
        <v>0</v>
      </c>
      <c r="AP14" s="10" t="str">
        <f>'TN-Tabelle für Erasmus@ISB'!Q26</f>
        <v>Kurstitel (nur eintragen bei Auswahl Kurs)</v>
      </c>
      <c r="AQ14" s="227">
        <f t="shared" si="0"/>
        <v>2</v>
      </c>
      <c r="AR14" s="28">
        <f>'TN-Tabelle für Erasmus@ISB'!E26</f>
        <v>0</v>
      </c>
      <c r="AS14" s="28">
        <f>'TN-Tabelle für Erasmus@ISB'!D26</f>
        <v>0</v>
      </c>
      <c r="AT14" s="28">
        <f>'TN-Tabelle für Erasmus@ISB'!C26</f>
        <v>0</v>
      </c>
      <c r="AU14" s="28">
        <f>Intern!$AE$29</f>
        <v>1</v>
      </c>
      <c r="AV14" s="219">
        <f>SUM(Intern!$AE$20+Intern!$AE$21)</f>
        <v>3345</v>
      </c>
      <c r="AW14">
        <f>Intern!$AE$23</f>
        <v>0</v>
      </c>
      <c r="AX14">
        <f>Intern!$AE$24</f>
        <v>1</v>
      </c>
      <c r="AY14">
        <f>Intern!$AE$25</f>
        <v>0</v>
      </c>
      <c r="AZ14">
        <f>COUNTIF('TN-Tabelle für Erasmus@ISB'!$B$14:$B$155,"Lehrkräfte: Begleitperson")</f>
        <v>2</v>
      </c>
      <c r="BA14">
        <f>COUNTIF('TN-Tabelle für Erasmus@ISB'!$B$14:$B$155,"Lernende: Gruppenmobilität")</f>
        <v>1</v>
      </c>
      <c r="BB14" s="38">
        <f t="shared" si="2"/>
        <v>2</v>
      </c>
      <c r="BC14" s="38">
        <f>Intern!$AE$28</f>
        <v>2</v>
      </c>
      <c r="BD14" s="38">
        <f>Intern!$AE$29</f>
        <v>1</v>
      </c>
      <c r="BF14" s="10" t="str">
        <f>'TN-Tabelle für Erasmus@ISB'!Y26</f>
        <v>zu wenig km</v>
      </c>
      <c r="BG14" s="10">
        <f>'TN-Tabelle für Erasmus@ISB'!X26</f>
        <v>0</v>
      </c>
      <c r="BH14" s="10">
        <v>0</v>
      </c>
      <c r="BI14" s="13">
        <f>'TN-Tabelle für Erasmus@ISB'!AH26</f>
        <v>0</v>
      </c>
      <c r="BJ14" s="219">
        <f>SUM(Intern!$AE$20+Intern!$AE$21)</f>
        <v>3345</v>
      </c>
      <c r="BK14">
        <f>Intern!$AE$15</f>
        <v>413</v>
      </c>
      <c r="BL14">
        <f>Intern!$AE$14</f>
        <v>1897</v>
      </c>
      <c r="BM14" s="12"/>
    </row>
    <row r="15" spans="1:67" ht="14" customHeight="1">
      <c r="A15" s="27"/>
      <c r="B15" s="27">
        <f>'TN-Tabelle für Erasmus@ISB'!R27</f>
        <v>0</v>
      </c>
      <c r="C15" s="28">
        <f>'TN-Tabelle für Erasmus@ISB'!B27</f>
        <v>0</v>
      </c>
      <c r="D15" s="28" t="str">
        <f t="shared" si="1"/>
        <v>0</v>
      </c>
      <c r="E15" s="28">
        <f>'TN-Tabelle für Erasmus@ISB'!C27</f>
        <v>0</v>
      </c>
      <c r="F15" s="28">
        <f>'TN-Tabelle für Erasmus@ISB'!D27</f>
        <v>0</v>
      </c>
      <c r="G15" s="28">
        <f>'TN-Tabelle für Erasmus@ISB'!E27</f>
        <v>0</v>
      </c>
      <c r="H15" s="29">
        <f>'TN-Tabelle für Erasmus@ISB'!F27</f>
        <v>0</v>
      </c>
      <c r="I15" s="28">
        <f>'TN-Tabelle für Erasmus@ISB'!G27</f>
        <v>0</v>
      </c>
      <c r="J15" s="11">
        <f>'TN-Tabelle für Erasmus@ISB'!H27</f>
        <v>0</v>
      </c>
      <c r="K15" s="12">
        <f>'TN-Tabelle für Erasmus@ISB'!I27</f>
        <v>0</v>
      </c>
      <c r="L15" s="12">
        <f>'TN-Tabelle für Erasmus@ISB'!J27</f>
        <v>0</v>
      </c>
      <c r="M15" s="12">
        <f>'TN-Tabelle für Erasmus@ISB'!K27</f>
        <v>0</v>
      </c>
      <c r="N15" s="12">
        <f>'TN-Tabelle für Erasmus@ISB'!L27</f>
        <v>0</v>
      </c>
      <c r="O15" s="12">
        <f>'TN-Tabelle für Erasmus@ISB'!M27</f>
        <v>0</v>
      </c>
      <c r="P15" s="10">
        <f>'TN-Tabelle für Erasmus@ISB'!O27</f>
        <v>0</v>
      </c>
      <c r="Q15" s="30">
        <f>'TN-Tabelle für Erasmus@ISB'!AB27</f>
        <v>0</v>
      </c>
      <c r="R15" s="30">
        <f>'TN-Tabelle für Erasmus@ISB'!AC27</f>
        <v>0</v>
      </c>
      <c r="S15" s="10">
        <f>'TN-Tabelle für Erasmus@ISB'!T27</f>
        <v>0</v>
      </c>
      <c r="T15" s="10">
        <f>'TN-Tabelle für Erasmus@ISB'!N27</f>
        <v>0</v>
      </c>
      <c r="U15" s="196"/>
      <c r="V15" s="196" t="s">
        <v>63</v>
      </c>
      <c r="W15" s="196"/>
      <c r="X15" s="196"/>
      <c r="Y15" s="196" t="s">
        <v>63</v>
      </c>
      <c r="Z15" s="196"/>
      <c r="AA15" s="196" t="s">
        <v>63</v>
      </c>
      <c r="AB15" s="196"/>
      <c r="AC15" s="200">
        <f>'TN-Tabelle für Erasmus@ISB'!H27</f>
        <v>0</v>
      </c>
      <c r="AD15" s="201">
        <f>'TN-Tabelle für Erasmus@ISB'!J27</f>
        <v>0</v>
      </c>
      <c r="AE15" s="201">
        <f>'TN-Tabelle für Erasmus@ISB'!O27</f>
        <v>0</v>
      </c>
      <c r="AF15" s="10">
        <f>'TN-Tabelle für Erasmus@ISB'!P27</f>
        <v>0</v>
      </c>
      <c r="AG15" s="201">
        <f>'TN-Tabelle für Erasmus@ISB'!$B$2</f>
        <v>0</v>
      </c>
      <c r="AH15" s="10">
        <f>'TN-Tabelle für Erasmus@ISB'!T27</f>
        <v>0</v>
      </c>
      <c r="AI15" s="10">
        <f>'TN-Tabelle für Erasmus@ISB'!U27</f>
        <v>0</v>
      </c>
      <c r="AJ15" s="10" t="str">
        <f>'TN-Tabelle für Erasmus@ISB'!Y27</f>
        <v>zu wenig km</v>
      </c>
      <c r="AK15" s="10">
        <f>'TN-Tabelle für Erasmus@ISB'!X27</f>
        <v>0</v>
      </c>
      <c r="AL15" s="10">
        <f>'TN-Tabelle für Erasmus@ISB'!Z27</f>
        <v>0</v>
      </c>
      <c r="AM15" s="26" t="str">
        <f>'TN-Tabelle für Erasmus@ISB'!AA27</f>
        <v>Ja</v>
      </c>
      <c r="AN15" s="13">
        <f>'TN-Tabelle für Erasmus@ISB'!AH27</f>
        <v>0</v>
      </c>
      <c r="AO15" s="25">
        <f>'TN-Tabelle für Erasmus@ISB'!AG27</f>
        <v>0</v>
      </c>
      <c r="AP15" s="10" t="str">
        <f>'TN-Tabelle für Erasmus@ISB'!Q27</f>
        <v>Kurstitel (nur eintragen bei Auswahl Kurs)</v>
      </c>
      <c r="AQ15" s="227">
        <f t="shared" si="0"/>
        <v>2</v>
      </c>
      <c r="AR15" s="28">
        <f>'TN-Tabelle für Erasmus@ISB'!E27</f>
        <v>0</v>
      </c>
      <c r="AS15" s="28">
        <f>'TN-Tabelle für Erasmus@ISB'!D27</f>
        <v>0</v>
      </c>
      <c r="AT15" s="28">
        <f>'TN-Tabelle für Erasmus@ISB'!C27</f>
        <v>0</v>
      </c>
      <c r="AU15" s="28">
        <f>Intern!$AE$29</f>
        <v>1</v>
      </c>
      <c r="AV15" s="219">
        <f>SUM(Intern!$AE$20+Intern!$AE$21)</f>
        <v>3345</v>
      </c>
      <c r="AW15">
        <f>Intern!$AE$23</f>
        <v>0</v>
      </c>
      <c r="AX15">
        <f>Intern!$AE$24</f>
        <v>1</v>
      </c>
      <c r="AY15">
        <f>Intern!$AE$25</f>
        <v>0</v>
      </c>
      <c r="AZ15">
        <f>COUNTIF('TN-Tabelle für Erasmus@ISB'!$B$14:$B$155,"Lehrkräfte: Begleitperson")</f>
        <v>2</v>
      </c>
      <c r="BA15">
        <f>COUNTIF('TN-Tabelle für Erasmus@ISB'!$B$14:$B$155,"Lernende: Gruppenmobilität")</f>
        <v>1</v>
      </c>
      <c r="BB15" s="38">
        <f t="shared" si="2"/>
        <v>2</v>
      </c>
      <c r="BC15" s="38">
        <f>Intern!$AE$28</f>
        <v>2</v>
      </c>
      <c r="BD15" s="38">
        <f>Intern!$AE$29</f>
        <v>1</v>
      </c>
      <c r="BF15" s="10" t="str">
        <f>'TN-Tabelle für Erasmus@ISB'!Y27</f>
        <v>zu wenig km</v>
      </c>
      <c r="BG15" s="10">
        <f>'TN-Tabelle für Erasmus@ISB'!X27</f>
        <v>0</v>
      </c>
      <c r="BH15" s="10">
        <v>0</v>
      </c>
      <c r="BI15" s="13">
        <f>'TN-Tabelle für Erasmus@ISB'!AH27</f>
        <v>0</v>
      </c>
      <c r="BJ15" s="219">
        <f>SUM(Intern!$AE$20+Intern!$AE$21)</f>
        <v>3345</v>
      </c>
      <c r="BK15">
        <f>Intern!$AE$15</f>
        <v>413</v>
      </c>
      <c r="BL15">
        <f>Intern!$AE$14</f>
        <v>1897</v>
      </c>
      <c r="BM15" s="12"/>
    </row>
    <row r="16" spans="1:67" ht="14" customHeight="1">
      <c r="A16" s="27"/>
      <c r="B16" s="27">
        <f>'TN-Tabelle für Erasmus@ISB'!R28</f>
        <v>0</v>
      </c>
      <c r="C16" s="28">
        <f>'TN-Tabelle für Erasmus@ISB'!B28</f>
        <v>0</v>
      </c>
      <c r="D16" s="28" t="str">
        <f t="shared" si="1"/>
        <v>0</v>
      </c>
      <c r="E16" s="28">
        <f>'TN-Tabelle für Erasmus@ISB'!C28</f>
        <v>0</v>
      </c>
      <c r="F16" s="28">
        <f>'TN-Tabelle für Erasmus@ISB'!D28</f>
        <v>0</v>
      </c>
      <c r="G16" s="28">
        <f>'TN-Tabelle für Erasmus@ISB'!E28</f>
        <v>0</v>
      </c>
      <c r="H16" s="29">
        <f>'TN-Tabelle für Erasmus@ISB'!F28</f>
        <v>0</v>
      </c>
      <c r="I16" s="28">
        <f>'TN-Tabelle für Erasmus@ISB'!G28</f>
        <v>0</v>
      </c>
      <c r="J16" s="11">
        <f>'TN-Tabelle für Erasmus@ISB'!H28</f>
        <v>0</v>
      </c>
      <c r="K16" s="12">
        <f>'TN-Tabelle für Erasmus@ISB'!I28</f>
        <v>0</v>
      </c>
      <c r="L16" s="12">
        <f>'TN-Tabelle für Erasmus@ISB'!J28</f>
        <v>0</v>
      </c>
      <c r="M16" s="12">
        <f>'TN-Tabelle für Erasmus@ISB'!K28</f>
        <v>0</v>
      </c>
      <c r="N16" s="12">
        <f>'TN-Tabelle für Erasmus@ISB'!L28</f>
        <v>0</v>
      </c>
      <c r="O16" s="12">
        <f>'TN-Tabelle für Erasmus@ISB'!M28</f>
        <v>0</v>
      </c>
      <c r="P16" s="10">
        <f>'TN-Tabelle für Erasmus@ISB'!O28</f>
        <v>0</v>
      </c>
      <c r="Q16" s="30">
        <f>'TN-Tabelle für Erasmus@ISB'!AB28</f>
        <v>0</v>
      </c>
      <c r="R16" s="30">
        <f>'TN-Tabelle für Erasmus@ISB'!AC28</f>
        <v>0</v>
      </c>
      <c r="S16" s="10">
        <f>'TN-Tabelle für Erasmus@ISB'!T28</f>
        <v>0</v>
      </c>
      <c r="T16" s="10">
        <f>'TN-Tabelle für Erasmus@ISB'!N28</f>
        <v>0</v>
      </c>
      <c r="U16" s="196"/>
      <c r="V16" s="196" t="s">
        <v>63</v>
      </c>
      <c r="W16" s="196"/>
      <c r="X16" s="196"/>
      <c r="Y16" s="196" t="s">
        <v>63</v>
      </c>
      <c r="Z16" s="196"/>
      <c r="AA16" s="196" t="s">
        <v>63</v>
      </c>
      <c r="AB16" s="196"/>
      <c r="AC16" s="200">
        <f>'TN-Tabelle für Erasmus@ISB'!H28</f>
        <v>0</v>
      </c>
      <c r="AD16" s="201">
        <f>'TN-Tabelle für Erasmus@ISB'!J28</f>
        <v>0</v>
      </c>
      <c r="AE16" s="201">
        <f>'TN-Tabelle für Erasmus@ISB'!O28</f>
        <v>0</v>
      </c>
      <c r="AF16" s="10">
        <f>'TN-Tabelle für Erasmus@ISB'!P28</f>
        <v>0</v>
      </c>
      <c r="AG16" s="201">
        <f>'TN-Tabelle für Erasmus@ISB'!$B$2</f>
        <v>0</v>
      </c>
      <c r="AH16" s="10">
        <f>'TN-Tabelle für Erasmus@ISB'!T28</f>
        <v>0</v>
      </c>
      <c r="AI16" s="10">
        <f>'TN-Tabelle für Erasmus@ISB'!U28</f>
        <v>0</v>
      </c>
      <c r="AJ16" s="10" t="str">
        <f>'TN-Tabelle für Erasmus@ISB'!Y28</f>
        <v>zu wenig km</v>
      </c>
      <c r="AK16" s="10">
        <f>'TN-Tabelle für Erasmus@ISB'!X28</f>
        <v>0</v>
      </c>
      <c r="AL16" s="10">
        <f>'TN-Tabelle für Erasmus@ISB'!Z28</f>
        <v>0</v>
      </c>
      <c r="AM16" s="26" t="str">
        <f>'TN-Tabelle für Erasmus@ISB'!AA28</f>
        <v>Ja</v>
      </c>
      <c r="AN16" s="13">
        <f>'TN-Tabelle für Erasmus@ISB'!AH28</f>
        <v>0</v>
      </c>
      <c r="AO16" s="25">
        <f>'TN-Tabelle für Erasmus@ISB'!AG28</f>
        <v>0</v>
      </c>
      <c r="AP16" s="10" t="str">
        <f>'TN-Tabelle für Erasmus@ISB'!Q28</f>
        <v>Kurstitel (nur eintragen bei Auswahl Kurs)</v>
      </c>
      <c r="AQ16" s="227">
        <f t="shared" si="0"/>
        <v>2</v>
      </c>
      <c r="AR16" s="28">
        <f>'TN-Tabelle für Erasmus@ISB'!E28</f>
        <v>0</v>
      </c>
      <c r="AS16" s="28">
        <f>'TN-Tabelle für Erasmus@ISB'!D28</f>
        <v>0</v>
      </c>
      <c r="AT16" s="28">
        <f>'TN-Tabelle für Erasmus@ISB'!C28</f>
        <v>0</v>
      </c>
      <c r="AU16" s="28">
        <f>Intern!$AE$29</f>
        <v>1</v>
      </c>
      <c r="AV16" s="219">
        <f>SUM(Intern!$AE$20+Intern!$AE$21)</f>
        <v>3345</v>
      </c>
      <c r="AW16">
        <f>Intern!$AE$23</f>
        <v>0</v>
      </c>
      <c r="AX16">
        <f>Intern!$AE$24</f>
        <v>1</v>
      </c>
      <c r="AY16">
        <f>Intern!$AE$25</f>
        <v>0</v>
      </c>
      <c r="AZ16">
        <f>COUNTIF('TN-Tabelle für Erasmus@ISB'!$B$14:$B$155,"Lehrkräfte: Begleitperson")</f>
        <v>2</v>
      </c>
      <c r="BA16">
        <f>COUNTIF('TN-Tabelle für Erasmus@ISB'!$B$14:$B$155,"Lernende: Gruppenmobilität")</f>
        <v>1</v>
      </c>
      <c r="BB16" s="38">
        <f t="shared" si="2"/>
        <v>2</v>
      </c>
      <c r="BC16" s="38">
        <f>Intern!$AE$28</f>
        <v>2</v>
      </c>
      <c r="BD16" s="38">
        <f>Intern!$AE$29</f>
        <v>1</v>
      </c>
      <c r="BF16" s="10" t="str">
        <f>'TN-Tabelle für Erasmus@ISB'!Y28</f>
        <v>zu wenig km</v>
      </c>
      <c r="BG16" s="10">
        <f>'TN-Tabelle für Erasmus@ISB'!X28</f>
        <v>0</v>
      </c>
      <c r="BH16" s="10">
        <v>0</v>
      </c>
      <c r="BI16" s="13">
        <f>'TN-Tabelle für Erasmus@ISB'!AH28</f>
        <v>0</v>
      </c>
      <c r="BJ16" s="219">
        <f>SUM(Intern!$AE$20+Intern!$AE$21)</f>
        <v>3345</v>
      </c>
      <c r="BK16">
        <f>Intern!$AE$15</f>
        <v>413</v>
      </c>
      <c r="BL16">
        <f>Intern!$AE$14</f>
        <v>1897</v>
      </c>
      <c r="BM16" s="12"/>
    </row>
    <row r="17" spans="1:65" ht="14" customHeight="1">
      <c r="A17" s="27"/>
      <c r="B17" s="27">
        <f>'TN-Tabelle für Erasmus@ISB'!R29</f>
        <v>0</v>
      </c>
      <c r="C17" s="28">
        <f>'TN-Tabelle für Erasmus@ISB'!B29</f>
        <v>0</v>
      </c>
      <c r="D17" s="28" t="str">
        <f t="shared" si="1"/>
        <v>0</v>
      </c>
      <c r="E17" s="28">
        <f>'TN-Tabelle für Erasmus@ISB'!C29</f>
        <v>0</v>
      </c>
      <c r="F17" s="28">
        <f>'TN-Tabelle für Erasmus@ISB'!D29</f>
        <v>0</v>
      </c>
      <c r="G17" s="28">
        <f>'TN-Tabelle für Erasmus@ISB'!E29</f>
        <v>0</v>
      </c>
      <c r="H17" s="29">
        <f>'TN-Tabelle für Erasmus@ISB'!F29</f>
        <v>0</v>
      </c>
      <c r="I17" s="28">
        <f>'TN-Tabelle für Erasmus@ISB'!G29</f>
        <v>0</v>
      </c>
      <c r="J17" s="11">
        <f>'TN-Tabelle für Erasmus@ISB'!H29</f>
        <v>0</v>
      </c>
      <c r="K17" s="12">
        <f>'TN-Tabelle für Erasmus@ISB'!I29</f>
        <v>0</v>
      </c>
      <c r="L17" s="12">
        <f>'TN-Tabelle für Erasmus@ISB'!J29</f>
        <v>0</v>
      </c>
      <c r="M17" s="12">
        <f>'TN-Tabelle für Erasmus@ISB'!K29</f>
        <v>0</v>
      </c>
      <c r="N17" s="12">
        <f>'TN-Tabelle für Erasmus@ISB'!L29</f>
        <v>0</v>
      </c>
      <c r="O17" s="12">
        <f>'TN-Tabelle für Erasmus@ISB'!M29</f>
        <v>0</v>
      </c>
      <c r="P17" s="10">
        <f>'TN-Tabelle für Erasmus@ISB'!O29</f>
        <v>0</v>
      </c>
      <c r="Q17" s="30">
        <f>'TN-Tabelle für Erasmus@ISB'!AB29</f>
        <v>0</v>
      </c>
      <c r="R17" s="30">
        <f>'TN-Tabelle für Erasmus@ISB'!AC29</f>
        <v>0</v>
      </c>
      <c r="S17" s="10">
        <f>'TN-Tabelle für Erasmus@ISB'!T29</f>
        <v>0</v>
      </c>
      <c r="T17" s="10">
        <f>'TN-Tabelle für Erasmus@ISB'!N29</f>
        <v>0</v>
      </c>
      <c r="U17" s="196"/>
      <c r="V17" s="196" t="s">
        <v>63</v>
      </c>
      <c r="W17" s="196"/>
      <c r="X17" s="196"/>
      <c r="Y17" s="196" t="s">
        <v>63</v>
      </c>
      <c r="Z17" s="196"/>
      <c r="AA17" s="196" t="s">
        <v>63</v>
      </c>
      <c r="AB17" s="196"/>
      <c r="AC17" s="200">
        <f>'TN-Tabelle für Erasmus@ISB'!H29</f>
        <v>0</v>
      </c>
      <c r="AD17" s="201">
        <f>'TN-Tabelle für Erasmus@ISB'!J29</f>
        <v>0</v>
      </c>
      <c r="AE17" s="201">
        <f>'TN-Tabelle für Erasmus@ISB'!O29</f>
        <v>0</v>
      </c>
      <c r="AF17" s="10">
        <f>'TN-Tabelle für Erasmus@ISB'!P29</f>
        <v>0</v>
      </c>
      <c r="AG17" s="201">
        <f>'TN-Tabelle für Erasmus@ISB'!$B$2</f>
        <v>0</v>
      </c>
      <c r="AH17" s="10">
        <f>'TN-Tabelle für Erasmus@ISB'!T29</f>
        <v>0</v>
      </c>
      <c r="AI17" s="10">
        <f>'TN-Tabelle für Erasmus@ISB'!U29</f>
        <v>0</v>
      </c>
      <c r="AJ17" s="10" t="str">
        <f>'TN-Tabelle für Erasmus@ISB'!Y29</f>
        <v>zu wenig km</v>
      </c>
      <c r="AK17" s="10">
        <f>'TN-Tabelle für Erasmus@ISB'!X29</f>
        <v>0</v>
      </c>
      <c r="AL17" s="10">
        <f>'TN-Tabelle für Erasmus@ISB'!Z29</f>
        <v>0</v>
      </c>
      <c r="AM17" s="26" t="str">
        <f>'TN-Tabelle für Erasmus@ISB'!AA29</f>
        <v>Ja</v>
      </c>
      <c r="AN17" s="13">
        <f>'TN-Tabelle für Erasmus@ISB'!AH29</f>
        <v>0</v>
      </c>
      <c r="AO17" s="25">
        <f>'TN-Tabelle für Erasmus@ISB'!AG29</f>
        <v>0</v>
      </c>
      <c r="AP17" s="10" t="str">
        <f>'TN-Tabelle für Erasmus@ISB'!Q29</f>
        <v>Kurstitel (nur eintragen bei Auswahl Kurs)</v>
      </c>
      <c r="AQ17" s="227">
        <f t="shared" si="0"/>
        <v>2</v>
      </c>
      <c r="AR17" s="28">
        <f>'TN-Tabelle für Erasmus@ISB'!E29</f>
        <v>0</v>
      </c>
      <c r="AS17" s="28">
        <f>'TN-Tabelle für Erasmus@ISB'!D29</f>
        <v>0</v>
      </c>
      <c r="AT17" s="28">
        <f>'TN-Tabelle für Erasmus@ISB'!C29</f>
        <v>0</v>
      </c>
      <c r="AU17" s="28">
        <f>Intern!$AE$29</f>
        <v>1</v>
      </c>
      <c r="AV17" s="219">
        <f>SUM(Intern!$AE$20+Intern!$AE$21)</f>
        <v>3345</v>
      </c>
      <c r="AW17">
        <f>Intern!$AE$23</f>
        <v>0</v>
      </c>
      <c r="AX17">
        <f>Intern!$AE$24</f>
        <v>1</v>
      </c>
      <c r="AY17">
        <f>Intern!$AE$25</f>
        <v>0</v>
      </c>
      <c r="AZ17">
        <f>COUNTIF('TN-Tabelle für Erasmus@ISB'!$B$14:$B$155,"Lehrkräfte: Begleitperson")</f>
        <v>2</v>
      </c>
      <c r="BA17">
        <f>COUNTIF('TN-Tabelle für Erasmus@ISB'!$B$14:$B$155,"Lernende: Gruppenmobilität")</f>
        <v>1</v>
      </c>
      <c r="BB17" s="38">
        <f t="shared" si="2"/>
        <v>2</v>
      </c>
      <c r="BC17" s="38">
        <f>Intern!$AE$28</f>
        <v>2</v>
      </c>
      <c r="BD17" s="38">
        <f>Intern!$AE$29</f>
        <v>1</v>
      </c>
      <c r="BF17" s="10" t="str">
        <f>'TN-Tabelle für Erasmus@ISB'!Y29</f>
        <v>zu wenig km</v>
      </c>
      <c r="BG17" s="10">
        <f>'TN-Tabelle für Erasmus@ISB'!X29</f>
        <v>0</v>
      </c>
      <c r="BH17" s="10">
        <v>0</v>
      </c>
      <c r="BI17" s="13">
        <f>'TN-Tabelle für Erasmus@ISB'!AH29</f>
        <v>0</v>
      </c>
      <c r="BJ17" s="219">
        <f>SUM(Intern!$AE$20+Intern!$AE$21)</f>
        <v>3345</v>
      </c>
      <c r="BK17">
        <f>Intern!$AE$15</f>
        <v>413</v>
      </c>
      <c r="BL17">
        <f>Intern!$AE$14</f>
        <v>1897</v>
      </c>
      <c r="BM17" s="12"/>
    </row>
    <row r="18" spans="1:65" ht="14" customHeight="1">
      <c r="A18" s="27"/>
      <c r="B18" s="27">
        <f>'TN-Tabelle für Erasmus@ISB'!R30</f>
        <v>0</v>
      </c>
      <c r="C18" s="28">
        <f>'TN-Tabelle für Erasmus@ISB'!B30</f>
        <v>0</v>
      </c>
      <c r="D18" s="28" t="str">
        <f t="shared" si="1"/>
        <v>0</v>
      </c>
      <c r="E18" s="28">
        <f>'TN-Tabelle für Erasmus@ISB'!C30</f>
        <v>0</v>
      </c>
      <c r="F18" s="28">
        <f>'TN-Tabelle für Erasmus@ISB'!D30</f>
        <v>0</v>
      </c>
      <c r="G18" s="28">
        <f>'TN-Tabelle für Erasmus@ISB'!E30</f>
        <v>0</v>
      </c>
      <c r="H18" s="29">
        <f>'TN-Tabelle für Erasmus@ISB'!F30</f>
        <v>0</v>
      </c>
      <c r="I18" s="28">
        <f>'TN-Tabelle für Erasmus@ISB'!G30</f>
        <v>0</v>
      </c>
      <c r="J18" s="11">
        <f>'TN-Tabelle für Erasmus@ISB'!H30</f>
        <v>0</v>
      </c>
      <c r="K18" s="12">
        <f>'TN-Tabelle für Erasmus@ISB'!I30</f>
        <v>0</v>
      </c>
      <c r="L18" s="12">
        <f>'TN-Tabelle für Erasmus@ISB'!J30</f>
        <v>0</v>
      </c>
      <c r="M18" s="12">
        <f>'TN-Tabelle für Erasmus@ISB'!K30</f>
        <v>0</v>
      </c>
      <c r="N18" s="12">
        <f>'TN-Tabelle für Erasmus@ISB'!L30</f>
        <v>0</v>
      </c>
      <c r="O18" s="12">
        <f>'TN-Tabelle für Erasmus@ISB'!M30</f>
        <v>0</v>
      </c>
      <c r="P18" s="10">
        <f>'TN-Tabelle für Erasmus@ISB'!O30</f>
        <v>0</v>
      </c>
      <c r="Q18" s="30">
        <f>'TN-Tabelle für Erasmus@ISB'!AB30</f>
        <v>0</v>
      </c>
      <c r="R18" s="30">
        <f>'TN-Tabelle für Erasmus@ISB'!AC30</f>
        <v>0</v>
      </c>
      <c r="S18" s="10">
        <f>'TN-Tabelle für Erasmus@ISB'!T30</f>
        <v>0</v>
      </c>
      <c r="T18" s="10">
        <f>'TN-Tabelle für Erasmus@ISB'!N30</f>
        <v>0</v>
      </c>
      <c r="U18" s="196"/>
      <c r="V18" s="196" t="s">
        <v>63</v>
      </c>
      <c r="W18" s="196"/>
      <c r="X18" s="196"/>
      <c r="Y18" s="196" t="s">
        <v>63</v>
      </c>
      <c r="Z18" s="196"/>
      <c r="AA18" s="196" t="s">
        <v>63</v>
      </c>
      <c r="AB18" s="196"/>
      <c r="AC18" s="200">
        <f>'TN-Tabelle für Erasmus@ISB'!H30</f>
        <v>0</v>
      </c>
      <c r="AD18" s="201">
        <f>'TN-Tabelle für Erasmus@ISB'!J30</f>
        <v>0</v>
      </c>
      <c r="AE18" s="201">
        <f>'TN-Tabelle für Erasmus@ISB'!O30</f>
        <v>0</v>
      </c>
      <c r="AF18" s="10">
        <f>'TN-Tabelle für Erasmus@ISB'!P30</f>
        <v>0</v>
      </c>
      <c r="AG18" s="201">
        <f>'TN-Tabelle für Erasmus@ISB'!$B$2</f>
        <v>0</v>
      </c>
      <c r="AH18" s="10">
        <f>'TN-Tabelle für Erasmus@ISB'!T30</f>
        <v>0</v>
      </c>
      <c r="AI18" s="10">
        <f>'TN-Tabelle für Erasmus@ISB'!U30</f>
        <v>0</v>
      </c>
      <c r="AJ18" s="10" t="str">
        <f>'TN-Tabelle für Erasmus@ISB'!Y30</f>
        <v>zu wenig km</v>
      </c>
      <c r="AK18" s="10">
        <f>'TN-Tabelle für Erasmus@ISB'!X30</f>
        <v>0</v>
      </c>
      <c r="AL18" s="10">
        <f>'TN-Tabelle für Erasmus@ISB'!Z30</f>
        <v>0</v>
      </c>
      <c r="AM18" s="26" t="str">
        <f>'TN-Tabelle für Erasmus@ISB'!AA30</f>
        <v>Ja</v>
      </c>
      <c r="AN18" s="13">
        <f>'TN-Tabelle für Erasmus@ISB'!AH30</f>
        <v>0</v>
      </c>
      <c r="AO18" s="25">
        <f>'TN-Tabelle für Erasmus@ISB'!AG30</f>
        <v>0</v>
      </c>
      <c r="AP18" s="10" t="str">
        <f>'TN-Tabelle für Erasmus@ISB'!Q30</f>
        <v>Kurstitel (nur eintragen bei Auswahl Kurs)</v>
      </c>
      <c r="AQ18" s="227">
        <f t="shared" si="0"/>
        <v>2</v>
      </c>
      <c r="AR18" s="28">
        <f>'TN-Tabelle für Erasmus@ISB'!E30</f>
        <v>0</v>
      </c>
      <c r="AS18" s="28">
        <f>'TN-Tabelle für Erasmus@ISB'!D30</f>
        <v>0</v>
      </c>
      <c r="AT18" s="28">
        <f>'TN-Tabelle für Erasmus@ISB'!C30</f>
        <v>0</v>
      </c>
      <c r="AU18" s="28">
        <f>Intern!$AE$29</f>
        <v>1</v>
      </c>
      <c r="AV18" s="219">
        <f>SUM(Intern!$AE$20+Intern!$AE$21)</f>
        <v>3345</v>
      </c>
      <c r="AW18">
        <f>Intern!$AE$23</f>
        <v>0</v>
      </c>
      <c r="AX18">
        <f>Intern!$AE$24</f>
        <v>1</v>
      </c>
      <c r="AY18">
        <f>Intern!$AE$25</f>
        <v>0</v>
      </c>
      <c r="AZ18">
        <f>COUNTIF('TN-Tabelle für Erasmus@ISB'!$B$14:$B$155,"Lehrkräfte: Begleitperson")</f>
        <v>2</v>
      </c>
      <c r="BA18">
        <f>COUNTIF('TN-Tabelle für Erasmus@ISB'!$B$14:$B$155,"Lernende: Gruppenmobilität")</f>
        <v>1</v>
      </c>
      <c r="BB18" s="38">
        <f t="shared" si="2"/>
        <v>2</v>
      </c>
      <c r="BC18" s="38">
        <f>Intern!$AE$28</f>
        <v>2</v>
      </c>
      <c r="BD18" s="38">
        <f>Intern!$AE$29</f>
        <v>1</v>
      </c>
      <c r="BF18" s="10" t="str">
        <f>'TN-Tabelle für Erasmus@ISB'!Y30</f>
        <v>zu wenig km</v>
      </c>
      <c r="BG18" s="10">
        <f>'TN-Tabelle für Erasmus@ISB'!X30</f>
        <v>0</v>
      </c>
      <c r="BH18" s="10">
        <v>0</v>
      </c>
      <c r="BI18" s="13">
        <f>'TN-Tabelle für Erasmus@ISB'!AH30</f>
        <v>0</v>
      </c>
      <c r="BJ18" s="219">
        <f>SUM(Intern!$AE$20+Intern!$AE$21)</f>
        <v>3345</v>
      </c>
      <c r="BK18">
        <f>Intern!$AE$15</f>
        <v>413</v>
      </c>
      <c r="BL18">
        <f>Intern!$AE$14</f>
        <v>1897</v>
      </c>
      <c r="BM18" s="12"/>
    </row>
    <row r="19" spans="1:65" ht="14" customHeight="1">
      <c r="A19" s="27"/>
      <c r="B19" s="27">
        <f>'TN-Tabelle für Erasmus@ISB'!R31</f>
        <v>0</v>
      </c>
      <c r="C19" s="28">
        <f>'TN-Tabelle für Erasmus@ISB'!B31</f>
        <v>0</v>
      </c>
      <c r="D19" s="28" t="str">
        <f t="shared" si="1"/>
        <v>0</v>
      </c>
      <c r="E19" s="28">
        <f>'TN-Tabelle für Erasmus@ISB'!C31</f>
        <v>0</v>
      </c>
      <c r="F19" s="28">
        <f>'TN-Tabelle für Erasmus@ISB'!D31</f>
        <v>0</v>
      </c>
      <c r="G19" s="28">
        <f>'TN-Tabelle für Erasmus@ISB'!E31</f>
        <v>0</v>
      </c>
      <c r="H19" s="29">
        <f>'TN-Tabelle für Erasmus@ISB'!F31</f>
        <v>0</v>
      </c>
      <c r="I19" s="28">
        <f>'TN-Tabelle für Erasmus@ISB'!G31</f>
        <v>0</v>
      </c>
      <c r="J19" s="11">
        <f>'TN-Tabelle für Erasmus@ISB'!H31</f>
        <v>0</v>
      </c>
      <c r="K19" s="12">
        <f>'TN-Tabelle für Erasmus@ISB'!I31</f>
        <v>0</v>
      </c>
      <c r="L19" s="12">
        <f>'TN-Tabelle für Erasmus@ISB'!J31</f>
        <v>0</v>
      </c>
      <c r="M19" s="12">
        <f>'TN-Tabelle für Erasmus@ISB'!K31</f>
        <v>0</v>
      </c>
      <c r="N19" s="12">
        <f>'TN-Tabelle für Erasmus@ISB'!L31</f>
        <v>0</v>
      </c>
      <c r="O19" s="12">
        <f>'TN-Tabelle für Erasmus@ISB'!M31</f>
        <v>0</v>
      </c>
      <c r="P19" s="10">
        <f>'TN-Tabelle für Erasmus@ISB'!O31</f>
        <v>0</v>
      </c>
      <c r="Q19" s="30">
        <f>'TN-Tabelle für Erasmus@ISB'!AB31</f>
        <v>0</v>
      </c>
      <c r="R19" s="30">
        <f>'TN-Tabelle für Erasmus@ISB'!AC31</f>
        <v>0</v>
      </c>
      <c r="S19" s="10">
        <f>'TN-Tabelle für Erasmus@ISB'!T31</f>
        <v>0</v>
      </c>
      <c r="T19" s="10">
        <f>'TN-Tabelle für Erasmus@ISB'!N31</f>
        <v>0</v>
      </c>
      <c r="U19" s="196"/>
      <c r="V19" s="196" t="s">
        <v>63</v>
      </c>
      <c r="W19" s="196"/>
      <c r="X19" s="196"/>
      <c r="Y19" s="196" t="s">
        <v>63</v>
      </c>
      <c r="Z19" s="196"/>
      <c r="AA19" s="196" t="s">
        <v>63</v>
      </c>
      <c r="AB19" s="196"/>
      <c r="AC19" s="200">
        <f>'TN-Tabelle für Erasmus@ISB'!H31</f>
        <v>0</v>
      </c>
      <c r="AD19" s="201">
        <f>'TN-Tabelle für Erasmus@ISB'!J31</f>
        <v>0</v>
      </c>
      <c r="AE19" s="201">
        <f>'TN-Tabelle für Erasmus@ISB'!O31</f>
        <v>0</v>
      </c>
      <c r="AF19" s="10">
        <f>'TN-Tabelle für Erasmus@ISB'!P31</f>
        <v>0</v>
      </c>
      <c r="AG19" s="201">
        <f>'TN-Tabelle für Erasmus@ISB'!$B$2</f>
        <v>0</v>
      </c>
      <c r="AH19" s="10">
        <f>'TN-Tabelle für Erasmus@ISB'!T31</f>
        <v>0</v>
      </c>
      <c r="AI19" s="10">
        <f>'TN-Tabelle für Erasmus@ISB'!U31</f>
        <v>0</v>
      </c>
      <c r="AJ19" s="10" t="str">
        <f>'TN-Tabelle für Erasmus@ISB'!Y31</f>
        <v>zu wenig km</v>
      </c>
      <c r="AK19" s="10">
        <f>'TN-Tabelle für Erasmus@ISB'!X31</f>
        <v>0</v>
      </c>
      <c r="AL19" s="10">
        <f>'TN-Tabelle für Erasmus@ISB'!Z31</f>
        <v>0</v>
      </c>
      <c r="AM19" s="26" t="str">
        <f>'TN-Tabelle für Erasmus@ISB'!AA31</f>
        <v>Ja</v>
      </c>
      <c r="AN19" s="13">
        <f>'TN-Tabelle für Erasmus@ISB'!AH31</f>
        <v>0</v>
      </c>
      <c r="AO19" s="25">
        <f>'TN-Tabelle für Erasmus@ISB'!AG31</f>
        <v>0</v>
      </c>
      <c r="AP19" s="10" t="str">
        <f>'TN-Tabelle für Erasmus@ISB'!Q31</f>
        <v>Kurstitel (nur eintragen bei Auswahl Kurs)</v>
      </c>
      <c r="AQ19" s="227">
        <f t="shared" si="0"/>
        <v>2</v>
      </c>
      <c r="AR19" s="28">
        <f>'TN-Tabelle für Erasmus@ISB'!E31</f>
        <v>0</v>
      </c>
      <c r="AS19" s="28">
        <f>'TN-Tabelle für Erasmus@ISB'!D31</f>
        <v>0</v>
      </c>
      <c r="AT19" s="28">
        <f>'TN-Tabelle für Erasmus@ISB'!C31</f>
        <v>0</v>
      </c>
      <c r="AU19" s="28">
        <f>Intern!$AE$29</f>
        <v>1</v>
      </c>
      <c r="AV19" s="219">
        <f>SUM(Intern!$AE$20+Intern!$AE$21)</f>
        <v>3345</v>
      </c>
      <c r="AW19">
        <f>Intern!$AE$23</f>
        <v>0</v>
      </c>
      <c r="AX19">
        <f>Intern!$AE$24</f>
        <v>1</v>
      </c>
      <c r="AY19">
        <f>Intern!$AE$25</f>
        <v>0</v>
      </c>
      <c r="AZ19">
        <f>COUNTIF('TN-Tabelle für Erasmus@ISB'!$B$14:$B$155,"Lehrkräfte: Begleitperson")</f>
        <v>2</v>
      </c>
      <c r="BA19">
        <f>COUNTIF('TN-Tabelle für Erasmus@ISB'!$B$14:$B$155,"Lernende: Gruppenmobilität")</f>
        <v>1</v>
      </c>
      <c r="BB19" s="38">
        <f t="shared" si="2"/>
        <v>2</v>
      </c>
      <c r="BC19" s="38">
        <f>Intern!$AE$28</f>
        <v>2</v>
      </c>
      <c r="BD19" s="38">
        <f>Intern!$AE$29</f>
        <v>1</v>
      </c>
      <c r="BF19" s="10" t="str">
        <f>'TN-Tabelle für Erasmus@ISB'!Y31</f>
        <v>zu wenig km</v>
      </c>
      <c r="BG19" s="10">
        <f>'TN-Tabelle für Erasmus@ISB'!X31</f>
        <v>0</v>
      </c>
      <c r="BH19" s="10">
        <v>0</v>
      </c>
      <c r="BI19" s="13">
        <f>'TN-Tabelle für Erasmus@ISB'!AH31</f>
        <v>0</v>
      </c>
      <c r="BJ19" s="219">
        <f>SUM(Intern!$AE$20+Intern!$AE$21)</f>
        <v>3345</v>
      </c>
      <c r="BK19">
        <f>Intern!$AE$15</f>
        <v>413</v>
      </c>
      <c r="BL19">
        <f>Intern!$AE$14</f>
        <v>1897</v>
      </c>
      <c r="BM19" s="12"/>
    </row>
    <row r="20" spans="1:65" ht="14" customHeight="1">
      <c r="A20" s="27"/>
      <c r="B20" s="27">
        <f>'TN-Tabelle für Erasmus@ISB'!R32</f>
        <v>0</v>
      </c>
      <c r="C20" s="28">
        <f>'TN-Tabelle für Erasmus@ISB'!B32</f>
        <v>0</v>
      </c>
      <c r="D20" s="28" t="str">
        <f t="shared" si="1"/>
        <v>0</v>
      </c>
      <c r="E20" s="28">
        <f>'TN-Tabelle für Erasmus@ISB'!C32</f>
        <v>0</v>
      </c>
      <c r="F20" s="28">
        <f>'TN-Tabelle für Erasmus@ISB'!D32</f>
        <v>0</v>
      </c>
      <c r="G20" s="28">
        <f>'TN-Tabelle für Erasmus@ISB'!E32</f>
        <v>0</v>
      </c>
      <c r="H20" s="29">
        <f>'TN-Tabelle für Erasmus@ISB'!F32</f>
        <v>0</v>
      </c>
      <c r="I20" s="28">
        <f>'TN-Tabelle für Erasmus@ISB'!G32</f>
        <v>0</v>
      </c>
      <c r="J20" s="11">
        <f>'TN-Tabelle für Erasmus@ISB'!H32</f>
        <v>0</v>
      </c>
      <c r="K20" s="12">
        <f>'TN-Tabelle für Erasmus@ISB'!I32</f>
        <v>0</v>
      </c>
      <c r="L20" s="12">
        <f>'TN-Tabelle für Erasmus@ISB'!J32</f>
        <v>0</v>
      </c>
      <c r="M20" s="12">
        <f>'TN-Tabelle für Erasmus@ISB'!K32</f>
        <v>0</v>
      </c>
      <c r="N20" s="12">
        <f>'TN-Tabelle für Erasmus@ISB'!L32</f>
        <v>0</v>
      </c>
      <c r="O20" s="12">
        <f>'TN-Tabelle für Erasmus@ISB'!M32</f>
        <v>0</v>
      </c>
      <c r="P20" s="10">
        <f>'TN-Tabelle für Erasmus@ISB'!O32</f>
        <v>0</v>
      </c>
      <c r="Q20" s="30">
        <f>'TN-Tabelle für Erasmus@ISB'!AB32</f>
        <v>0</v>
      </c>
      <c r="R20" s="30">
        <f>'TN-Tabelle für Erasmus@ISB'!AC32</f>
        <v>0</v>
      </c>
      <c r="S20" s="10">
        <f>'TN-Tabelle für Erasmus@ISB'!T32</f>
        <v>0</v>
      </c>
      <c r="T20" s="10">
        <f>'TN-Tabelle für Erasmus@ISB'!N32</f>
        <v>0</v>
      </c>
      <c r="U20" s="196"/>
      <c r="V20" s="196" t="s">
        <v>63</v>
      </c>
      <c r="W20" s="196"/>
      <c r="X20" s="196"/>
      <c r="Y20" s="196" t="s">
        <v>63</v>
      </c>
      <c r="Z20" s="196"/>
      <c r="AA20" s="196" t="s">
        <v>63</v>
      </c>
      <c r="AB20" s="196"/>
      <c r="AC20" s="200">
        <f>'TN-Tabelle für Erasmus@ISB'!H32</f>
        <v>0</v>
      </c>
      <c r="AD20" s="201">
        <f>'TN-Tabelle für Erasmus@ISB'!J32</f>
        <v>0</v>
      </c>
      <c r="AE20" s="201">
        <f>'TN-Tabelle für Erasmus@ISB'!O32</f>
        <v>0</v>
      </c>
      <c r="AF20" s="10">
        <f>'TN-Tabelle für Erasmus@ISB'!P32</f>
        <v>0</v>
      </c>
      <c r="AG20" s="201">
        <f>'TN-Tabelle für Erasmus@ISB'!$B$2</f>
        <v>0</v>
      </c>
      <c r="AH20" s="10">
        <f>'TN-Tabelle für Erasmus@ISB'!T32</f>
        <v>0</v>
      </c>
      <c r="AI20" s="10">
        <f>'TN-Tabelle für Erasmus@ISB'!U32</f>
        <v>0</v>
      </c>
      <c r="AJ20" s="10" t="str">
        <f>'TN-Tabelle für Erasmus@ISB'!Y32</f>
        <v>zu wenig km</v>
      </c>
      <c r="AK20" s="10">
        <f>'TN-Tabelle für Erasmus@ISB'!X32</f>
        <v>0</v>
      </c>
      <c r="AL20" s="10">
        <f>'TN-Tabelle für Erasmus@ISB'!Z32</f>
        <v>0</v>
      </c>
      <c r="AM20" s="26" t="str">
        <f>'TN-Tabelle für Erasmus@ISB'!AA32</f>
        <v>Ja</v>
      </c>
      <c r="AN20" s="13">
        <f>'TN-Tabelle für Erasmus@ISB'!AH32</f>
        <v>0</v>
      </c>
      <c r="AO20" s="25">
        <f>'TN-Tabelle für Erasmus@ISB'!AG32</f>
        <v>0</v>
      </c>
      <c r="AP20" s="10" t="str">
        <f>'TN-Tabelle für Erasmus@ISB'!Q32</f>
        <v>Kurstitel (nur eintragen bei Auswahl Kurs)</v>
      </c>
      <c r="AQ20" s="227">
        <f t="shared" si="0"/>
        <v>2</v>
      </c>
      <c r="AR20" s="28">
        <f>'TN-Tabelle für Erasmus@ISB'!E32</f>
        <v>0</v>
      </c>
      <c r="AS20" s="28">
        <f>'TN-Tabelle für Erasmus@ISB'!D32</f>
        <v>0</v>
      </c>
      <c r="AT20" s="28">
        <f>'TN-Tabelle für Erasmus@ISB'!C32</f>
        <v>0</v>
      </c>
      <c r="AU20" s="28">
        <f>Intern!$AE$29</f>
        <v>1</v>
      </c>
      <c r="AV20" s="219">
        <f>SUM(Intern!$AE$20+Intern!$AE$21)</f>
        <v>3345</v>
      </c>
      <c r="AW20">
        <f>Intern!$AE$23</f>
        <v>0</v>
      </c>
      <c r="AX20">
        <f>Intern!$AE$24</f>
        <v>1</v>
      </c>
      <c r="AY20">
        <f>Intern!$AE$25</f>
        <v>0</v>
      </c>
      <c r="AZ20">
        <f>COUNTIF('TN-Tabelle für Erasmus@ISB'!$B$14:$B$155,"Lehrkräfte: Begleitperson")</f>
        <v>2</v>
      </c>
      <c r="BA20">
        <f>COUNTIF('TN-Tabelle für Erasmus@ISB'!$B$14:$B$155,"Lernende: Gruppenmobilität")</f>
        <v>1</v>
      </c>
      <c r="BB20" s="38">
        <f t="shared" si="2"/>
        <v>2</v>
      </c>
      <c r="BC20" s="38">
        <f>Intern!$AE$28</f>
        <v>2</v>
      </c>
      <c r="BD20" s="38">
        <f>Intern!$AE$29</f>
        <v>1</v>
      </c>
      <c r="BF20" s="10" t="str">
        <f>'TN-Tabelle für Erasmus@ISB'!Y32</f>
        <v>zu wenig km</v>
      </c>
      <c r="BG20" s="10">
        <f>'TN-Tabelle für Erasmus@ISB'!X32</f>
        <v>0</v>
      </c>
      <c r="BH20" s="10">
        <v>0</v>
      </c>
      <c r="BI20" s="13">
        <f>'TN-Tabelle für Erasmus@ISB'!AH32</f>
        <v>0</v>
      </c>
      <c r="BJ20" s="219">
        <f>SUM(Intern!$AE$20+Intern!$AE$21)</f>
        <v>3345</v>
      </c>
      <c r="BK20">
        <f>Intern!$AE$15</f>
        <v>413</v>
      </c>
      <c r="BL20">
        <f>Intern!$AE$14</f>
        <v>1897</v>
      </c>
      <c r="BM20" s="12"/>
    </row>
    <row r="21" spans="1:65" ht="14" customHeight="1">
      <c r="A21" s="27"/>
      <c r="B21" s="27">
        <f>'TN-Tabelle für Erasmus@ISB'!R33</f>
        <v>0</v>
      </c>
      <c r="C21" s="28">
        <f>'TN-Tabelle für Erasmus@ISB'!B33</f>
        <v>0</v>
      </c>
      <c r="D21" s="28" t="str">
        <f t="shared" si="1"/>
        <v>0</v>
      </c>
      <c r="E21" s="28">
        <f>'TN-Tabelle für Erasmus@ISB'!C33</f>
        <v>0</v>
      </c>
      <c r="F21" s="28">
        <f>'TN-Tabelle für Erasmus@ISB'!D33</f>
        <v>0</v>
      </c>
      <c r="G21" s="28">
        <f>'TN-Tabelle für Erasmus@ISB'!E33</f>
        <v>0</v>
      </c>
      <c r="H21" s="29">
        <f>'TN-Tabelle für Erasmus@ISB'!F33</f>
        <v>0</v>
      </c>
      <c r="I21" s="28">
        <f>'TN-Tabelle für Erasmus@ISB'!G33</f>
        <v>0</v>
      </c>
      <c r="J21" s="11">
        <f>'TN-Tabelle für Erasmus@ISB'!H33</f>
        <v>0</v>
      </c>
      <c r="K21" s="12">
        <f>'TN-Tabelle für Erasmus@ISB'!I33</f>
        <v>0</v>
      </c>
      <c r="L21" s="12">
        <f>'TN-Tabelle für Erasmus@ISB'!J33</f>
        <v>0</v>
      </c>
      <c r="M21" s="12">
        <f>'TN-Tabelle für Erasmus@ISB'!K33</f>
        <v>0</v>
      </c>
      <c r="N21" s="12">
        <f>'TN-Tabelle für Erasmus@ISB'!L33</f>
        <v>0</v>
      </c>
      <c r="O21" s="12">
        <f>'TN-Tabelle für Erasmus@ISB'!M33</f>
        <v>0</v>
      </c>
      <c r="P21" s="10">
        <f>'TN-Tabelle für Erasmus@ISB'!O33</f>
        <v>0</v>
      </c>
      <c r="Q21" s="30">
        <f>'TN-Tabelle für Erasmus@ISB'!AB33</f>
        <v>0</v>
      </c>
      <c r="R21" s="30">
        <f>'TN-Tabelle für Erasmus@ISB'!AC33</f>
        <v>0</v>
      </c>
      <c r="S21" s="10">
        <f>'TN-Tabelle für Erasmus@ISB'!T33</f>
        <v>0</v>
      </c>
      <c r="T21" s="10">
        <f>'TN-Tabelle für Erasmus@ISB'!N33</f>
        <v>0</v>
      </c>
      <c r="U21" s="196"/>
      <c r="V21" s="196" t="s">
        <v>63</v>
      </c>
      <c r="W21" s="196"/>
      <c r="X21" s="196"/>
      <c r="Y21" s="196" t="s">
        <v>63</v>
      </c>
      <c r="Z21" s="196"/>
      <c r="AA21" s="196" t="s">
        <v>63</v>
      </c>
      <c r="AB21" s="196"/>
      <c r="AC21" s="200">
        <f>'TN-Tabelle für Erasmus@ISB'!H33</f>
        <v>0</v>
      </c>
      <c r="AD21" s="201">
        <f>'TN-Tabelle für Erasmus@ISB'!J33</f>
        <v>0</v>
      </c>
      <c r="AE21" s="201">
        <f>'TN-Tabelle für Erasmus@ISB'!O33</f>
        <v>0</v>
      </c>
      <c r="AF21" s="10">
        <f>'TN-Tabelle für Erasmus@ISB'!P33</f>
        <v>0</v>
      </c>
      <c r="AG21" s="201">
        <f>'TN-Tabelle für Erasmus@ISB'!$B$2</f>
        <v>0</v>
      </c>
      <c r="AH21" s="10">
        <f>'TN-Tabelle für Erasmus@ISB'!T33</f>
        <v>0</v>
      </c>
      <c r="AI21" s="10">
        <f>'TN-Tabelle für Erasmus@ISB'!U33</f>
        <v>0</v>
      </c>
      <c r="AJ21" s="10" t="str">
        <f>'TN-Tabelle für Erasmus@ISB'!Y33</f>
        <v>zu wenig km</v>
      </c>
      <c r="AK21" s="10">
        <f>'TN-Tabelle für Erasmus@ISB'!X33</f>
        <v>0</v>
      </c>
      <c r="AL21" s="10">
        <f>'TN-Tabelle für Erasmus@ISB'!Z33</f>
        <v>0</v>
      </c>
      <c r="AM21" s="26" t="str">
        <f>'TN-Tabelle für Erasmus@ISB'!AA33</f>
        <v>Ja</v>
      </c>
      <c r="AN21" s="13">
        <f>'TN-Tabelle für Erasmus@ISB'!AH33</f>
        <v>0</v>
      </c>
      <c r="AO21" s="25">
        <f>'TN-Tabelle für Erasmus@ISB'!AG33</f>
        <v>0</v>
      </c>
      <c r="AP21" s="10" t="str">
        <f>'TN-Tabelle für Erasmus@ISB'!Q33</f>
        <v>Kurstitel (nur eintragen bei Auswahl Kurs)</v>
      </c>
      <c r="AQ21" s="227">
        <f t="shared" si="0"/>
        <v>2</v>
      </c>
      <c r="AR21" s="28">
        <f>'TN-Tabelle für Erasmus@ISB'!E33</f>
        <v>0</v>
      </c>
      <c r="AS21" s="28">
        <f>'TN-Tabelle für Erasmus@ISB'!D33</f>
        <v>0</v>
      </c>
      <c r="AT21" s="28">
        <f>'TN-Tabelle für Erasmus@ISB'!C33</f>
        <v>0</v>
      </c>
      <c r="AU21" s="28">
        <f>Intern!$AE$29</f>
        <v>1</v>
      </c>
      <c r="AV21" s="219">
        <f>SUM(Intern!$AE$20+Intern!$AE$21)</f>
        <v>3345</v>
      </c>
      <c r="AW21">
        <f>Intern!$AE$23</f>
        <v>0</v>
      </c>
      <c r="AX21">
        <f>Intern!$AE$24</f>
        <v>1</v>
      </c>
      <c r="AY21">
        <f>Intern!$AE$25</f>
        <v>0</v>
      </c>
      <c r="AZ21">
        <f>COUNTIF('TN-Tabelle für Erasmus@ISB'!$B$14:$B$155,"Lehrkräfte: Begleitperson")</f>
        <v>2</v>
      </c>
      <c r="BA21">
        <f>COUNTIF('TN-Tabelle für Erasmus@ISB'!$B$14:$B$155,"Lernende: Gruppenmobilität")</f>
        <v>1</v>
      </c>
      <c r="BB21" s="38">
        <f t="shared" si="2"/>
        <v>2</v>
      </c>
      <c r="BC21" s="38">
        <f>Intern!$AE$28</f>
        <v>2</v>
      </c>
      <c r="BD21" s="38">
        <f>Intern!$AE$29</f>
        <v>1</v>
      </c>
      <c r="BF21" s="10" t="str">
        <f>'TN-Tabelle für Erasmus@ISB'!Y33</f>
        <v>zu wenig km</v>
      </c>
      <c r="BG21" s="10">
        <f>'TN-Tabelle für Erasmus@ISB'!X33</f>
        <v>0</v>
      </c>
      <c r="BH21" s="10">
        <v>0</v>
      </c>
      <c r="BI21" s="13">
        <f>'TN-Tabelle für Erasmus@ISB'!AH33</f>
        <v>0</v>
      </c>
      <c r="BJ21" s="219">
        <f>SUM(Intern!$AE$20+Intern!$AE$21)</f>
        <v>3345</v>
      </c>
      <c r="BK21">
        <f>Intern!$AE$15</f>
        <v>413</v>
      </c>
      <c r="BL21">
        <f>Intern!$AE$14</f>
        <v>1897</v>
      </c>
      <c r="BM21" s="12"/>
    </row>
    <row r="22" spans="1:65" ht="14" customHeight="1">
      <c r="A22" s="27"/>
      <c r="B22" s="27">
        <f>'TN-Tabelle für Erasmus@ISB'!R34</f>
        <v>0</v>
      </c>
      <c r="C22" s="28">
        <f>'TN-Tabelle für Erasmus@ISB'!B34</f>
        <v>0</v>
      </c>
      <c r="D22" s="28" t="str">
        <f t="shared" si="1"/>
        <v>0</v>
      </c>
      <c r="E22" s="28">
        <f>'TN-Tabelle für Erasmus@ISB'!C34</f>
        <v>0</v>
      </c>
      <c r="F22" s="28">
        <f>'TN-Tabelle für Erasmus@ISB'!D34</f>
        <v>0</v>
      </c>
      <c r="G22" s="28">
        <f>'TN-Tabelle für Erasmus@ISB'!E34</f>
        <v>0</v>
      </c>
      <c r="H22" s="29">
        <f>'TN-Tabelle für Erasmus@ISB'!F34</f>
        <v>0</v>
      </c>
      <c r="I22" s="28">
        <f>'TN-Tabelle für Erasmus@ISB'!G34</f>
        <v>0</v>
      </c>
      <c r="J22" s="11">
        <f>'TN-Tabelle für Erasmus@ISB'!H34</f>
        <v>0</v>
      </c>
      <c r="K22" s="12">
        <f>'TN-Tabelle für Erasmus@ISB'!I34</f>
        <v>0</v>
      </c>
      <c r="L22" s="12">
        <f>'TN-Tabelle für Erasmus@ISB'!J34</f>
        <v>0</v>
      </c>
      <c r="M22" s="12">
        <f>'TN-Tabelle für Erasmus@ISB'!K34</f>
        <v>0</v>
      </c>
      <c r="N22" s="12">
        <f>'TN-Tabelle für Erasmus@ISB'!L34</f>
        <v>0</v>
      </c>
      <c r="O22" s="12">
        <f>'TN-Tabelle für Erasmus@ISB'!M34</f>
        <v>0</v>
      </c>
      <c r="P22" s="10">
        <f>'TN-Tabelle für Erasmus@ISB'!O34</f>
        <v>0</v>
      </c>
      <c r="Q22" s="30">
        <f>'TN-Tabelle für Erasmus@ISB'!AB34</f>
        <v>0</v>
      </c>
      <c r="R22" s="30">
        <f>'TN-Tabelle für Erasmus@ISB'!AC34</f>
        <v>0</v>
      </c>
      <c r="S22" s="10">
        <f>'TN-Tabelle für Erasmus@ISB'!T34</f>
        <v>0</v>
      </c>
      <c r="T22" s="10">
        <f>'TN-Tabelle für Erasmus@ISB'!N34</f>
        <v>0</v>
      </c>
      <c r="U22" s="196"/>
      <c r="V22" s="196" t="s">
        <v>63</v>
      </c>
      <c r="W22" s="196"/>
      <c r="X22" s="196"/>
      <c r="Y22" s="196" t="s">
        <v>63</v>
      </c>
      <c r="Z22" s="196"/>
      <c r="AA22" s="196" t="s">
        <v>63</v>
      </c>
      <c r="AB22" s="196"/>
      <c r="AC22" s="200">
        <f>'TN-Tabelle für Erasmus@ISB'!H34</f>
        <v>0</v>
      </c>
      <c r="AD22" s="201">
        <f>'TN-Tabelle für Erasmus@ISB'!J34</f>
        <v>0</v>
      </c>
      <c r="AE22" s="201">
        <f>'TN-Tabelle für Erasmus@ISB'!O34</f>
        <v>0</v>
      </c>
      <c r="AF22" s="10">
        <f>'TN-Tabelle für Erasmus@ISB'!P34</f>
        <v>0</v>
      </c>
      <c r="AG22" s="201">
        <f>'TN-Tabelle für Erasmus@ISB'!$B$2</f>
        <v>0</v>
      </c>
      <c r="AH22" s="10">
        <f>'TN-Tabelle für Erasmus@ISB'!T34</f>
        <v>0</v>
      </c>
      <c r="AI22" s="10">
        <f>'TN-Tabelle für Erasmus@ISB'!U34</f>
        <v>0</v>
      </c>
      <c r="AJ22" s="10" t="str">
        <f>'TN-Tabelle für Erasmus@ISB'!Y34</f>
        <v>zu wenig km</v>
      </c>
      <c r="AK22" s="10">
        <f>'TN-Tabelle für Erasmus@ISB'!X34</f>
        <v>0</v>
      </c>
      <c r="AL22" s="10">
        <f>'TN-Tabelle für Erasmus@ISB'!Z34</f>
        <v>0</v>
      </c>
      <c r="AM22" s="26" t="str">
        <f>'TN-Tabelle für Erasmus@ISB'!AA34</f>
        <v>Ja</v>
      </c>
      <c r="AN22" s="13">
        <f>'TN-Tabelle für Erasmus@ISB'!AH34</f>
        <v>0</v>
      </c>
      <c r="AO22" s="25">
        <f>'TN-Tabelle für Erasmus@ISB'!AG34</f>
        <v>0</v>
      </c>
      <c r="AP22" s="10" t="str">
        <f>'TN-Tabelle für Erasmus@ISB'!Q34</f>
        <v>Kurstitel (nur eintragen bei Auswahl Kurs)</v>
      </c>
      <c r="AQ22" s="227">
        <f t="shared" si="0"/>
        <v>2</v>
      </c>
      <c r="AR22" s="28">
        <f>'TN-Tabelle für Erasmus@ISB'!E34</f>
        <v>0</v>
      </c>
      <c r="AS22" s="28">
        <f>'TN-Tabelle für Erasmus@ISB'!D34</f>
        <v>0</v>
      </c>
      <c r="AT22" s="28">
        <f>'TN-Tabelle für Erasmus@ISB'!C34</f>
        <v>0</v>
      </c>
      <c r="AU22" s="28">
        <f>Intern!$AE$29</f>
        <v>1</v>
      </c>
      <c r="AV22" s="219">
        <f>SUM(Intern!$AE$20+Intern!$AE$21)</f>
        <v>3345</v>
      </c>
      <c r="AW22">
        <f>Intern!$AE$23</f>
        <v>0</v>
      </c>
      <c r="AX22">
        <f>Intern!$AE$24</f>
        <v>1</v>
      </c>
      <c r="AY22">
        <f>Intern!$AE$25</f>
        <v>0</v>
      </c>
      <c r="AZ22">
        <f>COUNTIF('TN-Tabelle für Erasmus@ISB'!$B$14:$B$155,"Lehrkräfte: Begleitperson")</f>
        <v>2</v>
      </c>
      <c r="BA22">
        <f>COUNTIF('TN-Tabelle für Erasmus@ISB'!$B$14:$B$155,"Lernende: Gruppenmobilität")</f>
        <v>1</v>
      </c>
      <c r="BB22" s="38">
        <f t="shared" si="2"/>
        <v>2</v>
      </c>
      <c r="BC22" s="38">
        <f>Intern!$AE$28</f>
        <v>2</v>
      </c>
      <c r="BD22" s="38">
        <f>Intern!$AE$29</f>
        <v>1</v>
      </c>
      <c r="BF22" s="10" t="str">
        <f>'TN-Tabelle für Erasmus@ISB'!Y34</f>
        <v>zu wenig km</v>
      </c>
      <c r="BG22" s="10">
        <f>'TN-Tabelle für Erasmus@ISB'!X34</f>
        <v>0</v>
      </c>
      <c r="BH22" s="10">
        <v>0</v>
      </c>
      <c r="BI22" s="13">
        <f>'TN-Tabelle für Erasmus@ISB'!AH34</f>
        <v>0</v>
      </c>
      <c r="BJ22" s="219">
        <f>SUM(Intern!$AE$20+Intern!$AE$21)</f>
        <v>3345</v>
      </c>
      <c r="BK22">
        <f>Intern!$AE$15</f>
        <v>413</v>
      </c>
      <c r="BL22">
        <f>Intern!$AE$14</f>
        <v>1897</v>
      </c>
      <c r="BM22" s="12"/>
    </row>
    <row r="23" spans="1:65" ht="14" customHeight="1">
      <c r="A23" s="27"/>
      <c r="B23" s="27">
        <f>'TN-Tabelle für Erasmus@ISB'!R35</f>
        <v>0</v>
      </c>
      <c r="C23" s="28">
        <f>'TN-Tabelle für Erasmus@ISB'!B35</f>
        <v>0</v>
      </c>
      <c r="D23" s="28" t="str">
        <f t="shared" si="1"/>
        <v>0</v>
      </c>
      <c r="E23" s="28">
        <f>'TN-Tabelle für Erasmus@ISB'!C35</f>
        <v>0</v>
      </c>
      <c r="F23" s="28">
        <f>'TN-Tabelle für Erasmus@ISB'!D35</f>
        <v>0</v>
      </c>
      <c r="G23" s="28">
        <f>'TN-Tabelle für Erasmus@ISB'!E35</f>
        <v>0</v>
      </c>
      <c r="H23" s="29">
        <f>'TN-Tabelle für Erasmus@ISB'!F35</f>
        <v>0</v>
      </c>
      <c r="I23" s="28">
        <f>'TN-Tabelle für Erasmus@ISB'!G35</f>
        <v>0</v>
      </c>
      <c r="J23" s="11">
        <f>'TN-Tabelle für Erasmus@ISB'!H35</f>
        <v>0</v>
      </c>
      <c r="K23" s="12">
        <f>'TN-Tabelle für Erasmus@ISB'!I35</f>
        <v>0</v>
      </c>
      <c r="L23" s="12">
        <f>'TN-Tabelle für Erasmus@ISB'!J35</f>
        <v>0</v>
      </c>
      <c r="M23" s="12">
        <f>'TN-Tabelle für Erasmus@ISB'!K35</f>
        <v>0</v>
      </c>
      <c r="N23" s="12">
        <f>'TN-Tabelle für Erasmus@ISB'!L35</f>
        <v>0</v>
      </c>
      <c r="O23" s="12">
        <f>'TN-Tabelle für Erasmus@ISB'!M35</f>
        <v>0</v>
      </c>
      <c r="P23" s="10">
        <f>'TN-Tabelle für Erasmus@ISB'!O35</f>
        <v>0</v>
      </c>
      <c r="Q23" s="30">
        <f>'TN-Tabelle für Erasmus@ISB'!AB35</f>
        <v>0</v>
      </c>
      <c r="R23" s="30">
        <f>'TN-Tabelle für Erasmus@ISB'!AC35</f>
        <v>0</v>
      </c>
      <c r="S23" s="10">
        <f>'TN-Tabelle für Erasmus@ISB'!T35</f>
        <v>0</v>
      </c>
      <c r="T23" s="10">
        <f>'TN-Tabelle für Erasmus@ISB'!N35</f>
        <v>0</v>
      </c>
      <c r="U23" s="196"/>
      <c r="V23" s="196" t="s">
        <v>63</v>
      </c>
      <c r="W23" s="196"/>
      <c r="X23" s="196"/>
      <c r="Y23" s="196" t="s">
        <v>63</v>
      </c>
      <c r="Z23" s="196"/>
      <c r="AA23" s="196" t="s">
        <v>63</v>
      </c>
      <c r="AB23" s="196"/>
      <c r="AC23" s="200">
        <f>'TN-Tabelle für Erasmus@ISB'!H35</f>
        <v>0</v>
      </c>
      <c r="AD23" s="201">
        <f>'TN-Tabelle für Erasmus@ISB'!J35</f>
        <v>0</v>
      </c>
      <c r="AE23" s="201">
        <f>'TN-Tabelle für Erasmus@ISB'!O35</f>
        <v>0</v>
      </c>
      <c r="AF23" s="10">
        <f>'TN-Tabelle für Erasmus@ISB'!P35</f>
        <v>0</v>
      </c>
      <c r="AG23" s="201">
        <f>'TN-Tabelle für Erasmus@ISB'!$B$2</f>
        <v>0</v>
      </c>
      <c r="AH23" s="10">
        <f>'TN-Tabelle für Erasmus@ISB'!T35</f>
        <v>0</v>
      </c>
      <c r="AI23" s="10">
        <f>'TN-Tabelle für Erasmus@ISB'!U35</f>
        <v>0</v>
      </c>
      <c r="AJ23" s="10" t="str">
        <f>'TN-Tabelle für Erasmus@ISB'!Y35</f>
        <v>zu wenig km</v>
      </c>
      <c r="AK23" s="10">
        <f>'TN-Tabelle für Erasmus@ISB'!X35</f>
        <v>0</v>
      </c>
      <c r="AL23" s="10">
        <f>'TN-Tabelle für Erasmus@ISB'!Z35</f>
        <v>0</v>
      </c>
      <c r="AM23" s="26" t="str">
        <f>'TN-Tabelle für Erasmus@ISB'!AA35</f>
        <v>Ja</v>
      </c>
      <c r="AN23" s="13">
        <f>'TN-Tabelle für Erasmus@ISB'!AH35</f>
        <v>0</v>
      </c>
      <c r="AO23" s="25">
        <f>'TN-Tabelle für Erasmus@ISB'!AG35</f>
        <v>0</v>
      </c>
      <c r="AP23" s="10" t="str">
        <f>'TN-Tabelle für Erasmus@ISB'!Q35</f>
        <v>Kurstitel (nur eintragen bei Auswahl Kurs)</v>
      </c>
      <c r="AQ23" s="227">
        <f t="shared" si="0"/>
        <v>2</v>
      </c>
      <c r="AR23" s="28">
        <f>'TN-Tabelle für Erasmus@ISB'!E35</f>
        <v>0</v>
      </c>
      <c r="AS23" s="28">
        <f>'TN-Tabelle für Erasmus@ISB'!D35</f>
        <v>0</v>
      </c>
      <c r="AT23" s="28">
        <f>'TN-Tabelle für Erasmus@ISB'!C35</f>
        <v>0</v>
      </c>
      <c r="AU23" s="28">
        <f>Intern!$AE$29</f>
        <v>1</v>
      </c>
      <c r="AV23" s="219">
        <f>SUM(Intern!$AE$20+Intern!$AE$21)</f>
        <v>3345</v>
      </c>
      <c r="AW23">
        <f>Intern!$AE$23</f>
        <v>0</v>
      </c>
      <c r="AX23">
        <f>Intern!$AE$24</f>
        <v>1</v>
      </c>
      <c r="AY23">
        <f>Intern!$AE$25</f>
        <v>0</v>
      </c>
      <c r="AZ23">
        <f>COUNTIF('TN-Tabelle für Erasmus@ISB'!$B$14:$B$155,"Lehrkräfte: Begleitperson")</f>
        <v>2</v>
      </c>
      <c r="BA23">
        <f>COUNTIF('TN-Tabelle für Erasmus@ISB'!$B$14:$B$155,"Lernende: Gruppenmobilität")</f>
        <v>1</v>
      </c>
      <c r="BB23" s="38">
        <f t="shared" si="2"/>
        <v>2</v>
      </c>
      <c r="BC23" s="38">
        <f>Intern!$AE$28</f>
        <v>2</v>
      </c>
      <c r="BD23" s="38">
        <f>Intern!$AE$29</f>
        <v>1</v>
      </c>
      <c r="BF23" s="10" t="str">
        <f>'TN-Tabelle für Erasmus@ISB'!Y35</f>
        <v>zu wenig km</v>
      </c>
      <c r="BG23" s="10">
        <f>'TN-Tabelle für Erasmus@ISB'!X35</f>
        <v>0</v>
      </c>
      <c r="BH23" s="10">
        <v>0</v>
      </c>
      <c r="BI23" s="13">
        <f>'TN-Tabelle für Erasmus@ISB'!AH35</f>
        <v>0</v>
      </c>
      <c r="BJ23" s="219">
        <f>SUM(Intern!$AE$20+Intern!$AE$21)</f>
        <v>3345</v>
      </c>
      <c r="BK23">
        <f>Intern!$AE$15</f>
        <v>413</v>
      </c>
      <c r="BL23">
        <f>Intern!$AE$14</f>
        <v>1897</v>
      </c>
      <c r="BM23" s="12"/>
    </row>
    <row r="24" spans="1:65" ht="14" customHeight="1">
      <c r="A24" s="27"/>
      <c r="B24" s="27">
        <f>'TN-Tabelle für Erasmus@ISB'!R36</f>
        <v>0</v>
      </c>
      <c r="C24" s="28">
        <f>'TN-Tabelle für Erasmus@ISB'!B36</f>
        <v>0</v>
      </c>
      <c r="D24" s="28" t="str">
        <f t="shared" si="1"/>
        <v>0</v>
      </c>
      <c r="E24" s="28">
        <f>'TN-Tabelle für Erasmus@ISB'!C36</f>
        <v>0</v>
      </c>
      <c r="F24" s="28">
        <f>'TN-Tabelle für Erasmus@ISB'!D36</f>
        <v>0</v>
      </c>
      <c r="G24" s="28">
        <f>'TN-Tabelle für Erasmus@ISB'!E36</f>
        <v>0</v>
      </c>
      <c r="H24" s="29">
        <f>'TN-Tabelle für Erasmus@ISB'!F36</f>
        <v>0</v>
      </c>
      <c r="I24" s="28">
        <f>'TN-Tabelle für Erasmus@ISB'!G36</f>
        <v>0</v>
      </c>
      <c r="J24" s="11">
        <f>'TN-Tabelle für Erasmus@ISB'!H36</f>
        <v>0</v>
      </c>
      <c r="K24" s="12">
        <f>'TN-Tabelle für Erasmus@ISB'!I36</f>
        <v>0</v>
      </c>
      <c r="L24" s="12">
        <f>'TN-Tabelle für Erasmus@ISB'!J36</f>
        <v>0</v>
      </c>
      <c r="M24" s="12">
        <f>'TN-Tabelle für Erasmus@ISB'!K36</f>
        <v>0</v>
      </c>
      <c r="N24" s="12">
        <f>'TN-Tabelle für Erasmus@ISB'!L36</f>
        <v>0</v>
      </c>
      <c r="O24" s="12">
        <f>'TN-Tabelle für Erasmus@ISB'!M36</f>
        <v>0</v>
      </c>
      <c r="P24" s="10">
        <f>'TN-Tabelle für Erasmus@ISB'!O36</f>
        <v>0</v>
      </c>
      <c r="Q24" s="30">
        <f>'TN-Tabelle für Erasmus@ISB'!AB36</f>
        <v>0</v>
      </c>
      <c r="R24" s="30">
        <f>'TN-Tabelle für Erasmus@ISB'!AC36</f>
        <v>0</v>
      </c>
      <c r="S24" s="10">
        <f>'TN-Tabelle für Erasmus@ISB'!T36</f>
        <v>0</v>
      </c>
      <c r="T24" s="10">
        <f>'TN-Tabelle für Erasmus@ISB'!N36</f>
        <v>0</v>
      </c>
      <c r="U24" s="196"/>
      <c r="V24" s="196" t="s">
        <v>63</v>
      </c>
      <c r="W24" s="196"/>
      <c r="X24" s="196"/>
      <c r="Y24" s="196" t="s">
        <v>63</v>
      </c>
      <c r="Z24" s="196"/>
      <c r="AA24" s="196" t="s">
        <v>63</v>
      </c>
      <c r="AB24" s="196"/>
      <c r="AC24" s="200">
        <f>'TN-Tabelle für Erasmus@ISB'!H36</f>
        <v>0</v>
      </c>
      <c r="AD24" s="201">
        <f>'TN-Tabelle für Erasmus@ISB'!J36</f>
        <v>0</v>
      </c>
      <c r="AE24" s="201">
        <f>'TN-Tabelle für Erasmus@ISB'!O36</f>
        <v>0</v>
      </c>
      <c r="AF24" s="10">
        <f>'TN-Tabelle für Erasmus@ISB'!P36</f>
        <v>0</v>
      </c>
      <c r="AG24" s="201">
        <f>'TN-Tabelle für Erasmus@ISB'!$B$2</f>
        <v>0</v>
      </c>
      <c r="AH24" s="10">
        <f>'TN-Tabelle für Erasmus@ISB'!T36</f>
        <v>0</v>
      </c>
      <c r="AI24" s="10">
        <f>'TN-Tabelle für Erasmus@ISB'!U36</f>
        <v>0</v>
      </c>
      <c r="AJ24" s="10" t="str">
        <f>'TN-Tabelle für Erasmus@ISB'!Y36</f>
        <v>zu wenig km</v>
      </c>
      <c r="AK24" s="10">
        <f>'TN-Tabelle für Erasmus@ISB'!X36</f>
        <v>0</v>
      </c>
      <c r="AL24" s="10">
        <f>'TN-Tabelle für Erasmus@ISB'!Z36</f>
        <v>0</v>
      </c>
      <c r="AM24" s="26" t="str">
        <f>'TN-Tabelle für Erasmus@ISB'!AA36</f>
        <v>Ja</v>
      </c>
      <c r="AN24" s="13">
        <f>'TN-Tabelle für Erasmus@ISB'!AH36</f>
        <v>0</v>
      </c>
      <c r="AO24" s="25">
        <f>'TN-Tabelle für Erasmus@ISB'!AG36</f>
        <v>0</v>
      </c>
      <c r="AP24" s="10" t="str">
        <f>'TN-Tabelle für Erasmus@ISB'!Q36</f>
        <v>Kurstitel (nur eintragen bei Auswahl Kurs)</v>
      </c>
      <c r="AQ24" s="227">
        <f t="shared" si="0"/>
        <v>2</v>
      </c>
      <c r="AR24" s="28">
        <f>'TN-Tabelle für Erasmus@ISB'!E36</f>
        <v>0</v>
      </c>
      <c r="AS24" s="28">
        <f>'TN-Tabelle für Erasmus@ISB'!D36</f>
        <v>0</v>
      </c>
      <c r="AT24" s="28">
        <f>'TN-Tabelle für Erasmus@ISB'!C36</f>
        <v>0</v>
      </c>
      <c r="AU24" s="28">
        <f>Intern!$AE$29</f>
        <v>1</v>
      </c>
      <c r="AV24" s="219">
        <f>SUM(Intern!$AE$20+Intern!$AE$21)</f>
        <v>3345</v>
      </c>
      <c r="AW24">
        <f>Intern!$AE$23</f>
        <v>0</v>
      </c>
      <c r="AX24">
        <f>Intern!$AE$24</f>
        <v>1</v>
      </c>
      <c r="AY24">
        <f>Intern!$AE$25</f>
        <v>0</v>
      </c>
      <c r="AZ24">
        <f>COUNTIF('TN-Tabelle für Erasmus@ISB'!$B$14:$B$155,"Lehrkräfte: Begleitperson")</f>
        <v>2</v>
      </c>
      <c r="BA24">
        <f>COUNTIF('TN-Tabelle für Erasmus@ISB'!$B$14:$B$155,"Lernende: Gruppenmobilität")</f>
        <v>1</v>
      </c>
      <c r="BB24" s="38">
        <f t="shared" si="2"/>
        <v>2</v>
      </c>
      <c r="BC24" s="38">
        <f>Intern!$AE$28</f>
        <v>2</v>
      </c>
      <c r="BD24" s="38">
        <f>Intern!$AE$29</f>
        <v>1</v>
      </c>
      <c r="BF24" s="10" t="str">
        <f>'TN-Tabelle für Erasmus@ISB'!Y36</f>
        <v>zu wenig km</v>
      </c>
      <c r="BG24" s="10">
        <f>'TN-Tabelle für Erasmus@ISB'!X36</f>
        <v>0</v>
      </c>
      <c r="BH24" s="10">
        <v>0</v>
      </c>
      <c r="BI24" s="13">
        <f>'TN-Tabelle für Erasmus@ISB'!AH36</f>
        <v>0</v>
      </c>
      <c r="BJ24" s="219">
        <f>SUM(Intern!$AE$20+Intern!$AE$21)</f>
        <v>3345</v>
      </c>
      <c r="BK24">
        <f>Intern!$AE$15</f>
        <v>413</v>
      </c>
      <c r="BL24">
        <f>Intern!$AE$14</f>
        <v>1897</v>
      </c>
      <c r="BM24" s="12"/>
    </row>
    <row r="25" spans="1:65" ht="14" customHeight="1">
      <c r="A25" s="27"/>
      <c r="B25" s="27">
        <f>'TN-Tabelle für Erasmus@ISB'!R37</f>
        <v>0</v>
      </c>
      <c r="C25" s="28">
        <f>'TN-Tabelle für Erasmus@ISB'!B37</f>
        <v>0</v>
      </c>
      <c r="D25" s="28" t="str">
        <f t="shared" si="1"/>
        <v>0</v>
      </c>
      <c r="E25" s="28">
        <f>'TN-Tabelle für Erasmus@ISB'!C37</f>
        <v>0</v>
      </c>
      <c r="F25" s="28">
        <f>'TN-Tabelle für Erasmus@ISB'!D37</f>
        <v>0</v>
      </c>
      <c r="G25" s="28">
        <f>'TN-Tabelle für Erasmus@ISB'!E37</f>
        <v>0</v>
      </c>
      <c r="H25" s="29">
        <f>'TN-Tabelle für Erasmus@ISB'!F37</f>
        <v>0</v>
      </c>
      <c r="I25" s="28">
        <f>'TN-Tabelle für Erasmus@ISB'!G37</f>
        <v>0</v>
      </c>
      <c r="J25" s="11">
        <f>'TN-Tabelle für Erasmus@ISB'!H37</f>
        <v>0</v>
      </c>
      <c r="K25" s="12">
        <f>'TN-Tabelle für Erasmus@ISB'!I37</f>
        <v>0</v>
      </c>
      <c r="L25" s="12">
        <f>'TN-Tabelle für Erasmus@ISB'!J37</f>
        <v>0</v>
      </c>
      <c r="M25" s="12">
        <f>'TN-Tabelle für Erasmus@ISB'!K37</f>
        <v>0</v>
      </c>
      <c r="N25" s="12">
        <f>'TN-Tabelle für Erasmus@ISB'!L37</f>
        <v>0</v>
      </c>
      <c r="O25" s="12">
        <f>'TN-Tabelle für Erasmus@ISB'!M37</f>
        <v>0</v>
      </c>
      <c r="P25" s="10">
        <f>'TN-Tabelle für Erasmus@ISB'!O37</f>
        <v>0</v>
      </c>
      <c r="Q25" s="30">
        <f>'TN-Tabelle für Erasmus@ISB'!AB37</f>
        <v>0</v>
      </c>
      <c r="R25" s="30">
        <f>'TN-Tabelle für Erasmus@ISB'!AC37</f>
        <v>0</v>
      </c>
      <c r="S25" s="10">
        <f>'TN-Tabelle für Erasmus@ISB'!T37</f>
        <v>0</v>
      </c>
      <c r="T25" s="10">
        <f>'TN-Tabelle für Erasmus@ISB'!N37</f>
        <v>0</v>
      </c>
      <c r="U25" s="196"/>
      <c r="V25" s="196" t="s">
        <v>63</v>
      </c>
      <c r="W25" s="196"/>
      <c r="X25" s="196"/>
      <c r="Y25" s="196" t="s">
        <v>63</v>
      </c>
      <c r="Z25" s="196"/>
      <c r="AA25" s="196" t="s">
        <v>63</v>
      </c>
      <c r="AB25" s="196"/>
      <c r="AC25" s="200">
        <f>'TN-Tabelle für Erasmus@ISB'!H37</f>
        <v>0</v>
      </c>
      <c r="AD25" s="201">
        <f>'TN-Tabelle für Erasmus@ISB'!J37</f>
        <v>0</v>
      </c>
      <c r="AE25" s="201">
        <f>'TN-Tabelle für Erasmus@ISB'!O37</f>
        <v>0</v>
      </c>
      <c r="AF25" s="10">
        <f>'TN-Tabelle für Erasmus@ISB'!P37</f>
        <v>0</v>
      </c>
      <c r="AG25" s="201">
        <f>'TN-Tabelle für Erasmus@ISB'!$B$2</f>
        <v>0</v>
      </c>
      <c r="AH25" s="10">
        <f>'TN-Tabelle für Erasmus@ISB'!T37</f>
        <v>0</v>
      </c>
      <c r="AI25" s="10">
        <f>'TN-Tabelle für Erasmus@ISB'!U37</f>
        <v>0</v>
      </c>
      <c r="AJ25" s="10" t="str">
        <f>'TN-Tabelle für Erasmus@ISB'!Y37</f>
        <v>zu wenig km</v>
      </c>
      <c r="AK25" s="10">
        <f>'TN-Tabelle für Erasmus@ISB'!X37</f>
        <v>0</v>
      </c>
      <c r="AL25" s="10">
        <f>'TN-Tabelle für Erasmus@ISB'!Z37</f>
        <v>0</v>
      </c>
      <c r="AM25" s="26" t="str">
        <f>'TN-Tabelle für Erasmus@ISB'!AA37</f>
        <v>Ja</v>
      </c>
      <c r="AN25" s="13">
        <f>'TN-Tabelle für Erasmus@ISB'!AH37</f>
        <v>0</v>
      </c>
      <c r="AO25" s="25">
        <f>'TN-Tabelle für Erasmus@ISB'!AG37</f>
        <v>0</v>
      </c>
      <c r="AP25" s="10" t="str">
        <f>'TN-Tabelle für Erasmus@ISB'!Q37</f>
        <v>Kurstitel (nur eintragen bei Auswahl Kurs)</v>
      </c>
      <c r="AQ25" s="227">
        <f t="shared" si="0"/>
        <v>2</v>
      </c>
      <c r="AR25" s="28">
        <f>'TN-Tabelle für Erasmus@ISB'!E37</f>
        <v>0</v>
      </c>
      <c r="AS25" s="28">
        <f>'TN-Tabelle für Erasmus@ISB'!D37</f>
        <v>0</v>
      </c>
      <c r="AT25" s="28">
        <f>'TN-Tabelle für Erasmus@ISB'!C37</f>
        <v>0</v>
      </c>
      <c r="AU25" s="28">
        <f>Intern!$AE$29</f>
        <v>1</v>
      </c>
      <c r="AV25" s="219">
        <f>SUM(Intern!$AE$20+Intern!$AE$21)</f>
        <v>3345</v>
      </c>
      <c r="AW25">
        <f>Intern!$AE$23</f>
        <v>0</v>
      </c>
      <c r="AX25">
        <f>Intern!$AE$24</f>
        <v>1</v>
      </c>
      <c r="AY25">
        <f>Intern!$AE$25</f>
        <v>0</v>
      </c>
      <c r="AZ25">
        <f>COUNTIF('TN-Tabelle für Erasmus@ISB'!$B$14:$B$155,"Lehrkräfte: Begleitperson")</f>
        <v>2</v>
      </c>
      <c r="BA25">
        <f>COUNTIF('TN-Tabelle für Erasmus@ISB'!$B$14:$B$155,"Lernende: Gruppenmobilität")</f>
        <v>1</v>
      </c>
      <c r="BB25" s="38">
        <f t="shared" si="2"/>
        <v>2</v>
      </c>
      <c r="BC25" s="38">
        <f>Intern!$AE$28</f>
        <v>2</v>
      </c>
      <c r="BD25" s="38">
        <f>Intern!$AE$29</f>
        <v>1</v>
      </c>
      <c r="BF25" s="10" t="str">
        <f>'TN-Tabelle für Erasmus@ISB'!Y37</f>
        <v>zu wenig km</v>
      </c>
      <c r="BG25" s="10">
        <f>'TN-Tabelle für Erasmus@ISB'!X37</f>
        <v>0</v>
      </c>
      <c r="BH25" s="10">
        <v>0</v>
      </c>
      <c r="BI25" s="13">
        <f>'TN-Tabelle für Erasmus@ISB'!AH37</f>
        <v>0</v>
      </c>
      <c r="BJ25" s="219">
        <f>SUM(Intern!$AE$20+Intern!$AE$21)</f>
        <v>3345</v>
      </c>
      <c r="BK25">
        <f>Intern!$AE$15</f>
        <v>413</v>
      </c>
      <c r="BL25">
        <f>Intern!$AE$14</f>
        <v>1897</v>
      </c>
      <c r="BM25" s="12"/>
    </row>
    <row r="26" spans="1:65" ht="14" customHeight="1">
      <c r="A26" s="27"/>
      <c r="B26" s="27">
        <f>'TN-Tabelle für Erasmus@ISB'!R38</f>
        <v>0</v>
      </c>
      <c r="C26" s="28">
        <f>'TN-Tabelle für Erasmus@ISB'!B38</f>
        <v>0</v>
      </c>
      <c r="D26" s="28" t="str">
        <f t="shared" si="1"/>
        <v>0</v>
      </c>
      <c r="E26" s="28">
        <f>'TN-Tabelle für Erasmus@ISB'!C38</f>
        <v>0</v>
      </c>
      <c r="F26" s="28">
        <f>'TN-Tabelle für Erasmus@ISB'!D38</f>
        <v>0</v>
      </c>
      <c r="G26" s="28">
        <f>'TN-Tabelle für Erasmus@ISB'!E38</f>
        <v>0</v>
      </c>
      <c r="H26" s="29">
        <f>'TN-Tabelle für Erasmus@ISB'!F38</f>
        <v>0</v>
      </c>
      <c r="I26" s="28">
        <f>'TN-Tabelle für Erasmus@ISB'!G38</f>
        <v>0</v>
      </c>
      <c r="J26" s="11">
        <f>'TN-Tabelle für Erasmus@ISB'!H38</f>
        <v>0</v>
      </c>
      <c r="K26" s="12">
        <f>'TN-Tabelle für Erasmus@ISB'!I38</f>
        <v>0</v>
      </c>
      <c r="L26" s="12">
        <f>'TN-Tabelle für Erasmus@ISB'!J38</f>
        <v>0</v>
      </c>
      <c r="M26" s="12">
        <f>'TN-Tabelle für Erasmus@ISB'!K38</f>
        <v>0</v>
      </c>
      <c r="N26" s="12">
        <f>'TN-Tabelle für Erasmus@ISB'!L38</f>
        <v>0</v>
      </c>
      <c r="O26" s="12">
        <f>'TN-Tabelle für Erasmus@ISB'!M38</f>
        <v>0</v>
      </c>
      <c r="P26" s="10">
        <f>'TN-Tabelle für Erasmus@ISB'!O38</f>
        <v>0</v>
      </c>
      <c r="Q26" s="30">
        <f>'TN-Tabelle für Erasmus@ISB'!AB38</f>
        <v>0</v>
      </c>
      <c r="R26" s="30">
        <f>'TN-Tabelle für Erasmus@ISB'!AC38</f>
        <v>0</v>
      </c>
      <c r="S26" s="10">
        <f>'TN-Tabelle für Erasmus@ISB'!T38</f>
        <v>0</v>
      </c>
      <c r="T26" s="10">
        <f>'TN-Tabelle für Erasmus@ISB'!N38</f>
        <v>0</v>
      </c>
      <c r="U26" s="196"/>
      <c r="V26" s="196" t="s">
        <v>63</v>
      </c>
      <c r="W26" s="196"/>
      <c r="X26" s="196"/>
      <c r="Y26" s="196" t="s">
        <v>63</v>
      </c>
      <c r="Z26" s="196"/>
      <c r="AA26" s="196" t="s">
        <v>63</v>
      </c>
      <c r="AB26" s="196"/>
      <c r="AC26" s="200">
        <f>'TN-Tabelle für Erasmus@ISB'!H38</f>
        <v>0</v>
      </c>
      <c r="AD26" s="201">
        <f>'TN-Tabelle für Erasmus@ISB'!J38</f>
        <v>0</v>
      </c>
      <c r="AE26" s="201">
        <f>'TN-Tabelle für Erasmus@ISB'!O38</f>
        <v>0</v>
      </c>
      <c r="AF26" s="10">
        <f>'TN-Tabelle für Erasmus@ISB'!P38</f>
        <v>0</v>
      </c>
      <c r="AG26" s="201">
        <f>'TN-Tabelle für Erasmus@ISB'!$B$2</f>
        <v>0</v>
      </c>
      <c r="AH26" s="10">
        <f>'TN-Tabelle für Erasmus@ISB'!T38</f>
        <v>0</v>
      </c>
      <c r="AI26" s="10">
        <f>'TN-Tabelle für Erasmus@ISB'!U38</f>
        <v>0</v>
      </c>
      <c r="AJ26" s="10" t="str">
        <f>'TN-Tabelle für Erasmus@ISB'!Y38</f>
        <v>zu wenig km</v>
      </c>
      <c r="AK26" s="10">
        <f>'TN-Tabelle für Erasmus@ISB'!X38</f>
        <v>0</v>
      </c>
      <c r="AL26" s="10">
        <f>'TN-Tabelle für Erasmus@ISB'!Z38</f>
        <v>0</v>
      </c>
      <c r="AM26" s="26" t="str">
        <f>'TN-Tabelle für Erasmus@ISB'!AA38</f>
        <v>Ja</v>
      </c>
      <c r="AN26" s="13">
        <f>'TN-Tabelle für Erasmus@ISB'!AH38</f>
        <v>0</v>
      </c>
      <c r="AO26" s="25">
        <f>'TN-Tabelle für Erasmus@ISB'!AG38</f>
        <v>0</v>
      </c>
      <c r="AP26" s="10" t="str">
        <f>'TN-Tabelle für Erasmus@ISB'!Q38</f>
        <v>Kurstitel (nur eintragen bei Auswahl Kurs)</v>
      </c>
      <c r="AQ26" s="227">
        <f t="shared" si="0"/>
        <v>2</v>
      </c>
      <c r="AR26" s="28">
        <f>'TN-Tabelle für Erasmus@ISB'!E38</f>
        <v>0</v>
      </c>
      <c r="AS26" s="28">
        <f>'TN-Tabelle für Erasmus@ISB'!D38</f>
        <v>0</v>
      </c>
      <c r="AT26" s="28">
        <f>'TN-Tabelle für Erasmus@ISB'!C38</f>
        <v>0</v>
      </c>
      <c r="AU26" s="28">
        <f>Intern!$AE$29</f>
        <v>1</v>
      </c>
      <c r="AV26" s="219">
        <f>SUM(Intern!$AE$20+Intern!$AE$21)</f>
        <v>3345</v>
      </c>
      <c r="AW26">
        <f>Intern!$AE$23</f>
        <v>0</v>
      </c>
      <c r="AX26">
        <f>Intern!$AE$24</f>
        <v>1</v>
      </c>
      <c r="AY26">
        <f>Intern!$AE$25</f>
        <v>0</v>
      </c>
      <c r="AZ26">
        <f>COUNTIF('TN-Tabelle für Erasmus@ISB'!$B$14:$B$155,"Lehrkräfte: Begleitperson")</f>
        <v>2</v>
      </c>
      <c r="BA26">
        <f>COUNTIF('TN-Tabelle für Erasmus@ISB'!$B$14:$B$155,"Lernende: Gruppenmobilität")</f>
        <v>1</v>
      </c>
      <c r="BB26" s="38">
        <f t="shared" si="2"/>
        <v>2</v>
      </c>
      <c r="BC26" s="38">
        <f>Intern!$AE$28</f>
        <v>2</v>
      </c>
      <c r="BD26" s="38">
        <f>Intern!$AE$29</f>
        <v>1</v>
      </c>
      <c r="BF26" s="10" t="str">
        <f>'TN-Tabelle für Erasmus@ISB'!Y38</f>
        <v>zu wenig km</v>
      </c>
      <c r="BG26" s="10">
        <f>'TN-Tabelle für Erasmus@ISB'!X38</f>
        <v>0</v>
      </c>
      <c r="BH26" s="10">
        <v>0</v>
      </c>
      <c r="BI26" s="13">
        <f>'TN-Tabelle für Erasmus@ISB'!AH38</f>
        <v>0</v>
      </c>
      <c r="BJ26" s="219">
        <f>SUM(Intern!$AE$20+Intern!$AE$21)</f>
        <v>3345</v>
      </c>
      <c r="BK26">
        <f>Intern!$AE$15</f>
        <v>413</v>
      </c>
      <c r="BL26">
        <f>Intern!$AE$14</f>
        <v>1897</v>
      </c>
      <c r="BM26" s="12"/>
    </row>
    <row r="27" spans="1:65" ht="14" customHeight="1">
      <c r="A27" s="27"/>
      <c r="B27" s="27">
        <f>'TN-Tabelle für Erasmus@ISB'!R39</f>
        <v>0</v>
      </c>
      <c r="C27" s="28">
        <f>'TN-Tabelle für Erasmus@ISB'!B39</f>
        <v>0</v>
      </c>
      <c r="D27" s="28" t="str">
        <f t="shared" si="1"/>
        <v>0</v>
      </c>
      <c r="E27" s="28">
        <f>'TN-Tabelle für Erasmus@ISB'!C39</f>
        <v>0</v>
      </c>
      <c r="F27" s="28">
        <f>'TN-Tabelle für Erasmus@ISB'!D39</f>
        <v>0</v>
      </c>
      <c r="G27" s="28">
        <f>'TN-Tabelle für Erasmus@ISB'!E39</f>
        <v>0</v>
      </c>
      <c r="H27" s="29">
        <f>'TN-Tabelle für Erasmus@ISB'!F39</f>
        <v>0</v>
      </c>
      <c r="I27" s="28">
        <f>'TN-Tabelle für Erasmus@ISB'!G39</f>
        <v>0</v>
      </c>
      <c r="J27" s="11">
        <f>'TN-Tabelle für Erasmus@ISB'!H39</f>
        <v>0</v>
      </c>
      <c r="K27" s="12">
        <f>'TN-Tabelle für Erasmus@ISB'!I39</f>
        <v>0</v>
      </c>
      <c r="L27" s="12">
        <f>'TN-Tabelle für Erasmus@ISB'!J39</f>
        <v>0</v>
      </c>
      <c r="M27" s="12">
        <f>'TN-Tabelle für Erasmus@ISB'!K39</f>
        <v>0</v>
      </c>
      <c r="N27" s="12">
        <f>'TN-Tabelle für Erasmus@ISB'!L39</f>
        <v>0</v>
      </c>
      <c r="O27" s="12">
        <f>'TN-Tabelle für Erasmus@ISB'!M39</f>
        <v>0</v>
      </c>
      <c r="P27" s="10">
        <f>'TN-Tabelle für Erasmus@ISB'!O39</f>
        <v>0</v>
      </c>
      <c r="Q27" s="30">
        <f>'TN-Tabelle für Erasmus@ISB'!AB39</f>
        <v>0</v>
      </c>
      <c r="R27" s="30">
        <f>'TN-Tabelle für Erasmus@ISB'!AC39</f>
        <v>0</v>
      </c>
      <c r="S27" s="10">
        <f>'TN-Tabelle für Erasmus@ISB'!T39</f>
        <v>0</v>
      </c>
      <c r="T27" s="10">
        <f>'TN-Tabelle für Erasmus@ISB'!N39</f>
        <v>0</v>
      </c>
      <c r="U27" s="196"/>
      <c r="V27" s="196" t="s">
        <v>63</v>
      </c>
      <c r="W27" s="196"/>
      <c r="X27" s="196"/>
      <c r="Y27" s="196" t="s">
        <v>63</v>
      </c>
      <c r="Z27" s="196"/>
      <c r="AA27" s="196" t="s">
        <v>63</v>
      </c>
      <c r="AB27" s="196"/>
      <c r="AC27" s="200">
        <f>'TN-Tabelle für Erasmus@ISB'!H39</f>
        <v>0</v>
      </c>
      <c r="AD27" s="201">
        <f>'TN-Tabelle für Erasmus@ISB'!J39</f>
        <v>0</v>
      </c>
      <c r="AE27" s="201">
        <f>'TN-Tabelle für Erasmus@ISB'!O39</f>
        <v>0</v>
      </c>
      <c r="AF27" s="10">
        <f>'TN-Tabelle für Erasmus@ISB'!P39</f>
        <v>0</v>
      </c>
      <c r="AG27" s="201">
        <f>'TN-Tabelle für Erasmus@ISB'!$B$2</f>
        <v>0</v>
      </c>
      <c r="AH27" s="10">
        <f>'TN-Tabelle für Erasmus@ISB'!T39</f>
        <v>0</v>
      </c>
      <c r="AI27" s="10">
        <f>'TN-Tabelle für Erasmus@ISB'!U39</f>
        <v>0</v>
      </c>
      <c r="AJ27" s="10" t="str">
        <f>'TN-Tabelle für Erasmus@ISB'!Y39</f>
        <v>zu wenig km</v>
      </c>
      <c r="AK27" s="10">
        <f>'TN-Tabelle für Erasmus@ISB'!X39</f>
        <v>0</v>
      </c>
      <c r="AL27" s="10">
        <f>'TN-Tabelle für Erasmus@ISB'!Z39</f>
        <v>0</v>
      </c>
      <c r="AM27" s="26" t="str">
        <f>'TN-Tabelle für Erasmus@ISB'!AA39</f>
        <v>Ja</v>
      </c>
      <c r="AN27" s="13">
        <f>'TN-Tabelle für Erasmus@ISB'!AH39</f>
        <v>0</v>
      </c>
      <c r="AO27" s="25">
        <f>'TN-Tabelle für Erasmus@ISB'!AG39</f>
        <v>0</v>
      </c>
      <c r="AP27" s="10" t="str">
        <f>'TN-Tabelle für Erasmus@ISB'!Q39</f>
        <v>Kurstitel (nur eintragen bei Auswahl Kurs)</v>
      </c>
      <c r="AQ27" s="227">
        <f t="shared" si="0"/>
        <v>2</v>
      </c>
      <c r="AR27" s="28">
        <f>'TN-Tabelle für Erasmus@ISB'!E39</f>
        <v>0</v>
      </c>
      <c r="AS27" s="28">
        <f>'TN-Tabelle für Erasmus@ISB'!D39</f>
        <v>0</v>
      </c>
      <c r="AT27" s="28">
        <f>'TN-Tabelle für Erasmus@ISB'!C39</f>
        <v>0</v>
      </c>
      <c r="AU27" s="28">
        <f>Intern!$AE$29</f>
        <v>1</v>
      </c>
      <c r="AV27" s="219">
        <f>SUM(Intern!$AE$20+Intern!$AE$21)</f>
        <v>3345</v>
      </c>
      <c r="AW27">
        <f>Intern!$AE$23</f>
        <v>0</v>
      </c>
      <c r="AX27">
        <f>Intern!$AE$24</f>
        <v>1</v>
      </c>
      <c r="AY27">
        <f>Intern!$AE$25</f>
        <v>0</v>
      </c>
      <c r="AZ27">
        <f>COUNTIF('TN-Tabelle für Erasmus@ISB'!$B$14:$B$155,"Lehrkräfte: Begleitperson")</f>
        <v>2</v>
      </c>
      <c r="BA27">
        <f>COUNTIF('TN-Tabelle für Erasmus@ISB'!$B$14:$B$155,"Lernende: Gruppenmobilität")</f>
        <v>1</v>
      </c>
      <c r="BB27" s="38">
        <f t="shared" si="2"/>
        <v>2</v>
      </c>
      <c r="BC27" s="38">
        <f>Intern!$AE$28</f>
        <v>2</v>
      </c>
      <c r="BD27" s="38">
        <f>Intern!$AE$29</f>
        <v>1</v>
      </c>
      <c r="BF27" s="10" t="str">
        <f>'TN-Tabelle für Erasmus@ISB'!Y39</f>
        <v>zu wenig km</v>
      </c>
      <c r="BG27" s="10">
        <f>'TN-Tabelle für Erasmus@ISB'!X39</f>
        <v>0</v>
      </c>
      <c r="BH27" s="10">
        <v>0</v>
      </c>
      <c r="BI27" s="13">
        <f>'TN-Tabelle für Erasmus@ISB'!AH39</f>
        <v>0</v>
      </c>
      <c r="BJ27" s="219">
        <f>SUM(Intern!$AE$20+Intern!$AE$21)</f>
        <v>3345</v>
      </c>
      <c r="BK27">
        <f>Intern!$AE$15</f>
        <v>413</v>
      </c>
      <c r="BL27">
        <f>Intern!$AE$14</f>
        <v>1897</v>
      </c>
      <c r="BM27" s="12"/>
    </row>
    <row r="28" spans="1:65" ht="14" customHeight="1">
      <c r="A28" s="27"/>
      <c r="B28" s="27">
        <f>'TN-Tabelle für Erasmus@ISB'!R40</f>
        <v>0</v>
      </c>
      <c r="C28" s="28">
        <f>'TN-Tabelle für Erasmus@ISB'!B40</f>
        <v>0</v>
      </c>
      <c r="D28" s="28" t="str">
        <f t="shared" si="1"/>
        <v>0</v>
      </c>
      <c r="E28" s="28">
        <f>'TN-Tabelle für Erasmus@ISB'!C40</f>
        <v>0</v>
      </c>
      <c r="F28" s="28">
        <f>'TN-Tabelle für Erasmus@ISB'!D40</f>
        <v>0</v>
      </c>
      <c r="G28" s="28">
        <f>'TN-Tabelle für Erasmus@ISB'!E40</f>
        <v>0</v>
      </c>
      <c r="H28" s="29">
        <f>'TN-Tabelle für Erasmus@ISB'!F40</f>
        <v>0</v>
      </c>
      <c r="I28" s="28">
        <f>'TN-Tabelle für Erasmus@ISB'!G40</f>
        <v>0</v>
      </c>
      <c r="J28" s="11">
        <f>'TN-Tabelle für Erasmus@ISB'!H40</f>
        <v>0</v>
      </c>
      <c r="K28" s="12">
        <f>'TN-Tabelle für Erasmus@ISB'!I40</f>
        <v>0</v>
      </c>
      <c r="L28" s="12">
        <f>'TN-Tabelle für Erasmus@ISB'!J40</f>
        <v>0</v>
      </c>
      <c r="M28" s="12">
        <f>'TN-Tabelle für Erasmus@ISB'!K40</f>
        <v>0</v>
      </c>
      <c r="N28" s="12">
        <f>'TN-Tabelle für Erasmus@ISB'!L40</f>
        <v>0</v>
      </c>
      <c r="O28" s="12">
        <f>'TN-Tabelle für Erasmus@ISB'!M40</f>
        <v>0</v>
      </c>
      <c r="P28" s="10">
        <f>'TN-Tabelle für Erasmus@ISB'!O40</f>
        <v>0</v>
      </c>
      <c r="Q28" s="30">
        <f>'TN-Tabelle für Erasmus@ISB'!AB40</f>
        <v>0</v>
      </c>
      <c r="R28" s="30">
        <f>'TN-Tabelle für Erasmus@ISB'!AC40</f>
        <v>0</v>
      </c>
      <c r="S28" s="10">
        <f>'TN-Tabelle für Erasmus@ISB'!T40</f>
        <v>0</v>
      </c>
      <c r="T28" s="10">
        <f>'TN-Tabelle für Erasmus@ISB'!N40</f>
        <v>0</v>
      </c>
      <c r="U28" s="196"/>
      <c r="V28" s="196" t="s">
        <v>63</v>
      </c>
      <c r="W28" s="196"/>
      <c r="X28" s="196"/>
      <c r="Y28" s="196" t="s">
        <v>63</v>
      </c>
      <c r="Z28" s="196"/>
      <c r="AA28" s="196" t="s">
        <v>63</v>
      </c>
      <c r="AB28" s="196"/>
      <c r="AC28" s="200">
        <f>'TN-Tabelle für Erasmus@ISB'!H40</f>
        <v>0</v>
      </c>
      <c r="AD28" s="201">
        <f>'TN-Tabelle für Erasmus@ISB'!J40</f>
        <v>0</v>
      </c>
      <c r="AE28" s="201">
        <f>'TN-Tabelle für Erasmus@ISB'!O40</f>
        <v>0</v>
      </c>
      <c r="AF28" s="10">
        <f>'TN-Tabelle für Erasmus@ISB'!P40</f>
        <v>0</v>
      </c>
      <c r="AG28" s="201">
        <f>'TN-Tabelle für Erasmus@ISB'!$B$2</f>
        <v>0</v>
      </c>
      <c r="AH28" s="10">
        <f>'TN-Tabelle für Erasmus@ISB'!T40</f>
        <v>0</v>
      </c>
      <c r="AI28" s="10">
        <f>'TN-Tabelle für Erasmus@ISB'!U40</f>
        <v>0</v>
      </c>
      <c r="AJ28" s="10" t="str">
        <f>'TN-Tabelle für Erasmus@ISB'!Y40</f>
        <v>zu wenig km</v>
      </c>
      <c r="AK28" s="10">
        <f>'TN-Tabelle für Erasmus@ISB'!X40</f>
        <v>0</v>
      </c>
      <c r="AL28" s="10">
        <f>'TN-Tabelle für Erasmus@ISB'!Z40</f>
        <v>0</v>
      </c>
      <c r="AM28" s="26" t="str">
        <f>'TN-Tabelle für Erasmus@ISB'!AA40</f>
        <v>Ja</v>
      </c>
      <c r="AN28" s="13">
        <f>'TN-Tabelle für Erasmus@ISB'!AH40</f>
        <v>0</v>
      </c>
      <c r="AO28" s="25">
        <f>'TN-Tabelle für Erasmus@ISB'!AG40</f>
        <v>0</v>
      </c>
      <c r="AP28" s="10" t="str">
        <f>'TN-Tabelle für Erasmus@ISB'!Q40</f>
        <v>Kurstitel (nur eintragen bei Auswahl Kurs)</v>
      </c>
      <c r="AQ28" s="227">
        <f t="shared" si="0"/>
        <v>2</v>
      </c>
      <c r="AR28" s="28">
        <f>'TN-Tabelle für Erasmus@ISB'!E40</f>
        <v>0</v>
      </c>
      <c r="AS28" s="28">
        <f>'TN-Tabelle für Erasmus@ISB'!D40</f>
        <v>0</v>
      </c>
      <c r="AT28" s="28">
        <f>'TN-Tabelle für Erasmus@ISB'!C40</f>
        <v>0</v>
      </c>
      <c r="AU28" s="28">
        <f>Intern!$AE$29</f>
        <v>1</v>
      </c>
      <c r="AV28" s="219">
        <f>SUM(Intern!$AE$20+Intern!$AE$21)</f>
        <v>3345</v>
      </c>
      <c r="AW28">
        <f>Intern!$AE$23</f>
        <v>0</v>
      </c>
      <c r="AX28">
        <f>Intern!$AE$24</f>
        <v>1</v>
      </c>
      <c r="AY28">
        <f>Intern!$AE$25</f>
        <v>0</v>
      </c>
      <c r="AZ28">
        <f>COUNTIF('TN-Tabelle für Erasmus@ISB'!$B$14:$B$155,"Lehrkräfte: Begleitperson")</f>
        <v>2</v>
      </c>
      <c r="BA28">
        <f>COUNTIF('TN-Tabelle für Erasmus@ISB'!$B$14:$B$155,"Lernende: Gruppenmobilität")</f>
        <v>1</v>
      </c>
      <c r="BB28" s="38">
        <f t="shared" si="2"/>
        <v>2</v>
      </c>
      <c r="BC28" s="38">
        <f>Intern!$AE$28</f>
        <v>2</v>
      </c>
      <c r="BD28" s="38">
        <f>Intern!$AE$29</f>
        <v>1</v>
      </c>
      <c r="BF28" s="10" t="str">
        <f>'TN-Tabelle für Erasmus@ISB'!Y40</f>
        <v>zu wenig km</v>
      </c>
      <c r="BG28" s="10">
        <f>'TN-Tabelle für Erasmus@ISB'!X40</f>
        <v>0</v>
      </c>
      <c r="BH28" s="10">
        <v>0</v>
      </c>
      <c r="BI28" s="13">
        <f>'TN-Tabelle für Erasmus@ISB'!AH40</f>
        <v>0</v>
      </c>
      <c r="BJ28" s="219">
        <f>SUM(Intern!$AE$20+Intern!$AE$21)</f>
        <v>3345</v>
      </c>
      <c r="BK28">
        <f>Intern!$AE$15</f>
        <v>413</v>
      </c>
      <c r="BL28">
        <f>Intern!$AE$14</f>
        <v>1897</v>
      </c>
      <c r="BM28" s="12"/>
    </row>
    <row r="29" spans="1:65" ht="14" customHeight="1">
      <c r="A29" s="27"/>
      <c r="B29" s="27">
        <f>'TN-Tabelle für Erasmus@ISB'!R41</f>
        <v>0</v>
      </c>
      <c r="C29" s="28">
        <f>'TN-Tabelle für Erasmus@ISB'!B41</f>
        <v>0</v>
      </c>
      <c r="D29" s="28" t="str">
        <f t="shared" si="1"/>
        <v>0</v>
      </c>
      <c r="E29" s="28">
        <f>'TN-Tabelle für Erasmus@ISB'!C41</f>
        <v>0</v>
      </c>
      <c r="F29" s="28">
        <f>'TN-Tabelle für Erasmus@ISB'!D41</f>
        <v>0</v>
      </c>
      <c r="G29" s="28">
        <f>'TN-Tabelle für Erasmus@ISB'!E41</f>
        <v>0</v>
      </c>
      <c r="H29" s="29">
        <f>'TN-Tabelle für Erasmus@ISB'!F41</f>
        <v>0</v>
      </c>
      <c r="I29" s="28">
        <f>'TN-Tabelle für Erasmus@ISB'!G41</f>
        <v>0</v>
      </c>
      <c r="J29" s="11">
        <f>'TN-Tabelle für Erasmus@ISB'!H41</f>
        <v>0</v>
      </c>
      <c r="K29" s="12">
        <f>'TN-Tabelle für Erasmus@ISB'!I41</f>
        <v>0</v>
      </c>
      <c r="L29" s="12">
        <f>'TN-Tabelle für Erasmus@ISB'!J41</f>
        <v>0</v>
      </c>
      <c r="M29" s="12">
        <f>'TN-Tabelle für Erasmus@ISB'!K41</f>
        <v>0</v>
      </c>
      <c r="N29" s="12">
        <f>'TN-Tabelle für Erasmus@ISB'!L41</f>
        <v>0</v>
      </c>
      <c r="O29" s="12">
        <f>'TN-Tabelle für Erasmus@ISB'!M41</f>
        <v>0</v>
      </c>
      <c r="P29" s="10">
        <f>'TN-Tabelle für Erasmus@ISB'!O41</f>
        <v>0</v>
      </c>
      <c r="Q29" s="30">
        <f>'TN-Tabelle für Erasmus@ISB'!AB41</f>
        <v>0</v>
      </c>
      <c r="R29" s="30">
        <f>'TN-Tabelle für Erasmus@ISB'!AC41</f>
        <v>0</v>
      </c>
      <c r="S29" s="10">
        <f>'TN-Tabelle für Erasmus@ISB'!T41</f>
        <v>0</v>
      </c>
      <c r="T29" s="10">
        <f>'TN-Tabelle für Erasmus@ISB'!N41</f>
        <v>0</v>
      </c>
      <c r="U29" s="196"/>
      <c r="V29" s="196" t="s">
        <v>63</v>
      </c>
      <c r="W29" s="196"/>
      <c r="X29" s="196"/>
      <c r="Y29" s="196" t="s">
        <v>63</v>
      </c>
      <c r="Z29" s="196"/>
      <c r="AA29" s="196" t="s">
        <v>63</v>
      </c>
      <c r="AB29" s="196"/>
      <c r="AC29" s="200">
        <f>'TN-Tabelle für Erasmus@ISB'!H41</f>
        <v>0</v>
      </c>
      <c r="AD29" s="201">
        <f>'TN-Tabelle für Erasmus@ISB'!J41</f>
        <v>0</v>
      </c>
      <c r="AE29" s="201">
        <f>'TN-Tabelle für Erasmus@ISB'!O41</f>
        <v>0</v>
      </c>
      <c r="AF29" s="10">
        <f>'TN-Tabelle für Erasmus@ISB'!P41</f>
        <v>0</v>
      </c>
      <c r="AG29" s="201">
        <f>'TN-Tabelle für Erasmus@ISB'!$B$2</f>
        <v>0</v>
      </c>
      <c r="AH29" s="10">
        <f>'TN-Tabelle für Erasmus@ISB'!T41</f>
        <v>0</v>
      </c>
      <c r="AI29" s="10">
        <f>'TN-Tabelle für Erasmus@ISB'!U41</f>
        <v>0</v>
      </c>
      <c r="AJ29" s="10" t="str">
        <f>'TN-Tabelle für Erasmus@ISB'!Y41</f>
        <v>zu wenig km</v>
      </c>
      <c r="AK29" s="10">
        <f>'TN-Tabelle für Erasmus@ISB'!X41</f>
        <v>0</v>
      </c>
      <c r="AL29" s="10">
        <f>'TN-Tabelle für Erasmus@ISB'!Z41</f>
        <v>0</v>
      </c>
      <c r="AM29" s="26" t="str">
        <f>'TN-Tabelle für Erasmus@ISB'!AA41</f>
        <v>Ja</v>
      </c>
      <c r="AN29" s="13">
        <f>'TN-Tabelle für Erasmus@ISB'!AH41</f>
        <v>0</v>
      </c>
      <c r="AO29" s="25">
        <f>'TN-Tabelle für Erasmus@ISB'!AG41</f>
        <v>0</v>
      </c>
      <c r="AP29" s="10" t="str">
        <f>'TN-Tabelle für Erasmus@ISB'!Q41</f>
        <v>Kurstitel (nur eintragen bei Auswahl Kurs)</v>
      </c>
      <c r="AQ29" s="227">
        <f t="shared" si="0"/>
        <v>2</v>
      </c>
      <c r="AR29" s="28">
        <f>'TN-Tabelle für Erasmus@ISB'!E41</f>
        <v>0</v>
      </c>
      <c r="AS29" s="28">
        <f>'TN-Tabelle für Erasmus@ISB'!D41</f>
        <v>0</v>
      </c>
      <c r="AT29" s="28">
        <f>'TN-Tabelle für Erasmus@ISB'!C41</f>
        <v>0</v>
      </c>
      <c r="AU29" s="28">
        <f>Intern!$AE$29</f>
        <v>1</v>
      </c>
      <c r="AV29" s="219">
        <f>SUM(Intern!$AE$20+Intern!$AE$21)</f>
        <v>3345</v>
      </c>
      <c r="AW29">
        <f>Intern!$AE$23</f>
        <v>0</v>
      </c>
      <c r="AX29">
        <f>Intern!$AE$24</f>
        <v>1</v>
      </c>
      <c r="AY29">
        <f>Intern!$AE$25</f>
        <v>0</v>
      </c>
      <c r="AZ29">
        <f>COUNTIF('TN-Tabelle für Erasmus@ISB'!$B$14:$B$155,"Lehrkräfte: Begleitperson")</f>
        <v>2</v>
      </c>
      <c r="BA29">
        <f>COUNTIF('TN-Tabelle für Erasmus@ISB'!$B$14:$B$155,"Lernende: Gruppenmobilität")</f>
        <v>1</v>
      </c>
      <c r="BB29" s="38">
        <f t="shared" si="2"/>
        <v>2</v>
      </c>
      <c r="BC29" s="38">
        <f>Intern!$AE$28</f>
        <v>2</v>
      </c>
      <c r="BD29" s="38">
        <f>Intern!$AE$29</f>
        <v>1</v>
      </c>
      <c r="BF29" s="10" t="str">
        <f>'TN-Tabelle für Erasmus@ISB'!Y41</f>
        <v>zu wenig km</v>
      </c>
      <c r="BG29" s="10">
        <f>'TN-Tabelle für Erasmus@ISB'!X41</f>
        <v>0</v>
      </c>
      <c r="BH29" s="10">
        <v>0</v>
      </c>
      <c r="BI29" s="13">
        <f>'TN-Tabelle für Erasmus@ISB'!AH41</f>
        <v>0</v>
      </c>
      <c r="BJ29" s="219">
        <f>SUM(Intern!$AE$20+Intern!$AE$21)</f>
        <v>3345</v>
      </c>
      <c r="BK29">
        <f>Intern!$AE$15</f>
        <v>413</v>
      </c>
      <c r="BL29">
        <f>Intern!$AE$14</f>
        <v>1897</v>
      </c>
      <c r="BM29" s="12"/>
    </row>
    <row r="30" spans="1:65" ht="14" customHeight="1">
      <c r="A30" s="27"/>
      <c r="B30" s="27">
        <f>'TN-Tabelle für Erasmus@ISB'!R42</f>
        <v>0</v>
      </c>
      <c r="C30" s="28">
        <f>'TN-Tabelle für Erasmus@ISB'!B42</f>
        <v>0</v>
      </c>
      <c r="D30" s="28" t="str">
        <f t="shared" si="1"/>
        <v>0</v>
      </c>
      <c r="E30" s="28">
        <f>'TN-Tabelle für Erasmus@ISB'!C42</f>
        <v>0</v>
      </c>
      <c r="F30" s="28">
        <f>'TN-Tabelle für Erasmus@ISB'!D42</f>
        <v>0</v>
      </c>
      <c r="G30" s="28">
        <f>'TN-Tabelle für Erasmus@ISB'!E42</f>
        <v>0</v>
      </c>
      <c r="H30" s="29">
        <f>'TN-Tabelle für Erasmus@ISB'!F42</f>
        <v>0</v>
      </c>
      <c r="I30" s="28">
        <f>'TN-Tabelle für Erasmus@ISB'!G42</f>
        <v>0</v>
      </c>
      <c r="J30" s="11">
        <f>'TN-Tabelle für Erasmus@ISB'!H42</f>
        <v>0</v>
      </c>
      <c r="K30" s="12">
        <f>'TN-Tabelle für Erasmus@ISB'!I42</f>
        <v>0</v>
      </c>
      <c r="L30" s="12">
        <f>'TN-Tabelle für Erasmus@ISB'!J42</f>
        <v>0</v>
      </c>
      <c r="M30" s="12">
        <f>'TN-Tabelle für Erasmus@ISB'!K42</f>
        <v>0</v>
      </c>
      <c r="N30" s="12">
        <f>'TN-Tabelle für Erasmus@ISB'!L42</f>
        <v>0</v>
      </c>
      <c r="O30" s="12">
        <f>'TN-Tabelle für Erasmus@ISB'!M42</f>
        <v>0</v>
      </c>
      <c r="P30" s="10">
        <f>'TN-Tabelle für Erasmus@ISB'!O42</f>
        <v>0</v>
      </c>
      <c r="Q30" s="30">
        <f>'TN-Tabelle für Erasmus@ISB'!AB42</f>
        <v>0</v>
      </c>
      <c r="R30" s="30">
        <f>'TN-Tabelle für Erasmus@ISB'!AC42</f>
        <v>0</v>
      </c>
      <c r="S30" s="10">
        <f>'TN-Tabelle für Erasmus@ISB'!T42</f>
        <v>0</v>
      </c>
      <c r="T30" s="10">
        <f>'TN-Tabelle für Erasmus@ISB'!N42</f>
        <v>0</v>
      </c>
      <c r="U30" s="196"/>
      <c r="V30" s="196" t="s">
        <v>63</v>
      </c>
      <c r="W30" s="196"/>
      <c r="X30" s="196"/>
      <c r="Y30" s="196" t="s">
        <v>63</v>
      </c>
      <c r="Z30" s="196"/>
      <c r="AA30" s="196" t="s">
        <v>63</v>
      </c>
      <c r="AB30" s="196"/>
      <c r="AC30" s="200">
        <f>'TN-Tabelle für Erasmus@ISB'!H42</f>
        <v>0</v>
      </c>
      <c r="AD30" s="201">
        <f>'TN-Tabelle für Erasmus@ISB'!J42</f>
        <v>0</v>
      </c>
      <c r="AE30" s="201">
        <f>'TN-Tabelle für Erasmus@ISB'!O42</f>
        <v>0</v>
      </c>
      <c r="AF30" s="10">
        <f>'TN-Tabelle für Erasmus@ISB'!P42</f>
        <v>0</v>
      </c>
      <c r="AG30" s="201">
        <f>'TN-Tabelle für Erasmus@ISB'!$B$2</f>
        <v>0</v>
      </c>
      <c r="AH30" s="10">
        <f>'TN-Tabelle für Erasmus@ISB'!T42</f>
        <v>0</v>
      </c>
      <c r="AI30" s="10">
        <f>'TN-Tabelle für Erasmus@ISB'!U42</f>
        <v>0</v>
      </c>
      <c r="AJ30" s="10" t="str">
        <f>'TN-Tabelle für Erasmus@ISB'!Y42</f>
        <v>zu wenig km</v>
      </c>
      <c r="AK30" s="10">
        <f>'TN-Tabelle für Erasmus@ISB'!X42</f>
        <v>0</v>
      </c>
      <c r="AL30" s="10">
        <f>'TN-Tabelle für Erasmus@ISB'!Z42</f>
        <v>0</v>
      </c>
      <c r="AM30" s="26" t="str">
        <f>'TN-Tabelle für Erasmus@ISB'!AA42</f>
        <v>Ja</v>
      </c>
      <c r="AN30" s="13">
        <f>'TN-Tabelle für Erasmus@ISB'!AH42</f>
        <v>0</v>
      </c>
      <c r="AO30" s="25">
        <f>'TN-Tabelle für Erasmus@ISB'!AG42</f>
        <v>0</v>
      </c>
      <c r="AP30" s="10" t="str">
        <f>'TN-Tabelle für Erasmus@ISB'!Q42</f>
        <v>Kurstitel (nur eintragen bei Auswahl Kurs)</v>
      </c>
      <c r="AQ30" s="227">
        <f t="shared" si="0"/>
        <v>2</v>
      </c>
      <c r="AR30" s="28">
        <f>'TN-Tabelle für Erasmus@ISB'!E42</f>
        <v>0</v>
      </c>
      <c r="AS30" s="28">
        <f>'TN-Tabelle für Erasmus@ISB'!D42</f>
        <v>0</v>
      </c>
      <c r="AT30" s="28">
        <f>'TN-Tabelle für Erasmus@ISB'!C42</f>
        <v>0</v>
      </c>
      <c r="AU30" s="28">
        <f>Intern!$AE$29</f>
        <v>1</v>
      </c>
      <c r="AV30" s="219">
        <f>SUM(Intern!$AE$20+Intern!$AE$21)</f>
        <v>3345</v>
      </c>
      <c r="AW30">
        <f>Intern!$AE$23</f>
        <v>0</v>
      </c>
      <c r="AX30">
        <f>Intern!$AE$24</f>
        <v>1</v>
      </c>
      <c r="AY30">
        <f>Intern!$AE$25</f>
        <v>0</v>
      </c>
      <c r="AZ30">
        <f>COUNTIF('TN-Tabelle für Erasmus@ISB'!$B$14:$B$155,"Lehrkräfte: Begleitperson")</f>
        <v>2</v>
      </c>
      <c r="BA30">
        <f>COUNTIF('TN-Tabelle für Erasmus@ISB'!$B$14:$B$155,"Lernende: Gruppenmobilität")</f>
        <v>1</v>
      </c>
      <c r="BB30" s="38">
        <f t="shared" si="2"/>
        <v>2</v>
      </c>
      <c r="BC30" s="38">
        <f>Intern!$AE$28</f>
        <v>2</v>
      </c>
      <c r="BD30" s="38">
        <f>Intern!$AE$29</f>
        <v>1</v>
      </c>
      <c r="BF30" s="10" t="str">
        <f>'TN-Tabelle für Erasmus@ISB'!Y42</f>
        <v>zu wenig km</v>
      </c>
      <c r="BG30" s="10">
        <f>'TN-Tabelle für Erasmus@ISB'!X42</f>
        <v>0</v>
      </c>
      <c r="BH30" s="10">
        <v>0</v>
      </c>
      <c r="BI30" s="13">
        <f>'TN-Tabelle für Erasmus@ISB'!AH42</f>
        <v>0</v>
      </c>
      <c r="BJ30" s="219">
        <f>SUM(Intern!$AE$20+Intern!$AE$21)</f>
        <v>3345</v>
      </c>
      <c r="BK30">
        <f>Intern!$AE$15</f>
        <v>413</v>
      </c>
      <c r="BL30">
        <f>Intern!$AE$14</f>
        <v>1897</v>
      </c>
      <c r="BM30" s="12"/>
    </row>
    <row r="31" spans="1:65" ht="14" customHeight="1">
      <c r="A31" s="27"/>
      <c r="B31" s="27">
        <f>'TN-Tabelle für Erasmus@ISB'!R43</f>
        <v>0</v>
      </c>
      <c r="C31" s="28">
        <f>'TN-Tabelle für Erasmus@ISB'!B43</f>
        <v>0</v>
      </c>
      <c r="D31" s="28" t="str">
        <f t="shared" si="1"/>
        <v>0</v>
      </c>
      <c r="E31" s="28">
        <f>'TN-Tabelle für Erasmus@ISB'!C43</f>
        <v>0</v>
      </c>
      <c r="F31" s="28">
        <f>'TN-Tabelle für Erasmus@ISB'!D43</f>
        <v>0</v>
      </c>
      <c r="G31" s="28">
        <f>'TN-Tabelle für Erasmus@ISB'!E43</f>
        <v>0</v>
      </c>
      <c r="H31" s="29">
        <f>'TN-Tabelle für Erasmus@ISB'!F43</f>
        <v>0</v>
      </c>
      <c r="I31" s="28">
        <f>'TN-Tabelle für Erasmus@ISB'!G43</f>
        <v>0</v>
      </c>
      <c r="J31" s="11">
        <f>'TN-Tabelle für Erasmus@ISB'!H43</f>
        <v>0</v>
      </c>
      <c r="K31" s="12">
        <f>'TN-Tabelle für Erasmus@ISB'!I43</f>
        <v>0</v>
      </c>
      <c r="L31" s="12">
        <f>'TN-Tabelle für Erasmus@ISB'!J43</f>
        <v>0</v>
      </c>
      <c r="M31" s="12">
        <f>'TN-Tabelle für Erasmus@ISB'!K43</f>
        <v>0</v>
      </c>
      <c r="N31" s="12">
        <f>'TN-Tabelle für Erasmus@ISB'!L43</f>
        <v>0</v>
      </c>
      <c r="O31" s="12">
        <f>'TN-Tabelle für Erasmus@ISB'!M43</f>
        <v>0</v>
      </c>
      <c r="P31" s="10">
        <f>'TN-Tabelle für Erasmus@ISB'!O43</f>
        <v>0</v>
      </c>
      <c r="Q31" s="30">
        <f>'TN-Tabelle für Erasmus@ISB'!AB43</f>
        <v>0</v>
      </c>
      <c r="R31" s="30">
        <f>'TN-Tabelle für Erasmus@ISB'!AC43</f>
        <v>0</v>
      </c>
      <c r="S31" s="10">
        <f>'TN-Tabelle für Erasmus@ISB'!T43</f>
        <v>0</v>
      </c>
      <c r="T31" s="10">
        <f>'TN-Tabelle für Erasmus@ISB'!N43</f>
        <v>0</v>
      </c>
      <c r="U31" s="196"/>
      <c r="V31" s="196" t="s">
        <v>63</v>
      </c>
      <c r="W31" s="196"/>
      <c r="X31" s="196"/>
      <c r="Y31" s="196" t="s">
        <v>63</v>
      </c>
      <c r="Z31" s="196"/>
      <c r="AA31" s="196" t="s">
        <v>63</v>
      </c>
      <c r="AB31" s="196"/>
      <c r="AC31" s="200">
        <f>'TN-Tabelle für Erasmus@ISB'!H43</f>
        <v>0</v>
      </c>
      <c r="AD31" s="201">
        <f>'TN-Tabelle für Erasmus@ISB'!J43</f>
        <v>0</v>
      </c>
      <c r="AE31" s="201">
        <f>'TN-Tabelle für Erasmus@ISB'!O43</f>
        <v>0</v>
      </c>
      <c r="AF31" s="10">
        <f>'TN-Tabelle für Erasmus@ISB'!P43</f>
        <v>0</v>
      </c>
      <c r="AG31" s="201">
        <f>'TN-Tabelle für Erasmus@ISB'!$B$2</f>
        <v>0</v>
      </c>
      <c r="AH31" s="10">
        <f>'TN-Tabelle für Erasmus@ISB'!T43</f>
        <v>0</v>
      </c>
      <c r="AI31" s="10">
        <f>'TN-Tabelle für Erasmus@ISB'!U43</f>
        <v>0</v>
      </c>
      <c r="AJ31" s="10" t="str">
        <f>'TN-Tabelle für Erasmus@ISB'!Y43</f>
        <v>zu wenig km</v>
      </c>
      <c r="AK31" s="10">
        <f>'TN-Tabelle für Erasmus@ISB'!X43</f>
        <v>0</v>
      </c>
      <c r="AL31" s="10">
        <f>'TN-Tabelle für Erasmus@ISB'!Z43</f>
        <v>0</v>
      </c>
      <c r="AM31" s="26" t="str">
        <f>'TN-Tabelle für Erasmus@ISB'!AA43</f>
        <v>Ja</v>
      </c>
      <c r="AN31" s="13">
        <f>'TN-Tabelle für Erasmus@ISB'!AH43</f>
        <v>0</v>
      </c>
      <c r="AO31" s="25">
        <f>'TN-Tabelle für Erasmus@ISB'!AG43</f>
        <v>0</v>
      </c>
      <c r="AP31" s="10" t="str">
        <f>'TN-Tabelle für Erasmus@ISB'!Q43</f>
        <v>Kurstitel (nur eintragen bei Auswahl Kurs)</v>
      </c>
      <c r="AQ31" s="227">
        <f t="shared" si="0"/>
        <v>2</v>
      </c>
      <c r="AR31" s="28">
        <f>'TN-Tabelle für Erasmus@ISB'!E43</f>
        <v>0</v>
      </c>
      <c r="AS31" s="28">
        <f>'TN-Tabelle für Erasmus@ISB'!D43</f>
        <v>0</v>
      </c>
      <c r="AT31" s="28">
        <f>'TN-Tabelle für Erasmus@ISB'!C43</f>
        <v>0</v>
      </c>
      <c r="AU31" s="28">
        <f>Intern!$AE$29</f>
        <v>1</v>
      </c>
      <c r="AV31" s="219">
        <f>SUM(Intern!$AE$20+Intern!$AE$21)</f>
        <v>3345</v>
      </c>
      <c r="AW31">
        <f>Intern!$AE$23</f>
        <v>0</v>
      </c>
      <c r="AX31">
        <f>Intern!$AE$24</f>
        <v>1</v>
      </c>
      <c r="AY31">
        <f>Intern!$AE$25</f>
        <v>0</v>
      </c>
      <c r="AZ31">
        <f>COUNTIF('TN-Tabelle für Erasmus@ISB'!$B$14:$B$155,"Lehrkräfte: Begleitperson")</f>
        <v>2</v>
      </c>
      <c r="BA31">
        <f>COUNTIF('TN-Tabelle für Erasmus@ISB'!$B$14:$B$155,"Lernende: Gruppenmobilität")</f>
        <v>1</v>
      </c>
      <c r="BB31" s="38">
        <f t="shared" si="2"/>
        <v>2</v>
      </c>
      <c r="BC31" s="38">
        <f>Intern!$AE$28</f>
        <v>2</v>
      </c>
      <c r="BD31" s="38">
        <f>Intern!$AE$29</f>
        <v>1</v>
      </c>
      <c r="BF31" s="10" t="str">
        <f>'TN-Tabelle für Erasmus@ISB'!Y43</f>
        <v>zu wenig km</v>
      </c>
      <c r="BG31" s="10">
        <f>'TN-Tabelle für Erasmus@ISB'!X43</f>
        <v>0</v>
      </c>
      <c r="BH31" s="10">
        <v>0</v>
      </c>
      <c r="BI31" s="13">
        <f>'TN-Tabelle für Erasmus@ISB'!AH43</f>
        <v>0</v>
      </c>
      <c r="BJ31" s="219">
        <f>SUM(Intern!$AE$20+Intern!$AE$21)</f>
        <v>3345</v>
      </c>
      <c r="BK31">
        <f>Intern!$AE$15</f>
        <v>413</v>
      </c>
      <c r="BL31">
        <f>Intern!$AE$14</f>
        <v>1897</v>
      </c>
      <c r="BM31" s="12"/>
    </row>
    <row r="32" spans="1:65" ht="14" customHeight="1">
      <c r="A32" s="27"/>
      <c r="B32" s="27">
        <f>'TN-Tabelle für Erasmus@ISB'!R44</f>
        <v>0</v>
      </c>
      <c r="C32" s="28">
        <f>'TN-Tabelle für Erasmus@ISB'!B44</f>
        <v>0</v>
      </c>
      <c r="D32" s="28" t="str">
        <f t="shared" si="1"/>
        <v>0</v>
      </c>
      <c r="E32" s="28">
        <f>'TN-Tabelle für Erasmus@ISB'!C44</f>
        <v>0</v>
      </c>
      <c r="F32" s="28">
        <f>'TN-Tabelle für Erasmus@ISB'!D44</f>
        <v>0</v>
      </c>
      <c r="G32" s="28">
        <f>'TN-Tabelle für Erasmus@ISB'!E44</f>
        <v>0</v>
      </c>
      <c r="H32" s="29">
        <f>'TN-Tabelle für Erasmus@ISB'!F44</f>
        <v>0</v>
      </c>
      <c r="I32" s="28">
        <f>'TN-Tabelle für Erasmus@ISB'!G44</f>
        <v>0</v>
      </c>
      <c r="J32" s="11">
        <f>'TN-Tabelle für Erasmus@ISB'!H44</f>
        <v>0</v>
      </c>
      <c r="K32" s="12">
        <f>'TN-Tabelle für Erasmus@ISB'!I44</f>
        <v>0</v>
      </c>
      <c r="L32" s="12">
        <f>'TN-Tabelle für Erasmus@ISB'!J44</f>
        <v>0</v>
      </c>
      <c r="M32" s="12">
        <f>'TN-Tabelle für Erasmus@ISB'!K44</f>
        <v>0</v>
      </c>
      <c r="N32" s="12">
        <f>'TN-Tabelle für Erasmus@ISB'!L44</f>
        <v>0</v>
      </c>
      <c r="O32" s="12">
        <f>'TN-Tabelle für Erasmus@ISB'!M44</f>
        <v>0</v>
      </c>
      <c r="P32" s="10">
        <f>'TN-Tabelle für Erasmus@ISB'!O44</f>
        <v>0</v>
      </c>
      <c r="Q32" s="30">
        <f>'TN-Tabelle für Erasmus@ISB'!AB44</f>
        <v>0</v>
      </c>
      <c r="R32" s="30">
        <f>'TN-Tabelle für Erasmus@ISB'!AC44</f>
        <v>0</v>
      </c>
      <c r="S32" s="10">
        <f>'TN-Tabelle für Erasmus@ISB'!T44</f>
        <v>0</v>
      </c>
      <c r="T32" s="10">
        <f>'TN-Tabelle für Erasmus@ISB'!N44</f>
        <v>0</v>
      </c>
      <c r="U32" s="196"/>
      <c r="V32" s="196" t="s">
        <v>63</v>
      </c>
      <c r="W32" s="196"/>
      <c r="X32" s="196"/>
      <c r="Y32" s="196" t="s">
        <v>63</v>
      </c>
      <c r="Z32" s="196"/>
      <c r="AA32" s="196" t="s">
        <v>63</v>
      </c>
      <c r="AB32" s="196"/>
      <c r="AC32" s="200">
        <f>'TN-Tabelle für Erasmus@ISB'!H44</f>
        <v>0</v>
      </c>
      <c r="AD32" s="201">
        <f>'TN-Tabelle für Erasmus@ISB'!J44</f>
        <v>0</v>
      </c>
      <c r="AE32" s="201">
        <f>'TN-Tabelle für Erasmus@ISB'!O44</f>
        <v>0</v>
      </c>
      <c r="AF32" s="10">
        <f>'TN-Tabelle für Erasmus@ISB'!P44</f>
        <v>0</v>
      </c>
      <c r="AG32" s="201">
        <f>'TN-Tabelle für Erasmus@ISB'!$B$2</f>
        <v>0</v>
      </c>
      <c r="AH32" s="10">
        <f>'TN-Tabelle für Erasmus@ISB'!T44</f>
        <v>0</v>
      </c>
      <c r="AI32" s="10">
        <f>'TN-Tabelle für Erasmus@ISB'!U44</f>
        <v>0</v>
      </c>
      <c r="AJ32" s="10" t="str">
        <f>'TN-Tabelle für Erasmus@ISB'!Y44</f>
        <v>zu wenig km</v>
      </c>
      <c r="AK32" s="10">
        <f>'TN-Tabelle für Erasmus@ISB'!X44</f>
        <v>0</v>
      </c>
      <c r="AL32" s="10">
        <f>'TN-Tabelle für Erasmus@ISB'!Z44</f>
        <v>0</v>
      </c>
      <c r="AM32" s="26" t="str">
        <f>'TN-Tabelle für Erasmus@ISB'!AA44</f>
        <v>Ja</v>
      </c>
      <c r="AN32" s="13">
        <f>'TN-Tabelle für Erasmus@ISB'!AH44</f>
        <v>0</v>
      </c>
      <c r="AO32" s="25">
        <f>'TN-Tabelle für Erasmus@ISB'!AG44</f>
        <v>0</v>
      </c>
      <c r="AP32" s="10" t="str">
        <f>'TN-Tabelle für Erasmus@ISB'!Q44</f>
        <v>Kurstitel (nur eintragen bei Auswahl Kurs)</v>
      </c>
      <c r="AQ32" s="227">
        <f t="shared" si="0"/>
        <v>2</v>
      </c>
      <c r="AR32" s="28">
        <f>'TN-Tabelle für Erasmus@ISB'!E44</f>
        <v>0</v>
      </c>
      <c r="AS32" s="28">
        <f>'TN-Tabelle für Erasmus@ISB'!D44</f>
        <v>0</v>
      </c>
      <c r="AT32" s="28">
        <f>'TN-Tabelle für Erasmus@ISB'!C44</f>
        <v>0</v>
      </c>
      <c r="AU32" s="28">
        <f>Intern!$AE$29</f>
        <v>1</v>
      </c>
      <c r="AV32" s="219">
        <f>SUM(Intern!$AE$20+Intern!$AE$21)</f>
        <v>3345</v>
      </c>
      <c r="AW32">
        <f>Intern!$AE$23</f>
        <v>0</v>
      </c>
      <c r="AX32">
        <f>Intern!$AE$24</f>
        <v>1</v>
      </c>
      <c r="AY32">
        <f>Intern!$AE$25</f>
        <v>0</v>
      </c>
      <c r="AZ32">
        <f>COUNTIF('TN-Tabelle für Erasmus@ISB'!$B$14:$B$155,"Lehrkräfte: Begleitperson")</f>
        <v>2</v>
      </c>
      <c r="BA32">
        <f>COUNTIF('TN-Tabelle für Erasmus@ISB'!$B$14:$B$155,"Lernende: Gruppenmobilität")</f>
        <v>1</v>
      </c>
      <c r="BB32" s="38">
        <f t="shared" si="2"/>
        <v>2</v>
      </c>
      <c r="BC32" s="38">
        <f>Intern!$AE$28</f>
        <v>2</v>
      </c>
      <c r="BD32" s="38">
        <f>Intern!$AE$29</f>
        <v>1</v>
      </c>
      <c r="BF32" s="10" t="str">
        <f>'TN-Tabelle für Erasmus@ISB'!Y44</f>
        <v>zu wenig km</v>
      </c>
      <c r="BG32" s="10">
        <f>'TN-Tabelle für Erasmus@ISB'!X44</f>
        <v>0</v>
      </c>
      <c r="BH32" s="10">
        <v>0</v>
      </c>
      <c r="BI32" s="13">
        <f>'TN-Tabelle für Erasmus@ISB'!AH44</f>
        <v>0</v>
      </c>
      <c r="BJ32" s="219">
        <f>SUM(Intern!$AE$20+Intern!$AE$21)</f>
        <v>3345</v>
      </c>
      <c r="BK32">
        <f>Intern!$AE$15</f>
        <v>413</v>
      </c>
      <c r="BL32">
        <f>Intern!$AE$14</f>
        <v>1897</v>
      </c>
      <c r="BM32" s="12"/>
    </row>
    <row r="33" spans="1:65" ht="14" customHeight="1">
      <c r="A33" s="27"/>
      <c r="B33" s="27">
        <f>'TN-Tabelle für Erasmus@ISB'!R45</f>
        <v>0</v>
      </c>
      <c r="C33" s="28">
        <f>'TN-Tabelle für Erasmus@ISB'!B45</f>
        <v>0</v>
      </c>
      <c r="D33" s="28" t="str">
        <f t="shared" si="1"/>
        <v>0</v>
      </c>
      <c r="E33" s="28">
        <f>'TN-Tabelle für Erasmus@ISB'!C45</f>
        <v>0</v>
      </c>
      <c r="F33" s="28">
        <f>'TN-Tabelle für Erasmus@ISB'!D45</f>
        <v>0</v>
      </c>
      <c r="G33" s="28">
        <f>'TN-Tabelle für Erasmus@ISB'!E45</f>
        <v>0</v>
      </c>
      <c r="H33" s="29">
        <f>'TN-Tabelle für Erasmus@ISB'!F45</f>
        <v>0</v>
      </c>
      <c r="I33" s="28">
        <f>'TN-Tabelle für Erasmus@ISB'!G45</f>
        <v>0</v>
      </c>
      <c r="J33" s="11">
        <f>'TN-Tabelle für Erasmus@ISB'!H45</f>
        <v>0</v>
      </c>
      <c r="K33" s="12">
        <f>'TN-Tabelle für Erasmus@ISB'!I45</f>
        <v>0</v>
      </c>
      <c r="L33" s="12">
        <f>'TN-Tabelle für Erasmus@ISB'!J45</f>
        <v>0</v>
      </c>
      <c r="M33" s="12">
        <f>'TN-Tabelle für Erasmus@ISB'!K45</f>
        <v>0</v>
      </c>
      <c r="N33" s="12">
        <f>'TN-Tabelle für Erasmus@ISB'!L45</f>
        <v>0</v>
      </c>
      <c r="O33" s="12">
        <f>'TN-Tabelle für Erasmus@ISB'!M45</f>
        <v>0</v>
      </c>
      <c r="P33" s="10">
        <f>'TN-Tabelle für Erasmus@ISB'!O45</f>
        <v>0</v>
      </c>
      <c r="Q33" s="30">
        <f>'TN-Tabelle für Erasmus@ISB'!AB45</f>
        <v>0</v>
      </c>
      <c r="R33" s="30">
        <f>'TN-Tabelle für Erasmus@ISB'!AC45</f>
        <v>0</v>
      </c>
      <c r="S33" s="10">
        <f>'TN-Tabelle für Erasmus@ISB'!T45</f>
        <v>0</v>
      </c>
      <c r="T33" s="10">
        <f>'TN-Tabelle für Erasmus@ISB'!N45</f>
        <v>0</v>
      </c>
      <c r="U33" s="196"/>
      <c r="V33" s="196" t="s">
        <v>63</v>
      </c>
      <c r="W33" s="196"/>
      <c r="X33" s="196"/>
      <c r="Y33" s="196" t="s">
        <v>63</v>
      </c>
      <c r="Z33" s="196"/>
      <c r="AA33" s="196" t="s">
        <v>63</v>
      </c>
      <c r="AB33" s="196"/>
      <c r="AC33" s="200">
        <f>'TN-Tabelle für Erasmus@ISB'!H45</f>
        <v>0</v>
      </c>
      <c r="AD33" s="201">
        <f>'TN-Tabelle für Erasmus@ISB'!J45</f>
        <v>0</v>
      </c>
      <c r="AE33" s="201">
        <f>'TN-Tabelle für Erasmus@ISB'!O45</f>
        <v>0</v>
      </c>
      <c r="AF33" s="10">
        <f>'TN-Tabelle für Erasmus@ISB'!P45</f>
        <v>0</v>
      </c>
      <c r="AG33" s="201">
        <f>'TN-Tabelle für Erasmus@ISB'!$B$2</f>
        <v>0</v>
      </c>
      <c r="AH33" s="10">
        <f>'TN-Tabelle für Erasmus@ISB'!T45</f>
        <v>0</v>
      </c>
      <c r="AI33" s="10">
        <f>'TN-Tabelle für Erasmus@ISB'!U45</f>
        <v>0</v>
      </c>
      <c r="AJ33" s="10" t="str">
        <f>'TN-Tabelle für Erasmus@ISB'!Y45</f>
        <v>zu wenig km</v>
      </c>
      <c r="AK33" s="10">
        <f>'TN-Tabelle für Erasmus@ISB'!X45</f>
        <v>0</v>
      </c>
      <c r="AL33" s="10">
        <f>'TN-Tabelle für Erasmus@ISB'!Z45</f>
        <v>0</v>
      </c>
      <c r="AM33" s="26" t="str">
        <f>'TN-Tabelle für Erasmus@ISB'!AA45</f>
        <v>Ja</v>
      </c>
      <c r="AN33" s="13">
        <f>'TN-Tabelle für Erasmus@ISB'!AH45</f>
        <v>0</v>
      </c>
      <c r="AO33" s="25">
        <f>'TN-Tabelle für Erasmus@ISB'!AG45</f>
        <v>0</v>
      </c>
      <c r="AP33" s="10" t="str">
        <f>'TN-Tabelle für Erasmus@ISB'!Q45</f>
        <v>Kurstitel (nur eintragen bei Auswahl Kurs)</v>
      </c>
      <c r="AQ33" s="227">
        <f t="shared" si="0"/>
        <v>2</v>
      </c>
      <c r="AR33" s="28">
        <f>'TN-Tabelle für Erasmus@ISB'!E45</f>
        <v>0</v>
      </c>
      <c r="AS33" s="28">
        <f>'TN-Tabelle für Erasmus@ISB'!D45</f>
        <v>0</v>
      </c>
      <c r="AT33" s="28">
        <f>'TN-Tabelle für Erasmus@ISB'!C45</f>
        <v>0</v>
      </c>
      <c r="AU33" s="28">
        <f>Intern!$AE$29</f>
        <v>1</v>
      </c>
      <c r="AV33" s="219">
        <f>SUM(Intern!$AE$20+Intern!$AE$21)</f>
        <v>3345</v>
      </c>
      <c r="AW33">
        <f>Intern!$AE$23</f>
        <v>0</v>
      </c>
      <c r="AX33">
        <f>Intern!$AE$24</f>
        <v>1</v>
      </c>
      <c r="AY33">
        <f>Intern!$AE$25</f>
        <v>0</v>
      </c>
      <c r="AZ33">
        <f>COUNTIF('TN-Tabelle für Erasmus@ISB'!$B$14:$B$155,"Lehrkräfte: Begleitperson")</f>
        <v>2</v>
      </c>
      <c r="BA33">
        <f>COUNTIF('TN-Tabelle für Erasmus@ISB'!$B$14:$B$155,"Lernende: Gruppenmobilität")</f>
        <v>1</v>
      </c>
      <c r="BB33" s="38">
        <f t="shared" si="2"/>
        <v>2</v>
      </c>
      <c r="BC33" s="38">
        <f>Intern!$AE$28</f>
        <v>2</v>
      </c>
      <c r="BD33" s="38">
        <f>Intern!$AE$29</f>
        <v>1</v>
      </c>
      <c r="BF33" s="10" t="str">
        <f>'TN-Tabelle für Erasmus@ISB'!Y45</f>
        <v>zu wenig km</v>
      </c>
      <c r="BG33" s="10">
        <f>'TN-Tabelle für Erasmus@ISB'!X45</f>
        <v>0</v>
      </c>
      <c r="BH33" s="10">
        <v>0</v>
      </c>
      <c r="BI33" s="13">
        <f>'TN-Tabelle für Erasmus@ISB'!AH45</f>
        <v>0</v>
      </c>
      <c r="BJ33" s="219">
        <f>SUM(Intern!$AE$20+Intern!$AE$21)</f>
        <v>3345</v>
      </c>
      <c r="BK33">
        <f>Intern!$AE$15</f>
        <v>413</v>
      </c>
      <c r="BL33">
        <f>Intern!$AE$14</f>
        <v>1897</v>
      </c>
      <c r="BM33" s="12"/>
    </row>
    <row r="34" spans="1:65" ht="14" customHeight="1">
      <c r="A34" s="27"/>
      <c r="B34" s="27">
        <f>'TN-Tabelle für Erasmus@ISB'!R46</f>
        <v>0</v>
      </c>
      <c r="C34" s="28">
        <f>'TN-Tabelle für Erasmus@ISB'!B46</f>
        <v>0</v>
      </c>
      <c r="D34" s="28" t="str">
        <f t="shared" si="1"/>
        <v>0</v>
      </c>
      <c r="E34" s="28">
        <f>'TN-Tabelle für Erasmus@ISB'!C46</f>
        <v>0</v>
      </c>
      <c r="F34" s="28">
        <f>'TN-Tabelle für Erasmus@ISB'!D46</f>
        <v>0</v>
      </c>
      <c r="G34" s="28">
        <f>'TN-Tabelle für Erasmus@ISB'!E46</f>
        <v>0</v>
      </c>
      <c r="H34" s="29">
        <f>'TN-Tabelle für Erasmus@ISB'!F46</f>
        <v>0</v>
      </c>
      <c r="I34" s="28">
        <f>'TN-Tabelle für Erasmus@ISB'!G46</f>
        <v>0</v>
      </c>
      <c r="J34" s="11">
        <f>'TN-Tabelle für Erasmus@ISB'!H46</f>
        <v>0</v>
      </c>
      <c r="K34" s="12">
        <f>'TN-Tabelle für Erasmus@ISB'!I46</f>
        <v>0</v>
      </c>
      <c r="L34" s="12">
        <f>'TN-Tabelle für Erasmus@ISB'!J46</f>
        <v>0</v>
      </c>
      <c r="M34" s="12">
        <f>'TN-Tabelle für Erasmus@ISB'!K46</f>
        <v>0</v>
      </c>
      <c r="N34" s="12">
        <f>'TN-Tabelle für Erasmus@ISB'!L46</f>
        <v>0</v>
      </c>
      <c r="O34" s="12">
        <f>'TN-Tabelle für Erasmus@ISB'!M46</f>
        <v>0</v>
      </c>
      <c r="P34" s="10">
        <f>'TN-Tabelle für Erasmus@ISB'!O46</f>
        <v>0</v>
      </c>
      <c r="Q34" s="30">
        <f>'TN-Tabelle für Erasmus@ISB'!AB46</f>
        <v>0</v>
      </c>
      <c r="R34" s="30">
        <f>'TN-Tabelle für Erasmus@ISB'!AC46</f>
        <v>0</v>
      </c>
      <c r="S34" s="10">
        <f>'TN-Tabelle für Erasmus@ISB'!T46</f>
        <v>0</v>
      </c>
      <c r="T34" s="10">
        <f>'TN-Tabelle für Erasmus@ISB'!N46</f>
        <v>0</v>
      </c>
      <c r="U34" s="196"/>
      <c r="V34" s="196" t="s">
        <v>63</v>
      </c>
      <c r="W34" s="196"/>
      <c r="X34" s="196"/>
      <c r="Y34" s="196" t="s">
        <v>63</v>
      </c>
      <c r="Z34" s="196"/>
      <c r="AA34" s="196" t="s">
        <v>63</v>
      </c>
      <c r="AB34" s="196"/>
      <c r="AC34" s="200">
        <f>'TN-Tabelle für Erasmus@ISB'!H46</f>
        <v>0</v>
      </c>
      <c r="AD34" s="201">
        <f>'TN-Tabelle für Erasmus@ISB'!J46</f>
        <v>0</v>
      </c>
      <c r="AE34" s="201">
        <f>'TN-Tabelle für Erasmus@ISB'!O46</f>
        <v>0</v>
      </c>
      <c r="AF34" s="10">
        <f>'TN-Tabelle für Erasmus@ISB'!P46</f>
        <v>0</v>
      </c>
      <c r="AG34" s="201">
        <f>'TN-Tabelle für Erasmus@ISB'!$B$2</f>
        <v>0</v>
      </c>
      <c r="AH34" s="10">
        <f>'TN-Tabelle für Erasmus@ISB'!T46</f>
        <v>0</v>
      </c>
      <c r="AI34" s="10">
        <f>'TN-Tabelle für Erasmus@ISB'!U46</f>
        <v>0</v>
      </c>
      <c r="AJ34" s="10" t="str">
        <f>'TN-Tabelle für Erasmus@ISB'!Y46</f>
        <v>zu wenig km</v>
      </c>
      <c r="AK34" s="10">
        <f>'TN-Tabelle für Erasmus@ISB'!X46</f>
        <v>0</v>
      </c>
      <c r="AL34" s="10">
        <f>'TN-Tabelle für Erasmus@ISB'!Z46</f>
        <v>0</v>
      </c>
      <c r="AM34" s="26" t="str">
        <f>'TN-Tabelle für Erasmus@ISB'!AA46</f>
        <v>Ja</v>
      </c>
      <c r="AN34" s="13">
        <f>'TN-Tabelle für Erasmus@ISB'!AH46</f>
        <v>0</v>
      </c>
      <c r="AO34" s="25">
        <f>'TN-Tabelle für Erasmus@ISB'!AG46</f>
        <v>0</v>
      </c>
      <c r="AP34" s="10" t="str">
        <f>'TN-Tabelle für Erasmus@ISB'!Q46</f>
        <v>Kurstitel (nur eintragen bei Auswahl Kurs)</v>
      </c>
      <c r="AQ34" s="227">
        <f t="shared" ref="AQ34:AQ65" si="3">SUMIFS($BI$2:$BI$143,$C$2:$C$143,"Lernende: Gruppenmobilität",$BI$2:$BI$143,"&gt;0") / COUNTIFS($C$2:$C$143, "Lernende: Gruppenmobilität", $BI$2:$BI$143, "&gt;"&amp;0)</f>
        <v>2</v>
      </c>
      <c r="AR34" s="28">
        <f>'TN-Tabelle für Erasmus@ISB'!E46</f>
        <v>0</v>
      </c>
      <c r="AS34" s="28">
        <f>'TN-Tabelle für Erasmus@ISB'!D46</f>
        <v>0</v>
      </c>
      <c r="AT34" s="28">
        <f>'TN-Tabelle für Erasmus@ISB'!C46</f>
        <v>0</v>
      </c>
      <c r="AU34" s="28">
        <f>Intern!$AE$29</f>
        <v>1</v>
      </c>
      <c r="AV34" s="219">
        <f>SUM(Intern!$AE$20+Intern!$AE$21)</f>
        <v>3345</v>
      </c>
      <c r="AW34">
        <f>Intern!$AE$23</f>
        <v>0</v>
      </c>
      <c r="AX34">
        <f>Intern!$AE$24</f>
        <v>1</v>
      </c>
      <c r="AY34">
        <f>Intern!$AE$25</f>
        <v>0</v>
      </c>
      <c r="AZ34">
        <f>COUNTIF('TN-Tabelle für Erasmus@ISB'!$B$14:$B$155,"Lehrkräfte: Begleitperson")</f>
        <v>2</v>
      </c>
      <c r="BA34">
        <f>COUNTIF('TN-Tabelle für Erasmus@ISB'!$B$14:$B$155,"Lernende: Gruppenmobilität")</f>
        <v>1</v>
      </c>
      <c r="BB34" s="38">
        <f t="shared" si="2"/>
        <v>2</v>
      </c>
      <c r="BC34" s="38">
        <f>Intern!$AE$28</f>
        <v>2</v>
      </c>
      <c r="BD34" s="38">
        <f>Intern!$AE$29</f>
        <v>1</v>
      </c>
      <c r="BF34" s="10" t="str">
        <f>'TN-Tabelle für Erasmus@ISB'!Y46</f>
        <v>zu wenig km</v>
      </c>
      <c r="BG34" s="10">
        <f>'TN-Tabelle für Erasmus@ISB'!X46</f>
        <v>0</v>
      </c>
      <c r="BH34" s="10">
        <v>0</v>
      </c>
      <c r="BI34" s="13">
        <f>'TN-Tabelle für Erasmus@ISB'!AH46</f>
        <v>0</v>
      </c>
      <c r="BJ34" s="219">
        <f>SUM(Intern!$AE$20+Intern!$AE$21)</f>
        <v>3345</v>
      </c>
      <c r="BK34">
        <f>Intern!$AE$15</f>
        <v>413</v>
      </c>
      <c r="BL34">
        <f>Intern!$AE$14</f>
        <v>1897</v>
      </c>
      <c r="BM34" s="12"/>
    </row>
    <row r="35" spans="1:65" ht="14" customHeight="1">
      <c r="A35" s="27"/>
      <c r="B35" s="27">
        <f>'TN-Tabelle für Erasmus@ISB'!R47</f>
        <v>0</v>
      </c>
      <c r="C35" s="28">
        <f>'TN-Tabelle für Erasmus@ISB'!B47</f>
        <v>0</v>
      </c>
      <c r="D35" s="28" t="str">
        <f t="shared" si="1"/>
        <v>0</v>
      </c>
      <c r="E35" s="28">
        <f>'TN-Tabelle für Erasmus@ISB'!C47</f>
        <v>0</v>
      </c>
      <c r="F35" s="28">
        <f>'TN-Tabelle für Erasmus@ISB'!D47</f>
        <v>0</v>
      </c>
      <c r="G35" s="28">
        <f>'TN-Tabelle für Erasmus@ISB'!E47</f>
        <v>0</v>
      </c>
      <c r="H35" s="29">
        <f>'TN-Tabelle für Erasmus@ISB'!F47</f>
        <v>0</v>
      </c>
      <c r="I35" s="28">
        <f>'TN-Tabelle für Erasmus@ISB'!G47</f>
        <v>0</v>
      </c>
      <c r="J35" s="11">
        <f>'TN-Tabelle für Erasmus@ISB'!H47</f>
        <v>0</v>
      </c>
      <c r="K35" s="12">
        <f>'TN-Tabelle für Erasmus@ISB'!I47</f>
        <v>0</v>
      </c>
      <c r="L35" s="12">
        <f>'TN-Tabelle für Erasmus@ISB'!J47</f>
        <v>0</v>
      </c>
      <c r="M35" s="12">
        <f>'TN-Tabelle für Erasmus@ISB'!K47</f>
        <v>0</v>
      </c>
      <c r="N35" s="12">
        <f>'TN-Tabelle für Erasmus@ISB'!L47</f>
        <v>0</v>
      </c>
      <c r="O35" s="12">
        <f>'TN-Tabelle für Erasmus@ISB'!M47</f>
        <v>0</v>
      </c>
      <c r="P35" s="10">
        <f>'TN-Tabelle für Erasmus@ISB'!O47</f>
        <v>0</v>
      </c>
      <c r="Q35" s="30">
        <f>'TN-Tabelle für Erasmus@ISB'!AB47</f>
        <v>0</v>
      </c>
      <c r="R35" s="30">
        <f>'TN-Tabelle für Erasmus@ISB'!AC47</f>
        <v>0</v>
      </c>
      <c r="S35" s="10">
        <f>'TN-Tabelle für Erasmus@ISB'!T47</f>
        <v>0</v>
      </c>
      <c r="T35" s="10">
        <f>'TN-Tabelle für Erasmus@ISB'!N47</f>
        <v>0</v>
      </c>
      <c r="U35" s="196"/>
      <c r="V35" s="196" t="s">
        <v>63</v>
      </c>
      <c r="W35" s="196"/>
      <c r="X35" s="196"/>
      <c r="Y35" s="196" t="s">
        <v>63</v>
      </c>
      <c r="Z35" s="196"/>
      <c r="AA35" s="196" t="s">
        <v>63</v>
      </c>
      <c r="AB35" s="196"/>
      <c r="AC35" s="200">
        <f>'TN-Tabelle für Erasmus@ISB'!H47</f>
        <v>0</v>
      </c>
      <c r="AD35" s="201">
        <f>'TN-Tabelle für Erasmus@ISB'!J47</f>
        <v>0</v>
      </c>
      <c r="AE35" s="201">
        <f>'TN-Tabelle für Erasmus@ISB'!O47</f>
        <v>0</v>
      </c>
      <c r="AF35" s="10">
        <f>'TN-Tabelle für Erasmus@ISB'!P47</f>
        <v>0</v>
      </c>
      <c r="AG35" s="201">
        <f>'TN-Tabelle für Erasmus@ISB'!$B$2</f>
        <v>0</v>
      </c>
      <c r="AH35" s="10">
        <f>'TN-Tabelle für Erasmus@ISB'!T47</f>
        <v>0</v>
      </c>
      <c r="AI35" s="10">
        <f>'TN-Tabelle für Erasmus@ISB'!U47</f>
        <v>0</v>
      </c>
      <c r="AJ35" s="10" t="str">
        <f>'TN-Tabelle für Erasmus@ISB'!Y47</f>
        <v>zu wenig km</v>
      </c>
      <c r="AK35" s="10">
        <f>'TN-Tabelle für Erasmus@ISB'!X47</f>
        <v>0</v>
      </c>
      <c r="AL35" s="10">
        <f>'TN-Tabelle für Erasmus@ISB'!Z47</f>
        <v>0</v>
      </c>
      <c r="AM35" s="26" t="str">
        <f>'TN-Tabelle für Erasmus@ISB'!AA47</f>
        <v>Ja</v>
      </c>
      <c r="AN35" s="13">
        <f>'TN-Tabelle für Erasmus@ISB'!AH47</f>
        <v>0</v>
      </c>
      <c r="AO35" s="25">
        <f>'TN-Tabelle für Erasmus@ISB'!AG47</f>
        <v>0</v>
      </c>
      <c r="AP35" s="10" t="str">
        <f>'TN-Tabelle für Erasmus@ISB'!Q47</f>
        <v>Kurstitel (nur eintragen bei Auswahl Kurs)</v>
      </c>
      <c r="AQ35" s="227">
        <f t="shared" si="3"/>
        <v>2</v>
      </c>
      <c r="AR35" s="28">
        <f>'TN-Tabelle für Erasmus@ISB'!E47</f>
        <v>0</v>
      </c>
      <c r="AS35" s="28">
        <f>'TN-Tabelle für Erasmus@ISB'!D47</f>
        <v>0</v>
      </c>
      <c r="AT35" s="28">
        <f>'TN-Tabelle für Erasmus@ISB'!C47</f>
        <v>0</v>
      </c>
      <c r="AU35" s="28">
        <f>Intern!$AE$29</f>
        <v>1</v>
      </c>
      <c r="AV35" s="219">
        <f>SUM(Intern!$AE$20+Intern!$AE$21)</f>
        <v>3345</v>
      </c>
      <c r="AW35">
        <f>Intern!$AE$23</f>
        <v>0</v>
      </c>
      <c r="AX35">
        <f>Intern!$AE$24</f>
        <v>1</v>
      </c>
      <c r="AY35">
        <f>Intern!$AE$25</f>
        <v>0</v>
      </c>
      <c r="AZ35">
        <f>COUNTIF('TN-Tabelle für Erasmus@ISB'!$B$14:$B$155,"Lehrkräfte: Begleitperson")</f>
        <v>2</v>
      </c>
      <c r="BA35">
        <f>COUNTIF('TN-Tabelle für Erasmus@ISB'!$B$14:$B$155,"Lernende: Gruppenmobilität")</f>
        <v>1</v>
      </c>
      <c r="BB35" s="38">
        <f t="shared" si="2"/>
        <v>2</v>
      </c>
      <c r="BC35" s="38">
        <f>Intern!$AE$28</f>
        <v>2</v>
      </c>
      <c r="BD35" s="38">
        <f>Intern!$AE$29</f>
        <v>1</v>
      </c>
      <c r="BF35" s="10" t="str">
        <f>'TN-Tabelle für Erasmus@ISB'!Y47</f>
        <v>zu wenig km</v>
      </c>
      <c r="BG35" s="10">
        <f>'TN-Tabelle für Erasmus@ISB'!X47</f>
        <v>0</v>
      </c>
      <c r="BH35" s="10">
        <v>0</v>
      </c>
      <c r="BI35" s="13">
        <f>'TN-Tabelle für Erasmus@ISB'!AH47</f>
        <v>0</v>
      </c>
      <c r="BJ35" s="219">
        <f>SUM(Intern!$AE$20+Intern!$AE$21)</f>
        <v>3345</v>
      </c>
      <c r="BK35">
        <f>Intern!$AE$15</f>
        <v>413</v>
      </c>
      <c r="BL35">
        <f>Intern!$AE$14</f>
        <v>1897</v>
      </c>
      <c r="BM35" s="12"/>
    </row>
    <row r="36" spans="1:65" ht="14" customHeight="1">
      <c r="A36" s="27"/>
      <c r="B36" s="27">
        <f>'TN-Tabelle für Erasmus@ISB'!R48</f>
        <v>0</v>
      </c>
      <c r="C36" s="28">
        <f>'TN-Tabelle für Erasmus@ISB'!B48</f>
        <v>0</v>
      </c>
      <c r="D36" s="28" t="str">
        <f t="shared" si="1"/>
        <v>0</v>
      </c>
      <c r="E36" s="28">
        <f>'TN-Tabelle für Erasmus@ISB'!C48</f>
        <v>0</v>
      </c>
      <c r="F36" s="28">
        <f>'TN-Tabelle für Erasmus@ISB'!D48</f>
        <v>0</v>
      </c>
      <c r="G36" s="28">
        <f>'TN-Tabelle für Erasmus@ISB'!E48</f>
        <v>0</v>
      </c>
      <c r="H36" s="29">
        <f>'TN-Tabelle für Erasmus@ISB'!F48</f>
        <v>0</v>
      </c>
      <c r="I36" s="28">
        <f>'TN-Tabelle für Erasmus@ISB'!G48</f>
        <v>0</v>
      </c>
      <c r="J36" s="11">
        <f>'TN-Tabelle für Erasmus@ISB'!H48</f>
        <v>0</v>
      </c>
      <c r="K36" s="12">
        <f>'TN-Tabelle für Erasmus@ISB'!I48</f>
        <v>0</v>
      </c>
      <c r="L36" s="12">
        <f>'TN-Tabelle für Erasmus@ISB'!J48</f>
        <v>0</v>
      </c>
      <c r="M36" s="12">
        <f>'TN-Tabelle für Erasmus@ISB'!K48</f>
        <v>0</v>
      </c>
      <c r="N36" s="12">
        <f>'TN-Tabelle für Erasmus@ISB'!L48</f>
        <v>0</v>
      </c>
      <c r="O36" s="12">
        <f>'TN-Tabelle für Erasmus@ISB'!M48</f>
        <v>0</v>
      </c>
      <c r="P36" s="10">
        <f>'TN-Tabelle für Erasmus@ISB'!O48</f>
        <v>0</v>
      </c>
      <c r="Q36" s="30">
        <f>'TN-Tabelle für Erasmus@ISB'!AB48</f>
        <v>0</v>
      </c>
      <c r="R36" s="30">
        <f>'TN-Tabelle für Erasmus@ISB'!AC48</f>
        <v>0</v>
      </c>
      <c r="S36" s="10">
        <f>'TN-Tabelle für Erasmus@ISB'!T48</f>
        <v>0</v>
      </c>
      <c r="T36" s="10">
        <f>'TN-Tabelle für Erasmus@ISB'!N48</f>
        <v>0</v>
      </c>
      <c r="U36" s="196"/>
      <c r="V36" s="196" t="s">
        <v>63</v>
      </c>
      <c r="W36" s="196"/>
      <c r="X36" s="196"/>
      <c r="Y36" s="196" t="s">
        <v>63</v>
      </c>
      <c r="Z36" s="196"/>
      <c r="AA36" s="196" t="s">
        <v>63</v>
      </c>
      <c r="AB36" s="196"/>
      <c r="AC36" s="200">
        <f>'TN-Tabelle für Erasmus@ISB'!H48</f>
        <v>0</v>
      </c>
      <c r="AD36" s="201">
        <f>'TN-Tabelle für Erasmus@ISB'!J48</f>
        <v>0</v>
      </c>
      <c r="AE36" s="201">
        <f>'TN-Tabelle für Erasmus@ISB'!O48</f>
        <v>0</v>
      </c>
      <c r="AF36" s="10">
        <f>'TN-Tabelle für Erasmus@ISB'!P48</f>
        <v>0</v>
      </c>
      <c r="AG36" s="201">
        <f>'TN-Tabelle für Erasmus@ISB'!$B$2</f>
        <v>0</v>
      </c>
      <c r="AH36" s="10">
        <f>'TN-Tabelle für Erasmus@ISB'!T48</f>
        <v>0</v>
      </c>
      <c r="AI36" s="10">
        <f>'TN-Tabelle für Erasmus@ISB'!U48</f>
        <v>0</v>
      </c>
      <c r="AJ36" s="10" t="str">
        <f>'TN-Tabelle für Erasmus@ISB'!Y48</f>
        <v>zu wenig km</v>
      </c>
      <c r="AK36" s="10">
        <f>'TN-Tabelle für Erasmus@ISB'!X48</f>
        <v>0</v>
      </c>
      <c r="AL36" s="10">
        <f>'TN-Tabelle für Erasmus@ISB'!Z48</f>
        <v>0</v>
      </c>
      <c r="AM36" s="26" t="str">
        <f>'TN-Tabelle für Erasmus@ISB'!AA48</f>
        <v>Ja</v>
      </c>
      <c r="AN36" s="13">
        <f>'TN-Tabelle für Erasmus@ISB'!AH48</f>
        <v>0</v>
      </c>
      <c r="AO36" s="25">
        <f>'TN-Tabelle für Erasmus@ISB'!AG48</f>
        <v>0</v>
      </c>
      <c r="AP36" s="10" t="str">
        <f>'TN-Tabelle für Erasmus@ISB'!Q48</f>
        <v>Kurstitel (nur eintragen bei Auswahl Kurs)</v>
      </c>
      <c r="AQ36" s="227">
        <f t="shared" si="3"/>
        <v>2</v>
      </c>
      <c r="AR36" s="28">
        <f>'TN-Tabelle für Erasmus@ISB'!E48</f>
        <v>0</v>
      </c>
      <c r="AS36" s="28">
        <f>'TN-Tabelle für Erasmus@ISB'!D48</f>
        <v>0</v>
      </c>
      <c r="AT36" s="28">
        <f>'TN-Tabelle für Erasmus@ISB'!C48</f>
        <v>0</v>
      </c>
      <c r="AU36" s="28">
        <f>Intern!$AE$29</f>
        <v>1</v>
      </c>
      <c r="AV36" s="219">
        <f>SUM(Intern!$AE$20+Intern!$AE$21)</f>
        <v>3345</v>
      </c>
      <c r="AW36">
        <f>Intern!$AE$23</f>
        <v>0</v>
      </c>
      <c r="AX36">
        <f>Intern!$AE$24</f>
        <v>1</v>
      </c>
      <c r="AY36">
        <f>Intern!$AE$25</f>
        <v>0</v>
      </c>
      <c r="AZ36">
        <f>COUNTIF('TN-Tabelle für Erasmus@ISB'!$B$14:$B$155,"Lehrkräfte: Begleitperson")</f>
        <v>2</v>
      </c>
      <c r="BA36">
        <f>COUNTIF('TN-Tabelle für Erasmus@ISB'!$B$14:$B$155,"Lernende: Gruppenmobilität")</f>
        <v>1</v>
      </c>
      <c r="BB36" s="38">
        <f t="shared" si="2"/>
        <v>2</v>
      </c>
      <c r="BC36" s="38">
        <f>Intern!$AE$28</f>
        <v>2</v>
      </c>
      <c r="BD36" s="38">
        <f>Intern!$AE$29</f>
        <v>1</v>
      </c>
      <c r="BF36" s="10" t="str">
        <f>'TN-Tabelle für Erasmus@ISB'!Y48</f>
        <v>zu wenig km</v>
      </c>
      <c r="BG36" s="10">
        <f>'TN-Tabelle für Erasmus@ISB'!X48</f>
        <v>0</v>
      </c>
      <c r="BH36" s="10">
        <v>0</v>
      </c>
      <c r="BI36" s="13">
        <f>'TN-Tabelle für Erasmus@ISB'!AH48</f>
        <v>0</v>
      </c>
      <c r="BJ36" s="219">
        <f>SUM(Intern!$AE$20+Intern!$AE$21)</f>
        <v>3345</v>
      </c>
      <c r="BK36">
        <f>Intern!$AE$15</f>
        <v>413</v>
      </c>
      <c r="BL36">
        <f>Intern!$AE$14</f>
        <v>1897</v>
      </c>
      <c r="BM36" s="12"/>
    </row>
    <row r="37" spans="1:65" ht="14" customHeight="1">
      <c r="A37" s="27"/>
      <c r="B37" s="27">
        <f>'TN-Tabelle für Erasmus@ISB'!R49</f>
        <v>0</v>
      </c>
      <c r="C37" s="28">
        <f>'TN-Tabelle für Erasmus@ISB'!B49</f>
        <v>0</v>
      </c>
      <c r="D37" s="28" t="str">
        <f t="shared" si="1"/>
        <v>0</v>
      </c>
      <c r="E37" s="28">
        <f>'TN-Tabelle für Erasmus@ISB'!C49</f>
        <v>0</v>
      </c>
      <c r="F37" s="28">
        <f>'TN-Tabelle für Erasmus@ISB'!D49</f>
        <v>0</v>
      </c>
      <c r="G37" s="28">
        <f>'TN-Tabelle für Erasmus@ISB'!E49</f>
        <v>0</v>
      </c>
      <c r="H37" s="29">
        <f>'TN-Tabelle für Erasmus@ISB'!F49</f>
        <v>0</v>
      </c>
      <c r="I37" s="28">
        <f>'TN-Tabelle für Erasmus@ISB'!G49</f>
        <v>0</v>
      </c>
      <c r="J37" s="11">
        <f>'TN-Tabelle für Erasmus@ISB'!H49</f>
        <v>0</v>
      </c>
      <c r="K37" s="12">
        <f>'TN-Tabelle für Erasmus@ISB'!I49</f>
        <v>0</v>
      </c>
      <c r="L37" s="12">
        <f>'TN-Tabelle für Erasmus@ISB'!J49</f>
        <v>0</v>
      </c>
      <c r="M37" s="12">
        <f>'TN-Tabelle für Erasmus@ISB'!K49</f>
        <v>0</v>
      </c>
      <c r="N37" s="12">
        <f>'TN-Tabelle für Erasmus@ISB'!L49</f>
        <v>0</v>
      </c>
      <c r="O37" s="12">
        <f>'TN-Tabelle für Erasmus@ISB'!M49</f>
        <v>0</v>
      </c>
      <c r="P37" s="10">
        <f>'TN-Tabelle für Erasmus@ISB'!O49</f>
        <v>0</v>
      </c>
      <c r="Q37" s="30">
        <f>'TN-Tabelle für Erasmus@ISB'!AB49</f>
        <v>0</v>
      </c>
      <c r="R37" s="30">
        <f>'TN-Tabelle für Erasmus@ISB'!AC49</f>
        <v>0</v>
      </c>
      <c r="S37" s="10">
        <f>'TN-Tabelle für Erasmus@ISB'!T49</f>
        <v>0</v>
      </c>
      <c r="T37" s="10">
        <f>'TN-Tabelle für Erasmus@ISB'!N49</f>
        <v>0</v>
      </c>
      <c r="U37" s="196"/>
      <c r="V37" s="196" t="s">
        <v>63</v>
      </c>
      <c r="W37" s="196"/>
      <c r="X37" s="196"/>
      <c r="Y37" s="196" t="s">
        <v>63</v>
      </c>
      <c r="Z37" s="196"/>
      <c r="AA37" s="196" t="s">
        <v>63</v>
      </c>
      <c r="AB37" s="196"/>
      <c r="AC37" s="200">
        <f>'TN-Tabelle für Erasmus@ISB'!H49</f>
        <v>0</v>
      </c>
      <c r="AD37" s="201">
        <f>'TN-Tabelle für Erasmus@ISB'!J49</f>
        <v>0</v>
      </c>
      <c r="AE37" s="201">
        <f>'TN-Tabelle für Erasmus@ISB'!O49</f>
        <v>0</v>
      </c>
      <c r="AF37" s="10">
        <f>'TN-Tabelle für Erasmus@ISB'!P49</f>
        <v>0</v>
      </c>
      <c r="AG37" s="201">
        <f>'TN-Tabelle für Erasmus@ISB'!$B$2</f>
        <v>0</v>
      </c>
      <c r="AH37" s="10">
        <f>'TN-Tabelle für Erasmus@ISB'!T49</f>
        <v>0</v>
      </c>
      <c r="AI37" s="10">
        <f>'TN-Tabelle für Erasmus@ISB'!U49</f>
        <v>0</v>
      </c>
      <c r="AJ37" s="10" t="str">
        <f>'TN-Tabelle für Erasmus@ISB'!Y49</f>
        <v>zu wenig km</v>
      </c>
      <c r="AK37" s="10">
        <f>'TN-Tabelle für Erasmus@ISB'!X49</f>
        <v>0</v>
      </c>
      <c r="AL37" s="10">
        <f>'TN-Tabelle für Erasmus@ISB'!Z49</f>
        <v>0</v>
      </c>
      <c r="AM37" s="26" t="str">
        <f>'TN-Tabelle für Erasmus@ISB'!AA49</f>
        <v>Ja</v>
      </c>
      <c r="AN37" s="13">
        <f>'TN-Tabelle für Erasmus@ISB'!AH49</f>
        <v>0</v>
      </c>
      <c r="AO37" s="25">
        <f>'TN-Tabelle für Erasmus@ISB'!AG49</f>
        <v>0</v>
      </c>
      <c r="AP37" s="10" t="str">
        <f>'TN-Tabelle für Erasmus@ISB'!Q49</f>
        <v>Kurstitel (nur eintragen bei Auswahl Kurs)</v>
      </c>
      <c r="AQ37" s="227">
        <f t="shared" si="3"/>
        <v>2</v>
      </c>
      <c r="AR37" s="28">
        <f>'TN-Tabelle für Erasmus@ISB'!E49</f>
        <v>0</v>
      </c>
      <c r="AS37" s="28">
        <f>'TN-Tabelle für Erasmus@ISB'!D49</f>
        <v>0</v>
      </c>
      <c r="AT37" s="28">
        <f>'TN-Tabelle für Erasmus@ISB'!C49</f>
        <v>0</v>
      </c>
      <c r="AU37" s="28">
        <f>Intern!$AE$29</f>
        <v>1</v>
      </c>
      <c r="AV37" s="219">
        <f>SUM(Intern!$AE$20+Intern!$AE$21)</f>
        <v>3345</v>
      </c>
      <c r="AW37">
        <f>Intern!$AE$23</f>
        <v>0</v>
      </c>
      <c r="AX37">
        <f>Intern!$AE$24</f>
        <v>1</v>
      </c>
      <c r="AY37">
        <f>Intern!$AE$25</f>
        <v>0</v>
      </c>
      <c r="AZ37">
        <f>COUNTIF('TN-Tabelle für Erasmus@ISB'!$B$14:$B$155,"Lehrkräfte: Begleitperson")</f>
        <v>2</v>
      </c>
      <c r="BA37">
        <f>COUNTIF('TN-Tabelle für Erasmus@ISB'!$B$14:$B$155,"Lernende: Gruppenmobilität")</f>
        <v>1</v>
      </c>
      <c r="BB37" s="38">
        <f t="shared" si="2"/>
        <v>2</v>
      </c>
      <c r="BC37" s="38">
        <f>Intern!$AE$28</f>
        <v>2</v>
      </c>
      <c r="BD37" s="38">
        <f>Intern!$AE$29</f>
        <v>1</v>
      </c>
      <c r="BF37" s="10" t="str">
        <f>'TN-Tabelle für Erasmus@ISB'!Y49</f>
        <v>zu wenig km</v>
      </c>
      <c r="BG37" s="10">
        <f>'TN-Tabelle für Erasmus@ISB'!X49</f>
        <v>0</v>
      </c>
      <c r="BH37" s="10">
        <v>0</v>
      </c>
      <c r="BI37" s="13">
        <f>'TN-Tabelle für Erasmus@ISB'!AH49</f>
        <v>0</v>
      </c>
      <c r="BJ37" s="219">
        <f>SUM(Intern!$AE$20+Intern!$AE$21)</f>
        <v>3345</v>
      </c>
      <c r="BK37">
        <f>Intern!$AE$15</f>
        <v>413</v>
      </c>
      <c r="BL37">
        <f>Intern!$AE$14</f>
        <v>1897</v>
      </c>
      <c r="BM37" s="12"/>
    </row>
    <row r="38" spans="1:65" ht="14" customHeight="1">
      <c r="A38" s="27"/>
      <c r="B38" s="27">
        <f>'TN-Tabelle für Erasmus@ISB'!R50</f>
        <v>0</v>
      </c>
      <c r="C38" s="28">
        <f>'TN-Tabelle für Erasmus@ISB'!B50</f>
        <v>0</v>
      </c>
      <c r="D38" s="28" t="str">
        <f t="shared" si="1"/>
        <v>0</v>
      </c>
      <c r="E38" s="28">
        <f>'TN-Tabelle für Erasmus@ISB'!C50</f>
        <v>0</v>
      </c>
      <c r="F38" s="28">
        <f>'TN-Tabelle für Erasmus@ISB'!D50</f>
        <v>0</v>
      </c>
      <c r="G38" s="28">
        <f>'TN-Tabelle für Erasmus@ISB'!E50</f>
        <v>0</v>
      </c>
      <c r="H38" s="29">
        <f>'TN-Tabelle für Erasmus@ISB'!F50</f>
        <v>0</v>
      </c>
      <c r="I38" s="28">
        <f>'TN-Tabelle für Erasmus@ISB'!G50</f>
        <v>0</v>
      </c>
      <c r="J38" s="11">
        <f>'TN-Tabelle für Erasmus@ISB'!H50</f>
        <v>0</v>
      </c>
      <c r="K38" s="12">
        <f>'TN-Tabelle für Erasmus@ISB'!I50</f>
        <v>0</v>
      </c>
      <c r="L38" s="12">
        <f>'TN-Tabelle für Erasmus@ISB'!J50</f>
        <v>0</v>
      </c>
      <c r="M38" s="12">
        <f>'TN-Tabelle für Erasmus@ISB'!K50</f>
        <v>0</v>
      </c>
      <c r="N38" s="12">
        <f>'TN-Tabelle für Erasmus@ISB'!L50</f>
        <v>0</v>
      </c>
      <c r="O38" s="12">
        <f>'TN-Tabelle für Erasmus@ISB'!M50</f>
        <v>0</v>
      </c>
      <c r="P38" s="10">
        <f>'TN-Tabelle für Erasmus@ISB'!O50</f>
        <v>0</v>
      </c>
      <c r="Q38" s="30">
        <f>'TN-Tabelle für Erasmus@ISB'!AB50</f>
        <v>0</v>
      </c>
      <c r="R38" s="30">
        <f>'TN-Tabelle für Erasmus@ISB'!AC50</f>
        <v>0</v>
      </c>
      <c r="S38" s="10">
        <f>'TN-Tabelle für Erasmus@ISB'!T50</f>
        <v>0</v>
      </c>
      <c r="T38" s="10">
        <f>'TN-Tabelle für Erasmus@ISB'!N50</f>
        <v>0</v>
      </c>
      <c r="U38" s="196"/>
      <c r="V38" s="196" t="s">
        <v>63</v>
      </c>
      <c r="W38" s="196"/>
      <c r="X38" s="196"/>
      <c r="Y38" s="196" t="s">
        <v>63</v>
      </c>
      <c r="Z38" s="196"/>
      <c r="AA38" s="196" t="s">
        <v>63</v>
      </c>
      <c r="AB38" s="196"/>
      <c r="AC38" s="200">
        <f>'TN-Tabelle für Erasmus@ISB'!H50</f>
        <v>0</v>
      </c>
      <c r="AD38" s="201">
        <f>'TN-Tabelle für Erasmus@ISB'!J50</f>
        <v>0</v>
      </c>
      <c r="AE38" s="201">
        <f>'TN-Tabelle für Erasmus@ISB'!O50</f>
        <v>0</v>
      </c>
      <c r="AF38" s="10">
        <f>'TN-Tabelle für Erasmus@ISB'!P50</f>
        <v>0</v>
      </c>
      <c r="AG38" s="201">
        <f>'TN-Tabelle für Erasmus@ISB'!$B$2</f>
        <v>0</v>
      </c>
      <c r="AH38" s="10">
        <f>'TN-Tabelle für Erasmus@ISB'!T50</f>
        <v>0</v>
      </c>
      <c r="AI38" s="10">
        <f>'TN-Tabelle für Erasmus@ISB'!U50</f>
        <v>0</v>
      </c>
      <c r="AJ38" s="10" t="str">
        <f>'TN-Tabelle für Erasmus@ISB'!Y50</f>
        <v>zu wenig km</v>
      </c>
      <c r="AK38" s="10">
        <f>'TN-Tabelle für Erasmus@ISB'!X50</f>
        <v>0</v>
      </c>
      <c r="AL38" s="10">
        <f>'TN-Tabelle für Erasmus@ISB'!Z50</f>
        <v>0</v>
      </c>
      <c r="AM38" s="26" t="str">
        <f>'TN-Tabelle für Erasmus@ISB'!AA50</f>
        <v>Ja</v>
      </c>
      <c r="AN38" s="13">
        <f>'TN-Tabelle für Erasmus@ISB'!AH50</f>
        <v>0</v>
      </c>
      <c r="AO38" s="25">
        <f>'TN-Tabelle für Erasmus@ISB'!AG50</f>
        <v>0</v>
      </c>
      <c r="AP38" s="10" t="str">
        <f>'TN-Tabelle für Erasmus@ISB'!Q50</f>
        <v>Kurstitel (nur eintragen bei Auswahl Kurs)</v>
      </c>
      <c r="AQ38" s="227">
        <f t="shared" si="3"/>
        <v>2</v>
      </c>
      <c r="AR38" s="28">
        <f>'TN-Tabelle für Erasmus@ISB'!E50</f>
        <v>0</v>
      </c>
      <c r="AS38" s="28">
        <f>'TN-Tabelle für Erasmus@ISB'!D50</f>
        <v>0</v>
      </c>
      <c r="AT38" s="28">
        <f>'TN-Tabelle für Erasmus@ISB'!C50</f>
        <v>0</v>
      </c>
      <c r="AU38" s="28">
        <f>Intern!$AE$29</f>
        <v>1</v>
      </c>
      <c r="AV38" s="219">
        <f>SUM(Intern!$AE$20+Intern!$AE$21)</f>
        <v>3345</v>
      </c>
      <c r="AW38">
        <f>Intern!$AE$23</f>
        <v>0</v>
      </c>
      <c r="AX38">
        <f>Intern!$AE$24</f>
        <v>1</v>
      </c>
      <c r="AY38">
        <f>Intern!$AE$25</f>
        <v>0</v>
      </c>
      <c r="AZ38">
        <f>COUNTIF('TN-Tabelle für Erasmus@ISB'!$B$14:$B$155,"Lehrkräfte: Begleitperson")</f>
        <v>2</v>
      </c>
      <c r="BA38">
        <f>COUNTIF('TN-Tabelle für Erasmus@ISB'!$B$14:$B$155,"Lernende: Gruppenmobilität")</f>
        <v>1</v>
      </c>
      <c r="BB38" s="38">
        <f t="shared" si="2"/>
        <v>2</v>
      </c>
      <c r="BC38" s="38">
        <f>Intern!$AE$28</f>
        <v>2</v>
      </c>
      <c r="BD38" s="38">
        <f>Intern!$AE$29</f>
        <v>1</v>
      </c>
      <c r="BF38" s="10" t="str">
        <f>'TN-Tabelle für Erasmus@ISB'!Y50</f>
        <v>zu wenig km</v>
      </c>
      <c r="BG38" s="10">
        <f>'TN-Tabelle für Erasmus@ISB'!X50</f>
        <v>0</v>
      </c>
      <c r="BH38" s="10">
        <v>0</v>
      </c>
      <c r="BI38" s="13">
        <f>'TN-Tabelle für Erasmus@ISB'!AH50</f>
        <v>0</v>
      </c>
      <c r="BJ38" s="219">
        <f>SUM(Intern!$AE$20+Intern!$AE$21)</f>
        <v>3345</v>
      </c>
      <c r="BK38">
        <f>Intern!$AE$15</f>
        <v>413</v>
      </c>
      <c r="BL38">
        <f>Intern!$AE$14</f>
        <v>1897</v>
      </c>
      <c r="BM38" s="12"/>
    </row>
    <row r="39" spans="1:65" ht="14" customHeight="1">
      <c r="A39" s="27"/>
      <c r="B39" s="27">
        <f>'TN-Tabelle für Erasmus@ISB'!R51</f>
        <v>0</v>
      </c>
      <c r="C39" s="28">
        <f>'TN-Tabelle für Erasmus@ISB'!B51</f>
        <v>0</v>
      </c>
      <c r="D39" s="28" t="str">
        <f t="shared" si="1"/>
        <v>0</v>
      </c>
      <c r="E39" s="28">
        <f>'TN-Tabelle für Erasmus@ISB'!C51</f>
        <v>0</v>
      </c>
      <c r="F39" s="28">
        <f>'TN-Tabelle für Erasmus@ISB'!D51</f>
        <v>0</v>
      </c>
      <c r="G39" s="28">
        <f>'TN-Tabelle für Erasmus@ISB'!E51</f>
        <v>0</v>
      </c>
      <c r="H39" s="29">
        <f>'TN-Tabelle für Erasmus@ISB'!F51</f>
        <v>0</v>
      </c>
      <c r="I39" s="28">
        <f>'TN-Tabelle für Erasmus@ISB'!G51</f>
        <v>0</v>
      </c>
      <c r="J39" s="11">
        <f>'TN-Tabelle für Erasmus@ISB'!H51</f>
        <v>0</v>
      </c>
      <c r="K39" s="12">
        <f>'TN-Tabelle für Erasmus@ISB'!I51</f>
        <v>0</v>
      </c>
      <c r="L39" s="12">
        <f>'TN-Tabelle für Erasmus@ISB'!J51</f>
        <v>0</v>
      </c>
      <c r="M39" s="12">
        <f>'TN-Tabelle für Erasmus@ISB'!K51</f>
        <v>0</v>
      </c>
      <c r="N39" s="12">
        <f>'TN-Tabelle für Erasmus@ISB'!L51</f>
        <v>0</v>
      </c>
      <c r="O39" s="12">
        <f>'TN-Tabelle für Erasmus@ISB'!M51</f>
        <v>0</v>
      </c>
      <c r="P39" s="10">
        <f>'TN-Tabelle für Erasmus@ISB'!O51</f>
        <v>0</v>
      </c>
      <c r="Q39" s="30">
        <f>'TN-Tabelle für Erasmus@ISB'!AB51</f>
        <v>0</v>
      </c>
      <c r="R39" s="30">
        <f>'TN-Tabelle für Erasmus@ISB'!AC51</f>
        <v>0</v>
      </c>
      <c r="S39" s="10">
        <f>'TN-Tabelle für Erasmus@ISB'!T51</f>
        <v>0</v>
      </c>
      <c r="T39" s="10">
        <f>'TN-Tabelle für Erasmus@ISB'!N51</f>
        <v>0</v>
      </c>
      <c r="U39" s="196"/>
      <c r="V39" s="196" t="s">
        <v>63</v>
      </c>
      <c r="W39" s="196"/>
      <c r="X39" s="196"/>
      <c r="Y39" s="196" t="s">
        <v>63</v>
      </c>
      <c r="Z39" s="196"/>
      <c r="AA39" s="196" t="s">
        <v>63</v>
      </c>
      <c r="AB39" s="196"/>
      <c r="AC39" s="200">
        <f>'TN-Tabelle für Erasmus@ISB'!H51</f>
        <v>0</v>
      </c>
      <c r="AD39" s="201">
        <f>'TN-Tabelle für Erasmus@ISB'!J51</f>
        <v>0</v>
      </c>
      <c r="AE39" s="201">
        <f>'TN-Tabelle für Erasmus@ISB'!O51</f>
        <v>0</v>
      </c>
      <c r="AF39" s="10">
        <f>'TN-Tabelle für Erasmus@ISB'!P51</f>
        <v>0</v>
      </c>
      <c r="AG39" s="201">
        <f>'TN-Tabelle für Erasmus@ISB'!$B$2</f>
        <v>0</v>
      </c>
      <c r="AH39" s="10">
        <f>'TN-Tabelle für Erasmus@ISB'!T51</f>
        <v>0</v>
      </c>
      <c r="AI39" s="10">
        <f>'TN-Tabelle für Erasmus@ISB'!U51</f>
        <v>0</v>
      </c>
      <c r="AJ39" s="10" t="str">
        <f>'TN-Tabelle für Erasmus@ISB'!Y51</f>
        <v>zu wenig km</v>
      </c>
      <c r="AK39" s="10">
        <f>'TN-Tabelle für Erasmus@ISB'!X51</f>
        <v>0</v>
      </c>
      <c r="AL39" s="10">
        <f>'TN-Tabelle für Erasmus@ISB'!Z51</f>
        <v>0</v>
      </c>
      <c r="AM39" s="26" t="str">
        <f>'TN-Tabelle für Erasmus@ISB'!AA51</f>
        <v>Ja</v>
      </c>
      <c r="AN39" s="13">
        <f>'TN-Tabelle für Erasmus@ISB'!AH51</f>
        <v>0</v>
      </c>
      <c r="AO39" s="25">
        <f>'TN-Tabelle für Erasmus@ISB'!AG51</f>
        <v>0</v>
      </c>
      <c r="AP39" s="10" t="str">
        <f>'TN-Tabelle für Erasmus@ISB'!Q51</f>
        <v>Kurstitel (nur eintragen bei Auswahl Kurs)</v>
      </c>
      <c r="AQ39" s="227">
        <f t="shared" si="3"/>
        <v>2</v>
      </c>
      <c r="AR39" s="28">
        <f>'TN-Tabelle für Erasmus@ISB'!E51</f>
        <v>0</v>
      </c>
      <c r="AS39" s="28">
        <f>'TN-Tabelle für Erasmus@ISB'!D51</f>
        <v>0</v>
      </c>
      <c r="AT39" s="28">
        <f>'TN-Tabelle für Erasmus@ISB'!C51</f>
        <v>0</v>
      </c>
      <c r="AU39" s="28">
        <f>Intern!$AE$29</f>
        <v>1</v>
      </c>
      <c r="AV39" s="219">
        <f>SUM(Intern!$AE$20+Intern!$AE$21)</f>
        <v>3345</v>
      </c>
      <c r="AW39">
        <f>Intern!$AE$23</f>
        <v>0</v>
      </c>
      <c r="AX39">
        <f>Intern!$AE$24</f>
        <v>1</v>
      </c>
      <c r="AY39">
        <f>Intern!$AE$25</f>
        <v>0</v>
      </c>
      <c r="AZ39">
        <f>COUNTIF('TN-Tabelle für Erasmus@ISB'!$B$14:$B$155,"Lehrkräfte: Begleitperson")</f>
        <v>2</v>
      </c>
      <c r="BA39">
        <f>COUNTIF('TN-Tabelle für Erasmus@ISB'!$B$14:$B$155,"Lernende: Gruppenmobilität")</f>
        <v>1</v>
      </c>
      <c r="BB39" s="38">
        <f t="shared" si="2"/>
        <v>2</v>
      </c>
      <c r="BC39" s="38">
        <f>Intern!$AE$28</f>
        <v>2</v>
      </c>
      <c r="BD39" s="38">
        <f>Intern!$AE$29</f>
        <v>1</v>
      </c>
      <c r="BF39" s="10" t="str">
        <f>'TN-Tabelle für Erasmus@ISB'!Y51</f>
        <v>zu wenig km</v>
      </c>
      <c r="BG39" s="10">
        <f>'TN-Tabelle für Erasmus@ISB'!X51</f>
        <v>0</v>
      </c>
      <c r="BH39" s="10">
        <v>0</v>
      </c>
      <c r="BI39" s="13">
        <f>'TN-Tabelle für Erasmus@ISB'!AH51</f>
        <v>0</v>
      </c>
      <c r="BJ39" s="219">
        <f>SUM(Intern!$AE$20+Intern!$AE$21)</f>
        <v>3345</v>
      </c>
      <c r="BK39">
        <f>Intern!$AE$15</f>
        <v>413</v>
      </c>
      <c r="BL39">
        <f>Intern!$AE$14</f>
        <v>1897</v>
      </c>
      <c r="BM39" s="12"/>
    </row>
    <row r="40" spans="1:65" ht="14" customHeight="1">
      <c r="A40" s="27"/>
      <c r="B40" s="27">
        <f>'TN-Tabelle für Erasmus@ISB'!R52</f>
        <v>0</v>
      </c>
      <c r="C40" s="28">
        <f>'TN-Tabelle für Erasmus@ISB'!B52</f>
        <v>0</v>
      </c>
      <c r="D40" s="28" t="str">
        <f t="shared" si="1"/>
        <v>0</v>
      </c>
      <c r="E40" s="28">
        <f>'TN-Tabelle für Erasmus@ISB'!C52</f>
        <v>0</v>
      </c>
      <c r="F40" s="28">
        <f>'TN-Tabelle für Erasmus@ISB'!D52</f>
        <v>0</v>
      </c>
      <c r="G40" s="28">
        <f>'TN-Tabelle für Erasmus@ISB'!E52</f>
        <v>0</v>
      </c>
      <c r="H40" s="29">
        <f>'TN-Tabelle für Erasmus@ISB'!F52</f>
        <v>0</v>
      </c>
      <c r="I40" s="28">
        <f>'TN-Tabelle für Erasmus@ISB'!G52</f>
        <v>0</v>
      </c>
      <c r="J40" s="11">
        <f>'TN-Tabelle für Erasmus@ISB'!H52</f>
        <v>0</v>
      </c>
      <c r="K40" s="12">
        <f>'TN-Tabelle für Erasmus@ISB'!I52</f>
        <v>0</v>
      </c>
      <c r="L40" s="12">
        <f>'TN-Tabelle für Erasmus@ISB'!J52</f>
        <v>0</v>
      </c>
      <c r="M40" s="12">
        <f>'TN-Tabelle für Erasmus@ISB'!K52</f>
        <v>0</v>
      </c>
      <c r="N40" s="12">
        <f>'TN-Tabelle für Erasmus@ISB'!L52</f>
        <v>0</v>
      </c>
      <c r="O40" s="12">
        <f>'TN-Tabelle für Erasmus@ISB'!M52</f>
        <v>0</v>
      </c>
      <c r="P40" s="10">
        <f>'TN-Tabelle für Erasmus@ISB'!O52</f>
        <v>0</v>
      </c>
      <c r="Q40" s="30">
        <f>'TN-Tabelle für Erasmus@ISB'!AB52</f>
        <v>0</v>
      </c>
      <c r="R40" s="30">
        <f>'TN-Tabelle für Erasmus@ISB'!AC52</f>
        <v>0</v>
      </c>
      <c r="S40" s="10">
        <f>'TN-Tabelle für Erasmus@ISB'!T52</f>
        <v>0</v>
      </c>
      <c r="T40" s="10">
        <f>'TN-Tabelle für Erasmus@ISB'!N52</f>
        <v>0</v>
      </c>
      <c r="U40" s="196"/>
      <c r="V40" s="196" t="s">
        <v>63</v>
      </c>
      <c r="W40" s="196"/>
      <c r="X40" s="196"/>
      <c r="Y40" s="196" t="s">
        <v>63</v>
      </c>
      <c r="Z40" s="196"/>
      <c r="AA40" s="196" t="s">
        <v>63</v>
      </c>
      <c r="AB40" s="196"/>
      <c r="AC40" s="200">
        <f>'TN-Tabelle für Erasmus@ISB'!H52</f>
        <v>0</v>
      </c>
      <c r="AD40" s="201">
        <f>'TN-Tabelle für Erasmus@ISB'!J52</f>
        <v>0</v>
      </c>
      <c r="AE40" s="201">
        <f>'TN-Tabelle für Erasmus@ISB'!O52</f>
        <v>0</v>
      </c>
      <c r="AF40" s="10">
        <f>'TN-Tabelle für Erasmus@ISB'!P52</f>
        <v>0</v>
      </c>
      <c r="AG40" s="201">
        <f>'TN-Tabelle für Erasmus@ISB'!$B$2</f>
        <v>0</v>
      </c>
      <c r="AH40" s="10">
        <f>'TN-Tabelle für Erasmus@ISB'!T52</f>
        <v>0</v>
      </c>
      <c r="AI40" s="10">
        <f>'TN-Tabelle für Erasmus@ISB'!U52</f>
        <v>0</v>
      </c>
      <c r="AJ40" s="10" t="str">
        <f>'TN-Tabelle für Erasmus@ISB'!Y52</f>
        <v>zu wenig km</v>
      </c>
      <c r="AK40" s="10">
        <f>'TN-Tabelle für Erasmus@ISB'!X52</f>
        <v>0</v>
      </c>
      <c r="AL40" s="10">
        <f>'TN-Tabelle für Erasmus@ISB'!Z52</f>
        <v>0</v>
      </c>
      <c r="AM40" s="26" t="str">
        <f>'TN-Tabelle für Erasmus@ISB'!AA52</f>
        <v>Ja</v>
      </c>
      <c r="AN40" s="13">
        <f>'TN-Tabelle für Erasmus@ISB'!AH52</f>
        <v>0</v>
      </c>
      <c r="AO40" s="25">
        <f>'TN-Tabelle für Erasmus@ISB'!AG52</f>
        <v>0</v>
      </c>
      <c r="AP40" s="10" t="str">
        <f>'TN-Tabelle für Erasmus@ISB'!Q52</f>
        <v>Kurstitel (nur eintragen bei Auswahl Kurs)</v>
      </c>
      <c r="AQ40" s="227">
        <f t="shared" si="3"/>
        <v>2</v>
      </c>
      <c r="AR40" s="28">
        <f>'TN-Tabelle für Erasmus@ISB'!E52</f>
        <v>0</v>
      </c>
      <c r="AS40" s="28">
        <f>'TN-Tabelle für Erasmus@ISB'!D52</f>
        <v>0</v>
      </c>
      <c r="AT40" s="28">
        <f>'TN-Tabelle für Erasmus@ISB'!C52</f>
        <v>0</v>
      </c>
      <c r="AU40" s="28">
        <f>Intern!$AE$29</f>
        <v>1</v>
      </c>
      <c r="AV40" s="219">
        <f>SUM(Intern!$AE$20+Intern!$AE$21)</f>
        <v>3345</v>
      </c>
      <c r="AW40">
        <f>Intern!$AE$23</f>
        <v>0</v>
      </c>
      <c r="AX40">
        <f>Intern!$AE$24</f>
        <v>1</v>
      </c>
      <c r="AY40">
        <f>Intern!$AE$25</f>
        <v>0</v>
      </c>
      <c r="AZ40">
        <f>COUNTIF('TN-Tabelle für Erasmus@ISB'!$B$14:$B$155,"Lehrkräfte: Begleitperson")</f>
        <v>2</v>
      </c>
      <c r="BA40">
        <f>COUNTIF('TN-Tabelle für Erasmus@ISB'!$B$14:$B$155,"Lernende: Gruppenmobilität")</f>
        <v>1</v>
      </c>
      <c r="BB40" s="38">
        <f t="shared" si="2"/>
        <v>2</v>
      </c>
      <c r="BC40" s="38">
        <f>Intern!$AE$28</f>
        <v>2</v>
      </c>
      <c r="BD40" s="38">
        <f>Intern!$AE$29</f>
        <v>1</v>
      </c>
      <c r="BF40" s="10" t="str">
        <f>'TN-Tabelle für Erasmus@ISB'!Y52</f>
        <v>zu wenig km</v>
      </c>
      <c r="BG40" s="10">
        <f>'TN-Tabelle für Erasmus@ISB'!X52</f>
        <v>0</v>
      </c>
      <c r="BH40" s="10">
        <v>0</v>
      </c>
      <c r="BI40" s="13">
        <f>'TN-Tabelle für Erasmus@ISB'!AH52</f>
        <v>0</v>
      </c>
      <c r="BJ40" s="219">
        <f>SUM(Intern!$AE$20+Intern!$AE$21)</f>
        <v>3345</v>
      </c>
      <c r="BK40">
        <f>Intern!$AE$15</f>
        <v>413</v>
      </c>
      <c r="BL40">
        <f>Intern!$AE$14</f>
        <v>1897</v>
      </c>
      <c r="BM40" s="12"/>
    </row>
    <row r="41" spans="1:65" ht="14" customHeight="1">
      <c r="A41" s="27"/>
      <c r="B41" s="27">
        <f>'TN-Tabelle für Erasmus@ISB'!R53</f>
        <v>0</v>
      </c>
      <c r="C41" s="28">
        <f>'TN-Tabelle für Erasmus@ISB'!B53</f>
        <v>0</v>
      </c>
      <c r="D41" s="28" t="str">
        <f t="shared" si="1"/>
        <v>0</v>
      </c>
      <c r="E41" s="28">
        <f>'TN-Tabelle für Erasmus@ISB'!C53</f>
        <v>0</v>
      </c>
      <c r="F41" s="28">
        <f>'TN-Tabelle für Erasmus@ISB'!D53</f>
        <v>0</v>
      </c>
      <c r="G41" s="28">
        <f>'TN-Tabelle für Erasmus@ISB'!E53</f>
        <v>0</v>
      </c>
      <c r="H41" s="29">
        <f>'TN-Tabelle für Erasmus@ISB'!F53</f>
        <v>0</v>
      </c>
      <c r="I41" s="28">
        <f>'TN-Tabelle für Erasmus@ISB'!G53</f>
        <v>0</v>
      </c>
      <c r="J41" s="11">
        <f>'TN-Tabelle für Erasmus@ISB'!H53</f>
        <v>0</v>
      </c>
      <c r="K41" s="12">
        <f>'TN-Tabelle für Erasmus@ISB'!I53</f>
        <v>0</v>
      </c>
      <c r="L41" s="12">
        <f>'TN-Tabelle für Erasmus@ISB'!J53</f>
        <v>0</v>
      </c>
      <c r="M41" s="12">
        <f>'TN-Tabelle für Erasmus@ISB'!K53</f>
        <v>0</v>
      </c>
      <c r="N41" s="12">
        <f>'TN-Tabelle für Erasmus@ISB'!L53</f>
        <v>0</v>
      </c>
      <c r="O41" s="12">
        <f>'TN-Tabelle für Erasmus@ISB'!M53</f>
        <v>0</v>
      </c>
      <c r="P41" s="10">
        <f>'TN-Tabelle für Erasmus@ISB'!O53</f>
        <v>0</v>
      </c>
      <c r="Q41" s="30">
        <f>'TN-Tabelle für Erasmus@ISB'!AB53</f>
        <v>0</v>
      </c>
      <c r="R41" s="30">
        <f>'TN-Tabelle für Erasmus@ISB'!AC53</f>
        <v>0</v>
      </c>
      <c r="S41" s="10">
        <f>'TN-Tabelle für Erasmus@ISB'!T53</f>
        <v>0</v>
      </c>
      <c r="T41" s="10">
        <f>'TN-Tabelle für Erasmus@ISB'!N53</f>
        <v>0</v>
      </c>
      <c r="U41" s="196"/>
      <c r="V41" s="196" t="s">
        <v>63</v>
      </c>
      <c r="W41" s="196"/>
      <c r="X41" s="196"/>
      <c r="Y41" s="196" t="s">
        <v>63</v>
      </c>
      <c r="Z41" s="196"/>
      <c r="AA41" s="196" t="s">
        <v>63</v>
      </c>
      <c r="AB41" s="196"/>
      <c r="AC41" s="200">
        <f>'TN-Tabelle für Erasmus@ISB'!H53</f>
        <v>0</v>
      </c>
      <c r="AD41" s="201">
        <f>'TN-Tabelle für Erasmus@ISB'!J53</f>
        <v>0</v>
      </c>
      <c r="AE41" s="201">
        <f>'TN-Tabelle für Erasmus@ISB'!O53</f>
        <v>0</v>
      </c>
      <c r="AF41" s="10">
        <f>'TN-Tabelle für Erasmus@ISB'!P53</f>
        <v>0</v>
      </c>
      <c r="AG41" s="201">
        <f>'TN-Tabelle für Erasmus@ISB'!$B$2</f>
        <v>0</v>
      </c>
      <c r="AH41" s="10">
        <f>'TN-Tabelle für Erasmus@ISB'!T53</f>
        <v>0</v>
      </c>
      <c r="AI41" s="10">
        <f>'TN-Tabelle für Erasmus@ISB'!U53</f>
        <v>0</v>
      </c>
      <c r="AJ41" s="10" t="str">
        <f>'TN-Tabelle für Erasmus@ISB'!Y53</f>
        <v>zu wenig km</v>
      </c>
      <c r="AK41" s="10">
        <f>'TN-Tabelle für Erasmus@ISB'!X53</f>
        <v>0</v>
      </c>
      <c r="AL41" s="10">
        <f>'TN-Tabelle für Erasmus@ISB'!Z53</f>
        <v>0</v>
      </c>
      <c r="AM41" s="26" t="str">
        <f>'TN-Tabelle für Erasmus@ISB'!AA53</f>
        <v>Ja</v>
      </c>
      <c r="AN41" s="13">
        <f>'TN-Tabelle für Erasmus@ISB'!AH53</f>
        <v>0</v>
      </c>
      <c r="AO41" s="25">
        <f>'TN-Tabelle für Erasmus@ISB'!AG53</f>
        <v>0</v>
      </c>
      <c r="AP41" s="10" t="str">
        <f>'TN-Tabelle für Erasmus@ISB'!Q53</f>
        <v>Kurstitel (nur eintragen bei Auswahl Kurs)</v>
      </c>
      <c r="AQ41" s="227">
        <f t="shared" si="3"/>
        <v>2</v>
      </c>
      <c r="AR41" s="28">
        <f>'TN-Tabelle für Erasmus@ISB'!E53</f>
        <v>0</v>
      </c>
      <c r="AS41" s="28">
        <f>'TN-Tabelle für Erasmus@ISB'!D53</f>
        <v>0</v>
      </c>
      <c r="AT41" s="28">
        <f>'TN-Tabelle für Erasmus@ISB'!C53</f>
        <v>0</v>
      </c>
      <c r="AU41" s="28">
        <f>Intern!$AE$29</f>
        <v>1</v>
      </c>
      <c r="AV41" s="219">
        <f>SUM(Intern!$AE$20+Intern!$AE$21)</f>
        <v>3345</v>
      </c>
      <c r="AW41">
        <f>Intern!$AE$23</f>
        <v>0</v>
      </c>
      <c r="AX41">
        <f>Intern!$AE$24</f>
        <v>1</v>
      </c>
      <c r="AY41">
        <f>Intern!$AE$25</f>
        <v>0</v>
      </c>
      <c r="AZ41">
        <f>COUNTIF('TN-Tabelle für Erasmus@ISB'!$B$14:$B$155,"Lehrkräfte: Begleitperson")</f>
        <v>2</v>
      </c>
      <c r="BA41">
        <f>COUNTIF('TN-Tabelle für Erasmus@ISB'!$B$14:$B$155,"Lernende: Gruppenmobilität")</f>
        <v>1</v>
      </c>
      <c r="BB41" s="38">
        <f t="shared" si="2"/>
        <v>2</v>
      </c>
      <c r="BC41" s="38">
        <f>Intern!$AE$28</f>
        <v>2</v>
      </c>
      <c r="BD41" s="38">
        <f>Intern!$AE$29</f>
        <v>1</v>
      </c>
      <c r="BF41" s="10" t="str">
        <f>'TN-Tabelle für Erasmus@ISB'!Y53</f>
        <v>zu wenig km</v>
      </c>
      <c r="BG41" s="10">
        <f>'TN-Tabelle für Erasmus@ISB'!X53</f>
        <v>0</v>
      </c>
      <c r="BH41" s="10">
        <v>0</v>
      </c>
      <c r="BI41" s="13">
        <f>'TN-Tabelle für Erasmus@ISB'!AH53</f>
        <v>0</v>
      </c>
      <c r="BJ41" s="219">
        <f>SUM(Intern!$AE$20+Intern!$AE$21)</f>
        <v>3345</v>
      </c>
      <c r="BK41">
        <f>Intern!$AE$15</f>
        <v>413</v>
      </c>
      <c r="BL41">
        <f>Intern!$AE$14</f>
        <v>1897</v>
      </c>
      <c r="BM41" s="12"/>
    </row>
    <row r="42" spans="1:65" ht="14" customHeight="1">
      <c r="A42" s="27"/>
      <c r="B42" s="27">
        <f>'TN-Tabelle für Erasmus@ISB'!R54</f>
        <v>0</v>
      </c>
      <c r="C42" s="28">
        <f>'TN-Tabelle für Erasmus@ISB'!B54</f>
        <v>0</v>
      </c>
      <c r="D42" s="28" t="str">
        <f t="shared" si="1"/>
        <v>0</v>
      </c>
      <c r="E42" s="28">
        <f>'TN-Tabelle für Erasmus@ISB'!C54</f>
        <v>0</v>
      </c>
      <c r="F42" s="28">
        <f>'TN-Tabelle für Erasmus@ISB'!D54</f>
        <v>0</v>
      </c>
      <c r="G42" s="28">
        <f>'TN-Tabelle für Erasmus@ISB'!E54</f>
        <v>0</v>
      </c>
      <c r="H42" s="29">
        <f>'TN-Tabelle für Erasmus@ISB'!F54</f>
        <v>0</v>
      </c>
      <c r="I42" s="28">
        <f>'TN-Tabelle für Erasmus@ISB'!G54</f>
        <v>0</v>
      </c>
      <c r="J42" s="11">
        <f>'TN-Tabelle für Erasmus@ISB'!H54</f>
        <v>0</v>
      </c>
      <c r="K42" s="12">
        <f>'TN-Tabelle für Erasmus@ISB'!I54</f>
        <v>0</v>
      </c>
      <c r="L42" s="12">
        <f>'TN-Tabelle für Erasmus@ISB'!J54</f>
        <v>0</v>
      </c>
      <c r="M42" s="12">
        <f>'TN-Tabelle für Erasmus@ISB'!K54</f>
        <v>0</v>
      </c>
      <c r="N42" s="12">
        <f>'TN-Tabelle für Erasmus@ISB'!L54</f>
        <v>0</v>
      </c>
      <c r="O42" s="12">
        <f>'TN-Tabelle für Erasmus@ISB'!M54</f>
        <v>0</v>
      </c>
      <c r="P42" s="10">
        <f>'TN-Tabelle für Erasmus@ISB'!O54</f>
        <v>0</v>
      </c>
      <c r="Q42" s="30">
        <f>'TN-Tabelle für Erasmus@ISB'!AB54</f>
        <v>0</v>
      </c>
      <c r="R42" s="30">
        <f>'TN-Tabelle für Erasmus@ISB'!AC54</f>
        <v>0</v>
      </c>
      <c r="S42" s="10">
        <f>'TN-Tabelle für Erasmus@ISB'!T54</f>
        <v>0</v>
      </c>
      <c r="T42" s="10">
        <f>'TN-Tabelle für Erasmus@ISB'!N54</f>
        <v>0</v>
      </c>
      <c r="U42" s="196"/>
      <c r="V42" s="196" t="s">
        <v>63</v>
      </c>
      <c r="W42" s="196"/>
      <c r="X42" s="196"/>
      <c r="Y42" s="196" t="s">
        <v>63</v>
      </c>
      <c r="Z42" s="196"/>
      <c r="AA42" s="196" t="s">
        <v>63</v>
      </c>
      <c r="AB42" s="196"/>
      <c r="AC42" s="200">
        <f>'TN-Tabelle für Erasmus@ISB'!H54</f>
        <v>0</v>
      </c>
      <c r="AD42" s="201">
        <f>'TN-Tabelle für Erasmus@ISB'!J54</f>
        <v>0</v>
      </c>
      <c r="AE42" s="201">
        <f>'TN-Tabelle für Erasmus@ISB'!O54</f>
        <v>0</v>
      </c>
      <c r="AF42" s="10">
        <f>'TN-Tabelle für Erasmus@ISB'!P54</f>
        <v>0</v>
      </c>
      <c r="AG42" s="201">
        <f>'TN-Tabelle für Erasmus@ISB'!$B$2</f>
        <v>0</v>
      </c>
      <c r="AH42" s="10">
        <f>'TN-Tabelle für Erasmus@ISB'!T54</f>
        <v>0</v>
      </c>
      <c r="AI42" s="10">
        <f>'TN-Tabelle für Erasmus@ISB'!U54</f>
        <v>0</v>
      </c>
      <c r="AJ42" s="10" t="str">
        <f>'TN-Tabelle für Erasmus@ISB'!Y54</f>
        <v>zu wenig km</v>
      </c>
      <c r="AK42" s="10">
        <f>'TN-Tabelle für Erasmus@ISB'!X54</f>
        <v>0</v>
      </c>
      <c r="AL42" s="10">
        <f>'TN-Tabelle für Erasmus@ISB'!Z54</f>
        <v>0</v>
      </c>
      <c r="AM42" s="26" t="str">
        <f>'TN-Tabelle für Erasmus@ISB'!AA54</f>
        <v>Ja</v>
      </c>
      <c r="AN42" s="13">
        <f>'TN-Tabelle für Erasmus@ISB'!AH54</f>
        <v>0</v>
      </c>
      <c r="AO42" s="25">
        <f>'TN-Tabelle für Erasmus@ISB'!AG54</f>
        <v>0</v>
      </c>
      <c r="AP42" s="10" t="str">
        <f>'TN-Tabelle für Erasmus@ISB'!Q54</f>
        <v>Kurstitel (nur eintragen bei Auswahl Kurs)</v>
      </c>
      <c r="AQ42" s="227">
        <f t="shared" si="3"/>
        <v>2</v>
      </c>
      <c r="AR42" s="28">
        <f>'TN-Tabelle für Erasmus@ISB'!E54</f>
        <v>0</v>
      </c>
      <c r="AS42" s="28">
        <f>'TN-Tabelle für Erasmus@ISB'!D54</f>
        <v>0</v>
      </c>
      <c r="AT42" s="28">
        <f>'TN-Tabelle für Erasmus@ISB'!C54</f>
        <v>0</v>
      </c>
      <c r="AU42" s="28">
        <f>Intern!$AE$29</f>
        <v>1</v>
      </c>
      <c r="AV42" s="219">
        <f>SUM(Intern!$AE$20+Intern!$AE$21)</f>
        <v>3345</v>
      </c>
      <c r="AW42">
        <f>Intern!$AE$23</f>
        <v>0</v>
      </c>
      <c r="AX42">
        <f>Intern!$AE$24</f>
        <v>1</v>
      </c>
      <c r="AY42">
        <f>Intern!$AE$25</f>
        <v>0</v>
      </c>
      <c r="AZ42">
        <f>COUNTIF('TN-Tabelle für Erasmus@ISB'!$B$14:$B$155,"Lehrkräfte: Begleitperson")</f>
        <v>2</v>
      </c>
      <c r="BA42">
        <f>COUNTIF('TN-Tabelle für Erasmus@ISB'!$B$14:$B$155,"Lernende: Gruppenmobilität")</f>
        <v>1</v>
      </c>
      <c r="BB42" s="38">
        <f t="shared" si="2"/>
        <v>2</v>
      </c>
      <c r="BC42" s="38">
        <f>Intern!$AE$28</f>
        <v>2</v>
      </c>
      <c r="BD42" s="38">
        <f>Intern!$AE$29</f>
        <v>1</v>
      </c>
      <c r="BF42" s="10" t="str">
        <f>'TN-Tabelle für Erasmus@ISB'!Y54</f>
        <v>zu wenig km</v>
      </c>
      <c r="BG42" s="10">
        <f>'TN-Tabelle für Erasmus@ISB'!X54</f>
        <v>0</v>
      </c>
      <c r="BH42" s="10">
        <v>0</v>
      </c>
      <c r="BI42" s="13">
        <f>'TN-Tabelle für Erasmus@ISB'!AH54</f>
        <v>0</v>
      </c>
      <c r="BJ42" s="219">
        <f>SUM(Intern!$AE$20+Intern!$AE$21)</f>
        <v>3345</v>
      </c>
      <c r="BK42">
        <f>Intern!$AE$15</f>
        <v>413</v>
      </c>
      <c r="BL42">
        <f>Intern!$AE$14</f>
        <v>1897</v>
      </c>
      <c r="BM42" s="12"/>
    </row>
    <row r="43" spans="1:65" ht="14" customHeight="1">
      <c r="A43" s="27"/>
      <c r="B43" s="27">
        <f>'TN-Tabelle für Erasmus@ISB'!R55</f>
        <v>0</v>
      </c>
      <c r="C43" s="28">
        <f>'TN-Tabelle für Erasmus@ISB'!B55</f>
        <v>0</v>
      </c>
      <c r="D43" s="28" t="str">
        <f t="shared" si="1"/>
        <v>0</v>
      </c>
      <c r="E43" s="28">
        <f>'TN-Tabelle für Erasmus@ISB'!C55</f>
        <v>0</v>
      </c>
      <c r="F43" s="28">
        <f>'TN-Tabelle für Erasmus@ISB'!D55</f>
        <v>0</v>
      </c>
      <c r="G43" s="28">
        <f>'TN-Tabelle für Erasmus@ISB'!E55</f>
        <v>0</v>
      </c>
      <c r="H43" s="29">
        <f>'TN-Tabelle für Erasmus@ISB'!F55</f>
        <v>0</v>
      </c>
      <c r="I43" s="28">
        <f>'TN-Tabelle für Erasmus@ISB'!G55</f>
        <v>0</v>
      </c>
      <c r="J43" s="11">
        <f>'TN-Tabelle für Erasmus@ISB'!H55</f>
        <v>0</v>
      </c>
      <c r="K43" s="12">
        <f>'TN-Tabelle für Erasmus@ISB'!I55</f>
        <v>0</v>
      </c>
      <c r="L43" s="12">
        <f>'TN-Tabelle für Erasmus@ISB'!J55</f>
        <v>0</v>
      </c>
      <c r="M43" s="12">
        <f>'TN-Tabelle für Erasmus@ISB'!K55</f>
        <v>0</v>
      </c>
      <c r="N43" s="12">
        <f>'TN-Tabelle für Erasmus@ISB'!L55</f>
        <v>0</v>
      </c>
      <c r="O43" s="12">
        <f>'TN-Tabelle für Erasmus@ISB'!M55</f>
        <v>0</v>
      </c>
      <c r="P43" s="10">
        <f>'TN-Tabelle für Erasmus@ISB'!O55</f>
        <v>0</v>
      </c>
      <c r="Q43" s="30">
        <f>'TN-Tabelle für Erasmus@ISB'!AB55</f>
        <v>0</v>
      </c>
      <c r="R43" s="30">
        <f>'TN-Tabelle für Erasmus@ISB'!AC55</f>
        <v>0</v>
      </c>
      <c r="S43" s="10">
        <f>'TN-Tabelle für Erasmus@ISB'!T55</f>
        <v>0</v>
      </c>
      <c r="T43" s="10">
        <f>'TN-Tabelle für Erasmus@ISB'!N55</f>
        <v>0</v>
      </c>
      <c r="U43" s="196"/>
      <c r="V43" s="196" t="s">
        <v>63</v>
      </c>
      <c r="W43" s="196"/>
      <c r="X43" s="196"/>
      <c r="Y43" s="196" t="s">
        <v>63</v>
      </c>
      <c r="Z43" s="196"/>
      <c r="AA43" s="196" t="s">
        <v>63</v>
      </c>
      <c r="AB43" s="196"/>
      <c r="AC43" s="200">
        <f>'TN-Tabelle für Erasmus@ISB'!H55</f>
        <v>0</v>
      </c>
      <c r="AD43" s="201">
        <f>'TN-Tabelle für Erasmus@ISB'!J55</f>
        <v>0</v>
      </c>
      <c r="AE43" s="201">
        <f>'TN-Tabelle für Erasmus@ISB'!O55</f>
        <v>0</v>
      </c>
      <c r="AF43" s="10">
        <f>'TN-Tabelle für Erasmus@ISB'!P55</f>
        <v>0</v>
      </c>
      <c r="AG43" s="201">
        <f>'TN-Tabelle für Erasmus@ISB'!$B$2</f>
        <v>0</v>
      </c>
      <c r="AH43" s="10">
        <f>'TN-Tabelle für Erasmus@ISB'!T55</f>
        <v>0</v>
      </c>
      <c r="AI43" s="10">
        <f>'TN-Tabelle für Erasmus@ISB'!U55</f>
        <v>0</v>
      </c>
      <c r="AJ43" s="10" t="str">
        <f>'TN-Tabelle für Erasmus@ISB'!Y55</f>
        <v>zu wenig km</v>
      </c>
      <c r="AK43" s="10">
        <f>'TN-Tabelle für Erasmus@ISB'!X55</f>
        <v>0</v>
      </c>
      <c r="AL43" s="10">
        <f>'TN-Tabelle für Erasmus@ISB'!Z55</f>
        <v>0</v>
      </c>
      <c r="AM43" s="26" t="str">
        <f>'TN-Tabelle für Erasmus@ISB'!AA55</f>
        <v>Ja</v>
      </c>
      <c r="AN43" s="13">
        <f>'TN-Tabelle für Erasmus@ISB'!AH55</f>
        <v>0</v>
      </c>
      <c r="AO43" s="25">
        <f>'TN-Tabelle für Erasmus@ISB'!AG55</f>
        <v>0</v>
      </c>
      <c r="AP43" s="10" t="str">
        <f>'TN-Tabelle für Erasmus@ISB'!Q55</f>
        <v>Kurstitel (nur eintragen bei Auswahl Kurs)</v>
      </c>
      <c r="AQ43" s="227">
        <f t="shared" si="3"/>
        <v>2</v>
      </c>
      <c r="AR43" s="28">
        <f>'TN-Tabelle für Erasmus@ISB'!E55</f>
        <v>0</v>
      </c>
      <c r="AS43" s="28">
        <f>'TN-Tabelle für Erasmus@ISB'!D55</f>
        <v>0</v>
      </c>
      <c r="AT43" s="28">
        <f>'TN-Tabelle für Erasmus@ISB'!C55</f>
        <v>0</v>
      </c>
      <c r="AU43" s="28">
        <f>Intern!$AE$29</f>
        <v>1</v>
      </c>
      <c r="AV43" s="219">
        <f>SUM(Intern!$AE$20+Intern!$AE$21)</f>
        <v>3345</v>
      </c>
      <c r="AW43">
        <f>Intern!$AE$23</f>
        <v>0</v>
      </c>
      <c r="AX43">
        <f>Intern!$AE$24</f>
        <v>1</v>
      </c>
      <c r="AY43">
        <f>Intern!$AE$25</f>
        <v>0</v>
      </c>
      <c r="AZ43">
        <f>COUNTIF('TN-Tabelle für Erasmus@ISB'!$B$14:$B$155,"Lehrkräfte: Begleitperson")</f>
        <v>2</v>
      </c>
      <c r="BA43">
        <f>COUNTIF('TN-Tabelle für Erasmus@ISB'!$B$14:$B$155,"Lernende: Gruppenmobilität")</f>
        <v>1</v>
      </c>
      <c r="BB43" s="38">
        <f t="shared" si="2"/>
        <v>2</v>
      </c>
      <c r="BC43" s="38">
        <f>Intern!$AE$28</f>
        <v>2</v>
      </c>
      <c r="BD43" s="38">
        <f>Intern!$AE$29</f>
        <v>1</v>
      </c>
      <c r="BF43" s="10" t="str">
        <f>'TN-Tabelle für Erasmus@ISB'!Y55</f>
        <v>zu wenig km</v>
      </c>
      <c r="BG43" s="10">
        <f>'TN-Tabelle für Erasmus@ISB'!X55</f>
        <v>0</v>
      </c>
      <c r="BH43" s="10">
        <v>0</v>
      </c>
      <c r="BI43" s="13">
        <f>'TN-Tabelle für Erasmus@ISB'!AH55</f>
        <v>0</v>
      </c>
      <c r="BJ43" s="219">
        <f>SUM(Intern!$AE$20+Intern!$AE$21)</f>
        <v>3345</v>
      </c>
      <c r="BK43">
        <f>Intern!$AE$15</f>
        <v>413</v>
      </c>
      <c r="BL43">
        <f>Intern!$AE$14</f>
        <v>1897</v>
      </c>
      <c r="BM43" s="12"/>
    </row>
    <row r="44" spans="1:65" ht="14" customHeight="1">
      <c r="A44" s="27"/>
      <c r="B44" s="27">
        <f>'TN-Tabelle für Erasmus@ISB'!R56</f>
        <v>0</v>
      </c>
      <c r="C44" s="28">
        <f>'TN-Tabelle für Erasmus@ISB'!B56</f>
        <v>0</v>
      </c>
      <c r="D44" s="28" t="str">
        <f t="shared" si="1"/>
        <v>0</v>
      </c>
      <c r="E44" s="28">
        <f>'TN-Tabelle für Erasmus@ISB'!C56</f>
        <v>0</v>
      </c>
      <c r="F44" s="28">
        <f>'TN-Tabelle für Erasmus@ISB'!D56</f>
        <v>0</v>
      </c>
      <c r="G44" s="28">
        <f>'TN-Tabelle für Erasmus@ISB'!E56</f>
        <v>0</v>
      </c>
      <c r="H44" s="29">
        <f>'TN-Tabelle für Erasmus@ISB'!F56</f>
        <v>0</v>
      </c>
      <c r="I44" s="28">
        <f>'TN-Tabelle für Erasmus@ISB'!G56</f>
        <v>0</v>
      </c>
      <c r="J44" s="11">
        <f>'TN-Tabelle für Erasmus@ISB'!H56</f>
        <v>0</v>
      </c>
      <c r="K44" s="12">
        <f>'TN-Tabelle für Erasmus@ISB'!I56</f>
        <v>0</v>
      </c>
      <c r="L44" s="12">
        <f>'TN-Tabelle für Erasmus@ISB'!J56</f>
        <v>0</v>
      </c>
      <c r="M44" s="12">
        <f>'TN-Tabelle für Erasmus@ISB'!K56</f>
        <v>0</v>
      </c>
      <c r="N44" s="12">
        <f>'TN-Tabelle für Erasmus@ISB'!L56</f>
        <v>0</v>
      </c>
      <c r="O44" s="12">
        <f>'TN-Tabelle für Erasmus@ISB'!M56</f>
        <v>0</v>
      </c>
      <c r="P44" s="10">
        <f>'TN-Tabelle für Erasmus@ISB'!O56</f>
        <v>0</v>
      </c>
      <c r="Q44" s="30">
        <f>'TN-Tabelle für Erasmus@ISB'!AB56</f>
        <v>0</v>
      </c>
      <c r="R44" s="30">
        <f>'TN-Tabelle für Erasmus@ISB'!AC56</f>
        <v>0</v>
      </c>
      <c r="S44" s="10">
        <f>'TN-Tabelle für Erasmus@ISB'!T56</f>
        <v>0</v>
      </c>
      <c r="T44" s="10">
        <f>'TN-Tabelle für Erasmus@ISB'!N56</f>
        <v>0</v>
      </c>
      <c r="U44" s="196"/>
      <c r="V44" s="196" t="s">
        <v>63</v>
      </c>
      <c r="W44" s="196"/>
      <c r="X44" s="196"/>
      <c r="Y44" s="196" t="s">
        <v>63</v>
      </c>
      <c r="Z44" s="196"/>
      <c r="AA44" s="196" t="s">
        <v>63</v>
      </c>
      <c r="AB44" s="196"/>
      <c r="AC44" s="200">
        <f>'TN-Tabelle für Erasmus@ISB'!H56</f>
        <v>0</v>
      </c>
      <c r="AD44" s="201">
        <f>'TN-Tabelle für Erasmus@ISB'!J56</f>
        <v>0</v>
      </c>
      <c r="AE44" s="201">
        <f>'TN-Tabelle für Erasmus@ISB'!O56</f>
        <v>0</v>
      </c>
      <c r="AF44" s="10">
        <f>'TN-Tabelle für Erasmus@ISB'!P56</f>
        <v>0</v>
      </c>
      <c r="AG44" s="201">
        <f>'TN-Tabelle für Erasmus@ISB'!$B$2</f>
        <v>0</v>
      </c>
      <c r="AH44" s="10">
        <f>'TN-Tabelle für Erasmus@ISB'!T56</f>
        <v>0</v>
      </c>
      <c r="AI44" s="10">
        <f>'TN-Tabelle für Erasmus@ISB'!U56</f>
        <v>0</v>
      </c>
      <c r="AJ44" s="10" t="str">
        <f>'TN-Tabelle für Erasmus@ISB'!Y56</f>
        <v>zu wenig km</v>
      </c>
      <c r="AK44" s="10">
        <f>'TN-Tabelle für Erasmus@ISB'!X56</f>
        <v>0</v>
      </c>
      <c r="AL44" s="10">
        <f>'TN-Tabelle für Erasmus@ISB'!Z56</f>
        <v>0</v>
      </c>
      <c r="AM44" s="26" t="str">
        <f>'TN-Tabelle für Erasmus@ISB'!AA56</f>
        <v>Ja</v>
      </c>
      <c r="AN44" s="13">
        <f>'TN-Tabelle für Erasmus@ISB'!AH56</f>
        <v>0</v>
      </c>
      <c r="AO44" s="25">
        <f>'TN-Tabelle für Erasmus@ISB'!AG56</f>
        <v>0</v>
      </c>
      <c r="AP44" s="10" t="str">
        <f>'TN-Tabelle für Erasmus@ISB'!Q56</f>
        <v>Kurstitel (nur eintragen bei Auswahl Kurs)</v>
      </c>
      <c r="AQ44" s="227">
        <f t="shared" si="3"/>
        <v>2</v>
      </c>
      <c r="AR44" s="28">
        <f>'TN-Tabelle für Erasmus@ISB'!E56</f>
        <v>0</v>
      </c>
      <c r="AS44" s="28">
        <f>'TN-Tabelle für Erasmus@ISB'!D56</f>
        <v>0</v>
      </c>
      <c r="AT44" s="28">
        <f>'TN-Tabelle für Erasmus@ISB'!C56</f>
        <v>0</v>
      </c>
      <c r="AU44" s="28">
        <f>Intern!$AE$29</f>
        <v>1</v>
      </c>
      <c r="AV44" s="219">
        <f>SUM(Intern!$AE$20+Intern!$AE$21)</f>
        <v>3345</v>
      </c>
      <c r="AW44">
        <f>Intern!$AE$23</f>
        <v>0</v>
      </c>
      <c r="AX44">
        <f>Intern!$AE$24</f>
        <v>1</v>
      </c>
      <c r="AY44">
        <f>Intern!$AE$25</f>
        <v>0</v>
      </c>
      <c r="AZ44">
        <f>COUNTIF('TN-Tabelle für Erasmus@ISB'!$B$14:$B$155,"Lehrkräfte: Begleitperson")</f>
        <v>2</v>
      </c>
      <c r="BA44">
        <f>COUNTIF('TN-Tabelle für Erasmus@ISB'!$B$14:$B$155,"Lernende: Gruppenmobilität")</f>
        <v>1</v>
      </c>
      <c r="BB44" s="38">
        <f t="shared" si="2"/>
        <v>2</v>
      </c>
      <c r="BC44" s="38">
        <f>Intern!$AE$28</f>
        <v>2</v>
      </c>
      <c r="BD44" s="38">
        <f>Intern!$AE$29</f>
        <v>1</v>
      </c>
      <c r="BF44" s="10" t="str">
        <f>'TN-Tabelle für Erasmus@ISB'!Y56</f>
        <v>zu wenig km</v>
      </c>
      <c r="BG44" s="10">
        <f>'TN-Tabelle für Erasmus@ISB'!X56</f>
        <v>0</v>
      </c>
      <c r="BH44" s="10">
        <v>0</v>
      </c>
      <c r="BI44" s="13">
        <f>'TN-Tabelle für Erasmus@ISB'!AH56</f>
        <v>0</v>
      </c>
      <c r="BJ44" s="219">
        <f>SUM(Intern!$AE$20+Intern!$AE$21)</f>
        <v>3345</v>
      </c>
      <c r="BK44">
        <f>Intern!$AE$15</f>
        <v>413</v>
      </c>
      <c r="BL44">
        <f>Intern!$AE$14</f>
        <v>1897</v>
      </c>
      <c r="BM44" s="12"/>
    </row>
    <row r="45" spans="1:65" ht="14" customHeight="1">
      <c r="A45" s="27"/>
      <c r="B45" s="27">
        <f>'TN-Tabelle für Erasmus@ISB'!R57</f>
        <v>0</v>
      </c>
      <c r="C45" s="28">
        <f>'TN-Tabelle für Erasmus@ISB'!B57</f>
        <v>0</v>
      </c>
      <c r="D45" s="28" t="str">
        <f t="shared" si="1"/>
        <v>0</v>
      </c>
      <c r="E45" s="28">
        <f>'TN-Tabelle für Erasmus@ISB'!C57</f>
        <v>0</v>
      </c>
      <c r="F45" s="28">
        <f>'TN-Tabelle für Erasmus@ISB'!D57</f>
        <v>0</v>
      </c>
      <c r="G45" s="28">
        <f>'TN-Tabelle für Erasmus@ISB'!E57</f>
        <v>0</v>
      </c>
      <c r="H45" s="29">
        <f>'TN-Tabelle für Erasmus@ISB'!F57</f>
        <v>0</v>
      </c>
      <c r="I45" s="28">
        <f>'TN-Tabelle für Erasmus@ISB'!G57</f>
        <v>0</v>
      </c>
      <c r="J45" s="11">
        <f>'TN-Tabelle für Erasmus@ISB'!H57</f>
        <v>0</v>
      </c>
      <c r="K45" s="12">
        <f>'TN-Tabelle für Erasmus@ISB'!I57</f>
        <v>0</v>
      </c>
      <c r="L45" s="12">
        <f>'TN-Tabelle für Erasmus@ISB'!J57</f>
        <v>0</v>
      </c>
      <c r="M45" s="12">
        <f>'TN-Tabelle für Erasmus@ISB'!K57</f>
        <v>0</v>
      </c>
      <c r="N45" s="12">
        <f>'TN-Tabelle für Erasmus@ISB'!L57</f>
        <v>0</v>
      </c>
      <c r="O45" s="12">
        <f>'TN-Tabelle für Erasmus@ISB'!M57</f>
        <v>0</v>
      </c>
      <c r="P45" s="10">
        <f>'TN-Tabelle für Erasmus@ISB'!O57</f>
        <v>0</v>
      </c>
      <c r="Q45" s="30">
        <f>'TN-Tabelle für Erasmus@ISB'!AB57</f>
        <v>0</v>
      </c>
      <c r="R45" s="30">
        <f>'TN-Tabelle für Erasmus@ISB'!AC57</f>
        <v>0</v>
      </c>
      <c r="S45" s="10">
        <f>'TN-Tabelle für Erasmus@ISB'!T57</f>
        <v>0</v>
      </c>
      <c r="T45" s="10">
        <f>'TN-Tabelle für Erasmus@ISB'!N57</f>
        <v>0</v>
      </c>
      <c r="U45" s="196"/>
      <c r="V45" s="196" t="s">
        <v>63</v>
      </c>
      <c r="W45" s="196"/>
      <c r="X45" s="196"/>
      <c r="Y45" s="196" t="s">
        <v>63</v>
      </c>
      <c r="Z45" s="196"/>
      <c r="AA45" s="196" t="s">
        <v>63</v>
      </c>
      <c r="AB45" s="196"/>
      <c r="AC45" s="200">
        <f>'TN-Tabelle für Erasmus@ISB'!H57</f>
        <v>0</v>
      </c>
      <c r="AD45" s="201">
        <f>'TN-Tabelle für Erasmus@ISB'!J57</f>
        <v>0</v>
      </c>
      <c r="AE45" s="201">
        <f>'TN-Tabelle für Erasmus@ISB'!O57</f>
        <v>0</v>
      </c>
      <c r="AF45" s="10">
        <f>'TN-Tabelle für Erasmus@ISB'!P57</f>
        <v>0</v>
      </c>
      <c r="AG45" s="201">
        <f>'TN-Tabelle für Erasmus@ISB'!$B$2</f>
        <v>0</v>
      </c>
      <c r="AH45" s="10">
        <f>'TN-Tabelle für Erasmus@ISB'!T57</f>
        <v>0</v>
      </c>
      <c r="AI45" s="10">
        <f>'TN-Tabelle für Erasmus@ISB'!U57</f>
        <v>0</v>
      </c>
      <c r="AJ45" s="10" t="str">
        <f>'TN-Tabelle für Erasmus@ISB'!Y57</f>
        <v>zu wenig km</v>
      </c>
      <c r="AK45" s="10">
        <f>'TN-Tabelle für Erasmus@ISB'!X57</f>
        <v>0</v>
      </c>
      <c r="AL45" s="10">
        <f>'TN-Tabelle für Erasmus@ISB'!Z57</f>
        <v>0</v>
      </c>
      <c r="AM45" s="26" t="str">
        <f>'TN-Tabelle für Erasmus@ISB'!AA57</f>
        <v>Ja</v>
      </c>
      <c r="AN45" s="13">
        <f>'TN-Tabelle für Erasmus@ISB'!AH57</f>
        <v>0</v>
      </c>
      <c r="AO45" s="25">
        <f>'TN-Tabelle für Erasmus@ISB'!AG57</f>
        <v>0</v>
      </c>
      <c r="AP45" s="10" t="str">
        <f>'TN-Tabelle für Erasmus@ISB'!Q57</f>
        <v>Kurstitel (nur eintragen bei Auswahl Kurs)</v>
      </c>
      <c r="AQ45" s="227">
        <f t="shared" si="3"/>
        <v>2</v>
      </c>
      <c r="AR45" s="28">
        <f>'TN-Tabelle für Erasmus@ISB'!E57</f>
        <v>0</v>
      </c>
      <c r="AS45" s="28">
        <f>'TN-Tabelle für Erasmus@ISB'!D57</f>
        <v>0</v>
      </c>
      <c r="AT45" s="28">
        <f>'TN-Tabelle für Erasmus@ISB'!C57</f>
        <v>0</v>
      </c>
      <c r="AU45" s="28">
        <f>Intern!$AE$29</f>
        <v>1</v>
      </c>
      <c r="AV45" s="219">
        <f>SUM(Intern!$AE$20+Intern!$AE$21)</f>
        <v>3345</v>
      </c>
      <c r="AW45">
        <f>Intern!$AE$23</f>
        <v>0</v>
      </c>
      <c r="AX45">
        <f>Intern!$AE$24</f>
        <v>1</v>
      </c>
      <c r="AY45">
        <f>Intern!$AE$25</f>
        <v>0</v>
      </c>
      <c r="AZ45">
        <f>COUNTIF('TN-Tabelle für Erasmus@ISB'!$B$14:$B$155,"Lehrkräfte: Begleitperson")</f>
        <v>2</v>
      </c>
      <c r="BA45">
        <f>COUNTIF('TN-Tabelle für Erasmus@ISB'!$B$14:$B$155,"Lernende: Gruppenmobilität")</f>
        <v>1</v>
      </c>
      <c r="BB45" s="38">
        <f t="shared" si="2"/>
        <v>2</v>
      </c>
      <c r="BC45" s="38">
        <f>Intern!$AE$28</f>
        <v>2</v>
      </c>
      <c r="BD45" s="38">
        <f>Intern!$AE$29</f>
        <v>1</v>
      </c>
      <c r="BF45" s="10" t="str">
        <f>'TN-Tabelle für Erasmus@ISB'!Y57</f>
        <v>zu wenig km</v>
      </c>
      <c r="BG45" s="10">
        <f>'TN-Tabelle für Erasmus@ISB'!X57</f>
        <v>0</v>
      </c>
      <c r="BH45" s="10">
        <v>0</v>
      </c>
      <c r="BI45" s="13">
        <f>'TN-Tabelle für Erasmus@ISB'!AH57</f>
        <v>0</v>
      </c>
      <c r="BJ45" s="219">
        <f>SUM(Intern!$AE$20+Intern!$AE$21)</f>
        <v>3345</v>
      </c>
      <c r="BK45">
        <f>Intern!$AE$15</f>
        <v>413</v>
      </c>
      <c r="BL45">
        <f>Intern!$AE$14</f>
        <v>1897</v>
      </c>
      <c r="BM45" s="12"/>
    </row>
    <row r="46" spans="1:65" ht="14" customHeight="1">
      <c r="A46" s="27"/>
      <c r="B46" s="27">
        <f>'TN-Tabelle für Erasmus@ISB'!R58</f>
        <v>0</v>
      </c>
      <c r="C46" s="28">
        <f>'TN-Tabelle für Erasmus@ISB'!B58</f>
        <v>0</v>
      </c>
      <c r="D46" s="28" t="str">
        <f t="shared" si="1"/>
        <v>0</v>
      </c>
      <c r="E46" s="28">
        <f>'TN-Tabelle für Erasmus@ISB'!C58</f>
        <v>0</v>
      </c>
      <c r="F46" s="28">
        <f>'TN-Tabelle für Erasmus@ISB'!D58</f>
        <v>0</v>
      </c>
      <c r="G46" s="28">
        <f>'TN-Tabelle für Erasmus@ISB'!E58</f>
        <v>0</v>
      </c>
      <c r="H46" s="29">
        <f>'TN-Tabelle für Erasmus@ISB'!F58</f>
        <v>0</v>
      </c>
      <c r="I46" s="28">
        <f>'TN-Tabelle für Erasmus@ISB'!G58</f>
        <v>0</v>
      </c>
      <c r="J46" s="11">
        <f>'TN-Tabelle für Erasmus@ISB'!H58</f>
        <v>0</v>
      </c>
      <c r="K46" s="12">
        <f>'TN-Tabelle für Erasmus@ISB'!I58</f>
        <v>0</v>
      </c>
      <c r="L46" s="12">
        <f>'TN-Tabelle für Erasmus@ISB'!J58</f>
        <v>0</v>
      </c>
      <c r="M46" s="12">
        <f>'TN-Tabelle für Erasmus@ISB'!K58</f>
        <v>0</v>
      </c>
      <c r="N46" s="12">
        <f>'TN-Tabelle für Erasmus@ISB'!L58</f>
        <v>0</v>
      </c>
      <c r="O46" s="12">
        <f>'TN-Tabelle für Erasmus@ISB'!M58</f>
        <v>0</v>
      </c>
      <c r="P46" s="10">
        <f>'TN-Tabelle für Erasmus@ISB'!O58</f>
        <v>0</v>
      </c>
      <c r="Q46" s="30">
        <f>'TN-Tabelle für Erasmus@ISB'!AB58</f>
        <v>0</v>
      </c>
      <c r="R46" s="30">
        <f>'TN-Tabelle für Erasmus@ISB'!AC58</f>
        <v>0</v>
      </c>
      <c r="S46" s="10">
        <f>'TN-Tabelle für Erasmus@ISB'!T58</f>
        <v>0</v>
      </c>
      <c r="T46" s="10">
        <f>'TN-Tabelle für Erasmus@ISB'!N58</f>
        <v>0</v>
      </c>
      <c r="U46" s="196"/>
      <c r="V46" s="196" t="s">
        <v>63</v>
      </c>
      <c r="W46" s="196"/>
      <c r="X46" s="196"/>
      <c r="Y46" s="196" t="s">
        <v>63</v>
      </c>
      <c r="Z46" s="196"/>
      <c r="AA46" s="196" t="s">
        <v>63</v>
      </c>
      <c r="AB46" s="196"/>
      <c r="AC46" s="200">
        <f>'TN-Tabelle für Erasmus@ISB'!H58</f>
        <v>0</v>
      </c>
      <c r="AD46" s="201">
        <f>'TN-Tabelle für Erasmus@ISB'!J58</f>
        <v>0</v>
      </c>
      <c r="AE46" s="201">
        <f>'TN-Tabelle für Erasmus@ISB'!O58</f>
        <v>0</v>
      </c>
      <c r="AF46" s="10">
        <f>'TN-Tabelle für Erasmus@ISB'!P58</f>
        <v>0</v>
      </c>
      <c r="AG46" s="201">
        <f>'TN-Tabelle für Erasmus@ISB'!$B$2</f>
        <v>0</v>
      </c>
      <c r="AH46" s="10">
        <f>'TN-Tabelle für Erasmus@ISB'!T58</f>
        <v>0</v>
      </c>
      <c r="AI46" s="10">
        <f>'TN-Tabelle für Erasmus@ISB'!U58</f>
        <v>0</v>
      </c>
      <c r="AJ46" s="10" t="str">
        <f>'TN-Tabelle für Erasmus@ISB'!Y58</f>
        <v>zu wenig km</v>
      </c>
      <c r="AK46" s="10">
        <f>'TN-Tabelle für Erasmus@ISB'!X58</f>
        <v>0</v>
      </c>
      <c r="AL46" s="10">
        <f>'TN-Tabelle für Erasmus@ISB'!Z58</f>
        <v>0</v>
      </c>
      <c r="AM46" s="26" t="str">
        <f>'TN-Tabelle für Erasmus@ISB'!AA58</f>
        <v>Ja</v>
      </c>
      <c r="AN46" s="13">
        <f>'TN-Tabelle für Erasmus@ISB'!AH58</f>
        <v>0</v>
      </c>
      <c r="AO46" s="25">
        <f>'TN-Tabelle für Erasmus@ISB'!AG58</f>
        <v>0</v>
      </c>
      <c r="AP46" s="10" t="str">
        <f>'TN-Tabelle für Erasmus@ISB'!Q58</f>
        <v>Kurstitel (nur eintragen bei Auswahl Kurs)</v>
      </c>
      <c r="AQ46" s="227">
        <f t="shared" si="3"/>
        <v>2</v>
      </c>
      <c r="AR46" s="28">
        <f>'TN-Tabelle für Erasmus@ISB'!E58</f>
        <v>0</v>
      </c>
      <c r="AS46" s="28">
        <f>'TN-Tabelle für Erasmus@ISB'!D58</f>
        <v>0</v>
      </c>
      <c r="AT46" s="28">
        <f>'TN-Tabelle für Erasmus@ISB'!C58</f>
        <v>0</v>
      </c>
      <c r="AU46" s="28">
        <f>Intern!$AE$29</f>
        <v>1</v>
      </c>
      <c r="AV46" s="219">
        <f>SUM(Intern!$AE$20+Intern!$AE$21)</f>
        <v>3345</v>
      </c>
      <c r="AW46">
        <f>Intern!$AE$23</f>
        <v>0</v>
      </c>
      <c r="AX46">
        <f>Intern!$AE$24</f>
        <v>1</v>
      </c>
      <c r="AY46">
        <f>Intern!$AE$25</f>
        <v>0</v>
      </c>
      <c r="AZ46">
        <f>COUNTIF('TN-Tabelle für Erasmus@ISB'!$B$14:$B$155,"Lehrkräfte: Begleitperson")</f>
        <v>2</v>
      </c>
      <c r="BA46">
        <f>COUNTIF('TN-Tabelle für Erasmus@ISB'!$B$14:$B$155,"Lernende: Gruppenmobilität")</f>
        <v>1</v>
      </c>
      <c r="BB46" s="38">
        <f t="shared" si="2"/>
        <v>2</v>
      </c>
      <c r="BC46" s="38">
        <f>Intern!$AE$28</f>
        <v>2</v>
      </c>
      <c r="BD46" s="38">
        <f>Intern!$AE$29</f>
        <v>1</v>
      </c>
      <c r="BF46" s="10" t="str">
        <f>'TN-Tabelle für Erasmus@ISB'!Y58</f>
        <v>zu wenig km</v>
      </c>
      <c r="BG46" s="10">
        <f>'TN-Tabelle für Erasmus@ISB'!X58</f>
        <v>0</v>
      </c>
      <c r="BH46" s="10">
        <v>0</v>
      </c>
      <c r="BI46" s="13">
        <f>'TN-Tabelle für Erasmus@ISB'!AH58</f>
        <v>0</v>
      </c>
      <c r="BJ46" s="219">
        <f>SUM(Intern!$AE$20+Intern!$AE$21)</f>
        <v>3345</v>
      </c>
      <c r="BK46">
        <f>Intern!$AE$15</f>
        <v>413</v>
      </c>
      <c r="BL46">
        <f>Intern!$AE$14</f>
        <v>1897</v>
      </c>
      <c r="BM46" s="12"/>
    </row>
    <row r="47" spans="1:65" ht="14" customHeight="1">
      <c r="A47" s="27"/>
      <c r="B47" s="27">
        <f>'TN-Tabelle für Erasmus@ISB'!R59</f>
        <v>0</v>
      </c>
      <c r="C47" s="28">
        <f>'TN-Tabelle für Erasmus@ISB'!B59</f>
        <v>0</v>
      </c>
      <c r="D47" s="28" t="str">
        <f t="shared" si="1"/>
        <v>0</v>
      </c>
      <c r="E47" s="28">
        <f>'TN-Tabelle für Erasmus@ISB'!C59</f>
        <v>0</v>
      </c>
      <c r="F47" s="28">
        <f>'TN-Tabelle für Erasmus@ISB'!D59</f>
        <v>0</v>
      </c>
      <c r="G47" s="28">
        <f>'TN-Tabelle für Erasmus@ISB'!E59</f>
        <v>0</v>
      </c>
      <c r="H47" s="29">
        <f>'TN-Tabelle für Erasmus@ISB'!F59</f>
        <v>0</v>
      </c>
      <c r="I47" s="28">
        <f>'TN-Tabelle für Erasmus@ISB'!G59</f>
        <v>0</v>
      </c>
      <c r="J47" s="11">
        <f>'TN-Tabelle für Erasmus@ISB'!H59</f>
        <v>0</v>
      </c>
      <c r="K47" s="12">
        <f>'TN-Tabelle für Erasmus@ISB'!I59</f>
        <v>0</v>
      </c>
      <c r="L47" s="12">
        <f>'TN-Tabelle für Erasmus@ISB'!J59</f>
        <v>0</v>
      </c>
      <c r="M47" s="12">
        <f>'TN-Tabelle für Erasmus@ISB'!K59</f>
        <v>0</v>
      </c>
      <c r="N47" s="12">
        <f>'TN-Tabelle für Erasmus@ISB'!L59</f>
        <v>0</v>
      </c>
      <c r="O47" s="12">
        <f>'TN-Tabelle für Erasmus@ISB'!M59</f>
        <v>0</v>
      </c>
      <c r="P47" s="10">
        <f>'TN-Tabelle für Erasmus@ISB'!O59</f>
        <v>0</v>
      </c>
      <c r="Q47" s="30">
        <f>'TN-Tabelle für Erasmus@ISB'!AB59</f>
        <v>0</v>
      </c>
      <c r="R47" s="30">
        <f>'TN-Tabelle für Erasmus@ISB'!AC59</f>
        <v>0</v>
      </c>
      <c r="S47" s="10">
        <f>'TN-Tabelle für Erasmus@ISB'!T59</f>
        <v>0</v>
      </c>
      <c r="T47" s="10">
        <f>'TN-Tabelle für Erasmus@ISB'!N59</f>
        <v>0</v>
      </c>
      <c r="U47" s="196"/>
      <c r="V47" s="196" t="s">
        <v>63</v>
      </c>
      <c r="W47" s="196"/>
      <c r="X47" s="196"/>
      <c r="Y47" s="196" t="s">
        <v>63</v>
      </c>
      <c r="Z47" s="196"/>
      <c r="AA47" s="196" t="s">
        <v>63</v>
      </c>
      <c r="AB47" s="196"/>
      <c r="AC47" s="200">
        <f>'TN-Tabelle für Erasmus@ISB'!H59</f>
        <v>0</v>
      </c>
      <c r="AD47" s="201">
        <f>'TN-Tabelle für Erasmus@ISB'!J59</f>
        <v>0</v>
      </c>
      <c r="AE47" s="201">
        <f>'TN-Tabelle für Erasmus@ISB'!O59</f>
        <v>0</v>
      </c>
      <c r="AF47" s="10">
        <f>'TN-Tabelle für Erasmus@ISB'!P59</f>
        <v>0</v>
      </c>
      <c r="AG47" s="201">
        <f>'TN-Tabelle für Erasmus@ISB'!$B$2</f>
        <v>0</v>
      </c>
      <c r="AH47" s="10">
        <f>'TN-Tabelle für Erasmus@ISB'!T59</f>
        <v>0</v>
      </c>
      <c r="AI47" s="10">
        <f>'TN-Tabelle für Erasmus@ISB'!U59</f>
        <v>0</v>
      </c>
      <c r="AJ47" s="10" t="str">
        <f>'TN-Tabelle für Erasmus@ISB'!Y59</f>
        <v>zu wenig km</v>
      </c>
      <c r="AK47" s="10">
        <f>'TN-Tabelle für Erasmus@ISB'!X59</f>
        <v>0</v>
      </c>
      <c r="AL47" s="10">
        <f>'TN-Tabelle für Erasmus@ISB'!Z59</f>
        <v>0</v>
      </c>
      <c r="AM47" s="26" t="str">
        <f>'TN-Tabelle für Erasmus@ISB'!AA59</f>
        <v>Ja</v>
      </c>
      <c r="AN47" s="13">
        <f>'TN-Tabelle für Erasmus@ISB'!AH59</f>
        <v>0</v>
      </c>
      <c r="AO47" s="25">
        <f>'TN-Tabelle für Erasmus@ISB'!AG59</f>
        <v>0</v>
      </c>
      <c r="AP47" s="10" t="str">
        <f>'TN-Tabelle für Erasmus@ISB'!Q59</f>
        <v>Kurstitel (nur eintragen bei Auswahl Kurs)</v>
      </c>
      <c r="AQ47" s="227">
        <f t="shared" si="3"/>
        <v>2</v>
      </c>
      <c r="AR47" s="28">
        <f>'TN-Tabelle für Erasmus@ISB'!E59</f>
        <v>0</v>
      </c>
      <c r="AS47" s="28">
        <f>'TN-Tabelle für Erasmus@ISB'!D59</f>
        <v>0</v>
      </c>
      <c r="AT47" s="28">
        <f>'TN-Tabelle für Erasmus@ISB'!C59</f>
        <v>0</v>
      </c>
      <c r="AU47" s="28">
        <f>Intern!$AE$29</f>
        <v>1</v>
      </c>
      <c r="AV47" s="219">
        <f>SUM(Intern!$AE$20+Intern!$AE$21)</f>
        <v>3345</v>
      </c>
      <c r="AW47">
        <f>Intern!$AE$23</f>
        <v>0</v>
      </c>
      <c r="AX47">
        <f>Intern!$AE$24</f>
        <v>1</v>
      </c>
      <c r="AY47">
        <f>Intern!$AE$25</f>
        <v>0</v>
      </c>
      <c r="AZ47">
        <f>COUNTIF('TN-Tabelle für Erasmus@ISB'!$B$14:$B$155,"Lehrkräfte: Begleitperson")</f>
        <v>2</v>
      </c>
      <c r="BA47">
        <f>COUNTIF('TN-Tabelle für Erasmus@ISB'!$B$14:$B$155,"Lernende: Gruppenmobilität")</f>
        <v>1</v>
      </c>
      <c r="BB47" s="38">
        <f t="shared" si="2"/>
        <v>2</v>
      </c>
      <c r="BC47" s="38">
        <f>Intern!$AE$28</f>
        <v>2</v>
      </c>
      <c r="BD47" s="38">
        <f>Intern!$AE$29</f>
        <v>1</v>
      </c>
      <c r="BF47" s="10" t="str">
        <f>'TN-Tabelle für Erasmus@ISB'!Y59</f>
        <v>zu wenig km</v>
      </c>
      <c r="BG47" s="10">
        <f>'TN-Tabelle für Erasmus@ISB'!X59</f>
        <v>0</v>
      </c>
      <c r="BH47" s="10">
        <v>0</v>
      </c>
      <c r="BI47" s="13">
        <f>'TN-Tabelle für Erasmus@ISB'!AH59</f>
        <v>0</v>
      </c>
      <c r="BJ47" s="219">
        <f>SUM(Intern!$AE$20+Intern!$AE$21)</f>
        <v>3345</v>
      </c>
      <c r="BK47">
        <f>Intern!$AE$15</f>
        <v>413</v>
      </c>
      <c r="BL47">
        <f>Intern!$AE$14</f>
        <v>1897</v>
      </c>
      <c r="BM47" s="12"/>
    </row>
    <row r="48" spans="1:65" ht="14" customHeight="1">
      <c r="A48" s="27"/>
      <c r="B48" s="27">
        <f>'TN-Tabelle für Erasmus@ISB'!R60</f>
        <v>0</v>
      </c>
      <c r="C48" s="28">
        <f>'TN-Tabelle für Erasmus@ISB'!B60</f>
        <v>0</v>
      </c>
      <c r="D48" s="28" t="str">
        <f t="shared" si="1"/>
        <v>0</v>
      </c>
      <c r="E48" s="28">
        <f>'TN-Tabelle für Erasmus@ISB'!C60</f>
        <v>0</v>
      </c>
      <c r="F48" s="28">
        <f>'TN-Tabelle für Erasmus@ISB'!D60</f>
        <v>0</v>
      </c>
      <c r="G48" s="28">
        <f>'TN-Tabelle für Erasmus@ISB'!E60</f>
        <v>0</v>
      </c>
      <c r="H48" s="29">
        <f>'TN-Tabelle für Erasmus@ISB'!F60</f>
        <v>0</v>
      </c>
      <c r="I48" s="28">
        <f>'TN-Tabelle für Erasmus@ISB'!G60</f>
        <v>0</v>
      </c>
      <c r="J48" s="11">
        <f>'TN-Tabelle für Erasmus@ISB'!H60</f>
        <v>0</v>
      </c>
      <c r="K48" s="12">
        <f>'TN-Tabelle für Erasmus@ISB'!I60</f>
        <v>0</v>
      </c>
      <c r="L48" s="12">
        <f>'TN-Tabelle für Erasmus@ISB'!J60</f>
        <v>0</v>
      </c>
      <c r="M48" s="12">
        <f>'TN-Tabelle für Erasmus@ISB'!K60</f>
        <v>0</v>
      </c>
      <c r="N48" s="12">
        <f>'TN-Tabelle für Erasmus@ISB'!L60</f>
        <v>0</v>
      </c>
      <c r="O48" s="12">
        <f>'TN-Tabelle für Erasmus@ISB'!M60</f>
        <v>0</v>
      </c>
      <c r="P48" s="10">
        <f>'TN-Tabelle für Erasmus@ISB'!O60</f>
        <v>0</v>
      </c>
      <c r="Q48" s="30">
        <f>'TN-Tabelle für Erasmus@ISB'!AB60</f>
        <v>0</v>
      </c>
      <c r="R48" s="30">
        <f>'TN-Tabelle für Erasmus@ISB'!AC60</f>
        <v>0</v>
      </c>
      <c r="S48" s="10">
        <f>'TN-Tabelle für Erasmus@ISB'!T60</f>
        <v>0</v>
      </c>
      <c r="T48" s="10">
        <f>'TN-Tabelle für Erasmus@ISB'!N60</f>
        <v>0</v>
      </c>
      <c r="U48" s="196"/>
      <c r="V48" s="196" t="s">
        <v>63</v>
      </c>
      <c r="W48" s="196"/>
      <c r="X48" s="196"/>
      <c r="Y48" s="196" t="s">
        <v>63</v>
      </c>
      <c r="Z48" s="196"/>
      <c r="AA48" s="196" t="s">
        <v>63</v>
      </c>
      <c r="AB48" s="196"/>
      <c r="AC48" s="200">
        <f>'TN-Tabelle für Erasmus@ISB'!H60</f>
        <v>0</v>
      </c>
      <c r="AD48" s="201">
        <f>'TN-Tabelle für Erasmus@ISB'!J60</f>
        <v>0</v>
      </c>
      <c r="AE48" s="201">
        <f>'TN-Tabelle für Erasmus@ISB'!O60</f>
        <v>0</v>
      </c>
      <c r="AF48" s="10">
        <f>'TN-Tabelle für Erasmus@ISB'!P60</f>
        <v>0</v>
      </c>
      <c r="AG48" s="201">
        <f>'TN-Tabelle für Erasmus@ISB'!$B$2</f>
        <v>0</v>
      </c>
      <c r="AH48" s="10">
        <f>'TN-Tabelle für Erasmus@ISB'!T60</f>
        <v>0</v>
      </c>
      <c r="AI48" s="10">
        <f>'TN-Tabelle für Erasmus@ISB'!U60</f>
        <v>0</v>
      </c>
      <c r="AJ48" s="10" t="str">
        <f>'TN-Tabelle für Erasmus@ISB'!Y60</f>
        <v>zu wenig km</v>
      </c>
      <c r="AK48" s="10">
        <f>'TN-Tabelle für Erasmus@ISB'!X60</f>
        <v>0</v>
      </c>
      <c r="AL48" s="10">
        <f>'TN-Tabelle für Erasmus@ISB'!Z60</f>
        <v>0</v>
      </c>
      <c r="AM48" s="26" t="str">
        <f>'TN-Tabelle für Erasmus@ISB'!AA60</f>
        <v>Ja</v>
      </c>
      <c r="AN48" s="13">
        <f>'TN-Tabelle für Erasmus@ISB'!AH60</f>
        <v>0</v>
      </c>
      <c r="AO48" s="25">
        <f>'TN-Tabelle für Erasmus@ISB'!AG60</f>
        <v>0</v>
      </c>
      <c r="AP48" s="10" t="str">
        <f>'TN-Tabelle für Erasmus@ISB'!Q60</f>
        <v>Kurstitel (nur eintragen bei Auswahl Kurs)</v>
      </c>
      <c r="AQ48" s="227">
        <f t="shared" si="3"/>
        <v>2</v>
      </c>
      <c r="AR48" s="28">
        <f>'TN-Tabelle für Erasmus@ISB'!E60</f>
        <v>0</v>
      </c>
      <c r="AS48" s="28">
        <f>'TN-Tabelle für Erasmus@ISB'!D60</f>
        <v>0</v>
      </c>
      <c r="AT48" s="28">
        <f>'TN-Tabelle für Erasmus@ISB'!C60</f>
        <v>0</v>
      </c>
      <c r="AU48" s="28">
        <f>Intern!$AE$29</f>
        <v>1</v>
      </c>
      <c r="AV48" s="219">
        <f>SUM(Intern!$AE$20+Intern!$AE$21)</f>
        <v>3345</v>
      </c>
      <c r="AW48">
        <f>Intern!$AE$23</f>
        <v>0</v>
      </c>
      <c r="AX48">
        <f>Intern!$AE$24</f>
        <v>1</v>
      </c>
      <c r="AY48">
        <f>Intern!$AE$25</f>
        <v>0</v>
      </c>
      <c r="AZ48">
        <f>COUNTIF('TN-Tabelle für Erasmus@ISB'!$B$14:$B$155,"Lehrkräfte: Begleitperson")</f>
        <v>2</v>
      </c>
      <c r="BA48">
        <f>COUNTIF('TN-Tabelle für Erasmus@ISB'!$B$14:$B$155,"Lernende: Gruppenmobilität")</f>
        <v>1</v>
      </c>
      <c r="BB48" s="38">
        <f t="shared" si="2"/>
        <v>2</v>
      </c>
      <c r="BC48" s="38">
        <f>Intern!$AE$28</f>
        <v>2</v>
      </c>
      <c r="BD48" s="38">
        <f>Intern!$AE$29</f>
        <v>1</v>
      </c>
      <c r="BF48" s="10" t="str">
        <f>'TN-Tabelle für Erasmus@ISB'!Y60</f>
        <v>zu wenig km</v>
      </c>
      <c r="BG48" s="10">
        <f>'TN-Tabelle für Erasmus@ISB'!X60</f>
        <v>0</v>
      </c>
      <c r="BH48" s="10">
        <v>0</v>
      </c>
      <c r="BI48" s="13">
        <f>'TN-Tabelle für Erasmus@ISB'!AH60</f>
        <v>0</v>
      </c>
      <c r="BJ48" s="219">
        <f>SUM(Intern!$AE$20+Intern!$AE$21)</f>
        <v>3345</v>
      </c>
      <c r="BK48">
        <f>Intern!$AE$15</f>
        <v>413</v>
      </c>
      <c r="BL48">
        <f>Intern!$AE$14</f>
        <v>1897</v>
      </c>
      <c r="BM48" s="12"/>
    </row>
    <row r="49" spans="1:65" ht="14" customHeight="1">
      <c r="A49" s="27"/>
      <c r="B49" s="27">
        <f>'TN-Tabelle für Erasmus@ISB'!R61</f>
        <v>0</v>
      </c>
      <c r="C49" s="28">
        <f>'TN-Tabelle für Erasmus@ISB'!B61</f>
        <v>0</v>
      </c>
      <c r="D49" s="28" t="str">
        <f t="shared" si="1"/>
        <v>0</v>
      </c>
      <c r="E49" s="28">
        <f>'TN-Tabelle für Erasmus@ISB'!C61</f>
        <v>0</v>
      </c>
      <c r="F49" s="28">
        <f>'TN-Tabelle für Erasmus@ISB'!D61</f>
        <v>0</v>
      </c>
      <c r="G49" s="28">
        <f>'TN-Tabelle für Erasmus@ISB'!E61</f>
        <v>0</v>
      </c>
      <c r="H49" s="29">
        <f>'TN-Tabelle für Erasmus@ISB'!F61</f>
        <v>0</v>
      </c>
      <c r="I49" s="28">
        <f>'TN-Tabelle für Erasmus@ISB'!G61</f>
        <v>0</v>
      </c>
      <c r="J49" s="11">
        <f>'TN-Tabelle für Erasmus@ISB'!H61</f>
        <v>0</v>
      </c>
      <c r="K49" s="12">
        <f>'TN-Tabelle für Erasmus@ISB'!I61</f>
        <v>0</v>
      </c>
      <c r="L49" s="12">
        <f>'TN-Tabelle für Erasmus@ISB'!J61</f>
        <v>0</v>
      </c>
      <c r="M49" s="12">
        <f>'TN-Tabelle für Erasmus@ISB'!K61</f>
        <v>0</v>
      </c>
      <c r="N49" s="12">
        <f>'TN-Tabelle für Erasmus@ISB'!L61</f>
        <v>0</v>
      </c>
      <c r="O49" s="12">
        <f>'TN-Tabelle für Erasmus@ISB'!M61</f>
        <v>0</v>
      </c>
      <c r="P49" s="10">
        <f>'TN-Tabelle für Erasmus@ISB'!O61</f>
        <v>0</v>
      </c>
      <c r="Q49" s="30">
        <f>'TN-Tabelle für Erasmus@ISB'!AB61</f>
        <v>0</v>
      </c>
      <c r="R49" s="30">
        <f>'TN-Tabelle für Erasmus@ISB'!AC61</f>
        <v>0</v>
      </c>
      <c r="S49" s="10">
        <f>'TN-Tabelle für Erasmus@ISB'!T61</f>
        <v>0</v>
      </c>
      <c r="T49" s="10">
        <f>'TN-Tabelle für Erasmus@ISB'!N61</f>
        <v>0</v>
      </c>
      <c r="U49" s="196"/>
      <c r="V49" s="196" t="s">
        <v>63</v>
      </c>
      <c r="W49" s="196"/>
      <c r="X49" s="196"/>
      <c r="Y49" s="196" t="s">
        <v>63</v>
      </c>
      <c r="Z49" s="196"/>
      <c r="AA49" s="196" t="s">
        <v>63</v>
      </c>
      <c r="AB49" s="196"/>
      <c r="AC49" s="200">
        <f>'TN-Tabelle für Erasmus@ISB'!H61</f>
        <v>0</v>
      </c>
      <c r="AD49" s="201">
        <f>'TN-Tabelle für Erasmus@ISB'!J61</f>
        <v>0</v>
      </c>
      <c r="AE49" s="201">
        <f>'TN-Tabelle für Erasmus@ISB'!O61</f>
        <v>0</v>
      </c>
      <c r="AF49" s="10">
        <f>'TN-Tabelle für Erasmus@ISB'!P61</f>
        <v>0</v>
      </c>
      <c r="AG49" s="201">
        <f>'TN-Tabelle für Erasmus@ISB'!$B$2</f>
        <v>0</v>
      </c>
      <c r="AH49" s="10">
        <f>'TN-Tabelle für Erasmus@ISB'!T61</f>
        <v>0</v>
      </c>
      <c r="AI49" s="10">
        <f>'TN-Tabelle für Erasmus@ISB'!U61</f>
        <v>0</v>
      </c>
      <c r="AJ49" s="10" t="str">
        <f>'TN-Tabelle für Erasmus@ISB'!Y61</f>
        <v>zu wenig km</v>
      </c>
      <c r="AK49" s="10">
        <f>'TN-Tabelle für Erasmus@ISB'!X61</f>
        <v>0</v>
      </c>
      <c r="AL49" s="10">
        <f>'TN-Tabelle für Erasmus@ISB'!Z61</f>
        <v>0</v>
      </c>
      <c r="AM49" s="26" t="str">
        <f>'TN-Tabelle für Erasmus@ISB'!AA61</f>
        <v>Ja</v>
      </c>
      <c r="AN49" s="13">
        <f>'TN-Tabelle für Erasmus@ISB'!AH61</f>
        <v>0</v>
      </c>
      <c r="AO49" s="25">
        <f>'TN-Tabelle für Erasmus@ISB'!AG61</f>
        <v>0</v>
      </c>
      <c r="AP49" s="10" t="str">
        <f>'TN-Tabelle für Erasmus@ISB'!Q61</f>
        <v>Kurstitel (nur eintragen bei Auswahl Kurs)</v>
      </c>
      <c r="AQ49" s="227">
        <f t="shared" si="3"/>
        <v>2</v>
      </c>
      <c r="AR49" s="28">
        <f>'TN-Tabelle für Erasmus@ISB'!E61</f>
        <v>0</v>
      </c>
      <c r="AS49" s="28">
        <f>'TN-Tabelle für Erasmus@ISB'!D61</f>
        <v>0</v>
      </c>
      <c r="AT49" s="28">
        <f>'TN-Tabelle für Erasmus@ISB'!C61</f>
        <v>0</v>
      </c>
      <c r="AU49" s="28">
        <f>Intern!$AE$29</f>
        <v>1</v>
      </c>
      <c r="AV49" s="219">
        <f>SUM(Intern!$AE$20+Intern!$AE$21)</f>
        <v>3345</v>
      </c>
      <c r="AW49">
        <f>Intern!$AE$23</f>
        <v>0</v>
      </c>
      <c r="AX49">
        <f>Intern!$AE$24</f>
        <v>1</v>
      </c>
      <c r="AY49">
        <f>Intern!$AE$25</f>
        <v>0</v>
      </c>
      <c r="AZ49">
        <f>COUNTIF('TN-Tabelle für Erasmus@ISB'!$B$14:$B$155,"Lehrkräfte: Begleitperson")</f>
        <v>2</v>
      </c>
      <c r="BA49">
        <f>COUNTIF('TN-Tabelle für Erasmus@ISB'!$B$14:$B$155,"Lernende: Gruppenmobilität")</f>
        <v>1</v>
      </c>
      <c r="BB49" s="38">
        <f t="shared" si="2"/>
        <v>2</v>
      </c>
      <c r="BC49" s="38">
        <f>Intern!$AE$28</f>
        <v>2</v>
      </c>
      <c r="BD49" s="38">
        <f>Intern!$AE$29</f>
        <v>1</v>
      </c>
      <c r="BF49" s="10" t="str">
        <f>'TN-Tabelle für Erasmus@ISB'!Y61</f>
        <v>zu wenig km</v>
      </c>
      <c r="BG49" s="10">
        <f>'TN-Tabelle für Erasmus@ISB'!X61</f>
        <v>0</v>
      </c>
      <c r="BH49" s="10">
        <v>0</v>
      </c>
      <c r="BI49" s="13">
        <f>'TN-Tabelle für Erasmus@ISB'!AH61</f>
        <v>0</v>
      </c>
      <c r="BJ49" s="219">
        <f>SUM(Intern!$AE$20+Intern!$AE$21)</f>
        <v>3345</v>
      </c>
      <c r="BK49">
        <f>Intern!$AE$15</f>
        <v>413</v>
      </c>
      <c r="BL49">
        <f>Intern!$AE$14</f>
        <v>1897</v>
      </c>
      <c r="BM49" s="12"/>
    </row>
    <row r="50" spans="1:65" ht="14" customHeight="1">
      <c r="A50" s="27"/>
      <c r="B50" s="27">
        <f>'TN-Tabelle für Erasmus@ISB'!R62</f>
        <v>0</v>
      </c>
      <c r="C50" s="28">
        <f>'TN-Tabelle für Erasmus@ISB'!B62</f>
        <v>0</v>
      </c>
      <c r="D50" s="28" t="str">
        <f t="shared" si="1"/>
        <v>0</v>
      </c>
      <c r="E50" s="28">
        <f>'TN-Tabelle für Erasmus@ISB'!C62</f>
        <v>0</v>
      </c>
      <c r="F50" s="28">
        <f>'TN-Tabelle für Erasmus@ISB'!D62</f>
        <v>0</v>
      </c>
      <c r="G50" s="28">
        <f>'TN-Tabelle für Erasmus@ISB'!E62</f>
        <v>0</v>
      </c>
      <c r="H50" s="29">
        <f>'TN-Tabelle für Erasmus@ISB'!F62</f>
        <v>0</v>
      </c>
      <c r="I50" s="28">
        <f>'TN-Tabelle für Erasmus@ISB'!G62</f>
        <v>0</v>
      </c>
      <c r="J50" s="11">
        <f>'TN-Tabelle für Erasmus@ISB'!H62</f>
        <v>0</v>
      </c>
      <c r="K50" s="12">
        <f>'TN-Tabelle für Erasmus@ISB'!I62</f>
        <v>0</v>
      </c>
      <c r="L50" s="12">
        <f>'TN-Tabelle für Erasmus@ISB'!J62</f>
        <v>0</v>
      </c>
      <c r="M50" s="12">
        <f>'TN-Tabelle für Erasmus@ISB'!K62</f>
        <v>0</v>
      </c>
      <c r="N50" s="12">
        <f>'TN-Tabelle für Erasmus@ISB'!L62</f>
        <v>0</v>
      </c>
      <c r="O50" s="12">
        <f>'TN-Tabelle für Erasmus@ISB'!M62</f>
        <v>0</v>
      </c>
      <c r="P50" s="10">
        <f>'TN-Tabelle für Erasmus@ISB'!O62</f>
        <v>0</v>
      </c>
      <c r="Q50" s="30">
        <f>'TN-Tabelle für Erasmus@ISB'!AB62</f>
        <v>0</v>
      </c>
      <c r="R50" s="30">
        <f>'TN-Tabelle für Erasmus@ISB'!AC62</f>
        <v>0</v>
      </c>
      <c r="S50" s="10">
        <f>'TN-Tabelle für Erasmus@ISB'!T62</f>
        <v>0</v>
      </c>
      <c r="T50" s="10">
        <f>'TN-Tabelle für Erasmus@ISB'!N62</f>
        <v>0</v>
      </c>
      <c r="U50" s="196"/>
      <c r="V50" s="196" t="s">
        <v>63</v>
      </c>
      <c r="W50" s="196"/>
      <c r="X50" s="196"/>
      <c r="Y50" s="196" t="s">
        <v>63</v>
      </c>
      <c r="Z50" s="196"/>
      <c r="AA50" s="196" t="s">
        <v>63</v>
      </c>
      <c r="AB50" s="196"/>
      <c r="AC50" s="200">
        <f>'TN-Tabelle für Erasmus@ISB'!H62</f>
        <v>0</v>
      </c>
      <c r="AD50" s="201">
        <f>'TN-Tabelle für Erasmus@ISB'!J62</f>
        <v>0</v>
      </c>
      <c r="AE50" s="201">
        <f>'TN-Tabelle für Erasmus@ISB'!O62</f>
        <v>0</v>
      </c>
      <c r="AF50" s="10">
        <f>'TN-Tabelle für Erasmus@ISB'!P62</f>
        <v>0</v>
      </c>
      <c r="AG50" s="201">
        <f>'TN-Tabelle für Erasmus@ISB'!$B$2</f>
        <v>0</v>
      </c>
      <c r="AH50" s="10">
        <f>'TN-Tabelle für Erasmus@ISB'!T62</f>
        <v>0</v>
      </c>
      <c r="AI50" s="10">
        <f>'TN-Tabelle für Erasmus@ISB'!U62</f>
        <v>0</v>
      </c>
      <c r="AJ50" s="10" t="str">
        <f>'TN-Tabelle für Erasmus@ISB'!Y62</f>
        <v>zu wenig km</v>
      </c>
      <c r="AK50" s="10">
        <f>'TN-Tabelle für Erasmus@ISB'!X62</f>
        <v>0</v>
      </c>
      <c r="AL50" s="10">
        <f>'TN-Tabelle für Erasmus@ISB'!Z62</f>
        <v>0</v>
      </c>
      <c r="AM50" s="26" t="str">
        <f>'TN-Tabelle für Erasmus@ISB'!AA62</f>
        <v>Ja</v>
      </c>
      <c r="AN50" s="13">
        <f>'TN-Tabelle für Erasmus@ISB'!AH62</f>
        <v>0</v>
      </c>
      <c r="AO50" s="25">
        <f>'TN-Tabelle für Erasmus@ISB'!AG62</f>
        <v>0</v>
      </c>
      <c r="AP50" s="10" t="str">
        <f>'TN-Tabelle für Erasmus@ISB'!Q62</f>
        <v>Kurstitel (nur eintragen bei Auswahl Kurs)</v>
      </c>
      <c r="AQ50" s="227">
        <f t="shared" si="3"/>
        <v>2</v>
      </c>
      <c r="AR50" s="28">
        <f>'TN-Tabelle für Erasmus@ISB'!E62</f>
        <v>0</v>
      </c>
      <c r="AS50" s="28">
        <f>'TN-Tabelle für Erasmus@ISB'!D62</f>
        <v>0</v>
      </c>
      <c r="AT50" s="28">
        <f>'TN-Tabelle für Erasmus@ISB'!C62</f>
        <v>0</v>
      </c>
      <c r="AU50" s="28">
        <f>Intern!$AE$29</f>
        <v>1</v>
      </c>
      <c r="AV50" s="219">
        <f>SUM(Intern!$AE$20+Intern!$AE$21)</f>
        <v>3345</v>
      </c>
      <c r="AW50">
        <f>Intern!$AE$23</f>
        <v>0</v>
      </c>
      <c r="AX50">
        <f>Intern!$AE$24</f>
        <v>1</v>
      </c>
      <c r="AY50">
        <f>Intern!$AE$25</f>
        <v>0</v>
      </c>
      <c r="AZ50">
        <f>COUNTIF('TN-Tabelle für Erasmus@ISB'!$B$14:$B$155,"Lehrkräfte: Begleitperson")</f>
        <v>2</v>
      </c>
      <c r="BA50">
        <f>COUNTIF('TN-Tabelle für Erasmus@ISB'!$B$14:$B$155,"Lernende: Gruppenmobilität")</f>
        <v>1</v>
      </c>
      <c r="BB50" s="38">
        <f t="shared" si="2"/>
        <v>2</v>
      </c>
      <c r="BC50" s="38">
        <f>Intern!$AE$28</f>
        <v>2</v>
      </c>
      <c r="BD50" s="38">
        <f>Intern!$AE$29</f>
        <v>1</v>
      </c>
      <c r="BF50" s="10" t="str">
        <f>'TN-Tabelle für Erasmus@ISB'!Y62</f>
        <v>zu wenig km</v>
      </c>
      <c r="BG50" s="10">
        <f>'TN-Tabelle für Erasmus@ISB'!X62</f>
        <v>0</v>
      </c>
      <c r="BH50" s="10">
        <v>0</v>
      </c>
      <c r="BI50" s="13">
        <f>'TN-Tabelle für Erasmus@ISB'!AH62</f>
        <v>0</v>
      </c>
      <c r="BJ50" s="219">
        <f>SUM(Intern!$AE$20+Intern!$AE$21)</f>
        <v>3345</v>
      </c>
      <c r="BK50">
        <f>Intern!$AE$15</f>
        <v>413</v>
      </c>
      <c r="BL50">
        <f>Intern!$AE$14</f>
        <v>1897</v>
      </c>
      <c r="BM50" s="12"/>
    </row>
    <row r="51" spans="1:65" ht="14" customHeight="1">
      <c r="A51" s="27"/>
      <c r="B51" s="27">
        <f>'TN-Tabelle für Erasmus@ISB'!R63</f>
        <v>0</v>
      </c>
      <c r="C51" s="28">
        <f>'TN-Tabelle für Erasmus@ISB'!B63</f>
        <v>0</v>
      </c>
      <c r="D51" s="28" t="str">
        <f t="shared" si="1"/>
        <v>0</v>
      </c>
      <c r="E51" s="28">
        <f>'TN-Tabelle für Erasmus@ISB'!C63</f>
        <v>0</v>
      </c>
      <c r="F51" s="28">
        <f>'TN-Tabelle für Erasmus@ISB'!D63</f>
        <v>0</v>
      </c>
      <c r="G51" s="28">
        <f>'TN-Tabelle für Erasmus@ISB'!E63</f>
        <v>0</v>
      </c>
      <c r="H51" s="29">
        <f>'TN-Tabelle für Erasmus@ISB'!F63</f>
        <v>0</v>
      </c>
      <c r="I51" s="28">
        <f>'TN-Tabelle für Erasmus@ISB'!G63</f>
        <v>0</v>
      </c>
      <c r="J51" s="11">
        <f>'TN-Tabelle für Erasmus@ISB'!H63</f>
        <v>0</v>
      </c>
      <c r="K51" s="12">
        <f>'TN-Tabelle für Erasmus@ISB'!I63</f>
        <v>0</v>
      </c>
      <c r="L51" s="12">
        <f>'TN-Tabelle für Erasmus@ISB'!J63</f>
        <v>0</v>
      </c>
      <c r="M51" s="12">
        <f>'TN-Tabelle für Erasmus@ISB'!K63</f>
        <v>0</v>
      </c>
      <c r="N51" s="12">
        <f>'TN-Tabelle für Erasmus@ISB'!L63</f>
        <v>0</v>
      </c>
      <c r="O51" s="12">
        <f>'TN-Tabelle für Erasmus@ISB'!M63</f>
        <v>0</v>
      </c>
      <c r="P51" s="10">
        <f>'TN-Tabelle für Erasmus@ISB'!O63</f>
        <v>0</v>
      </c>
      <c r="Q51" s="30">
        <f>'TN-Tabelle für Erasmus@ISB'!AB63</f>
        <v>0</v>
      </c>
      <c r="R51" s="30">
        <f>'TN-Tabelle für Erasmus@ISB'!AC63</f>
        <v>0</v>
      </c>
      <c r="S51" s="10">
        <f>'TN-Tabelle für Erasmus@ISB'!T63</f>
        <v>0</v>
      </c>
      <c r="T51" s="10">
        <f>'TN-Tabelle für Erasmus@ISB'!N63</f>
        <v>0</v>
      </c>
      <c r="U51" s="196"/>
      <c r="V51" s="196" t="s">
        <v>63</v>
      </c>
      <c r="W51" s="196"/>
      <c r="X51" s="196"/>
      <c r="Y51" s="196" t="s">
        <v>63</v>
      </c>
      <c r="Z51" s="196"/>
      <c r="AA51" s="196" t="s">
        <v>63</v>
      </c>
      <c r="AB51" s="196"/>
      <c r="AC51" s="200">
        <f>'TN-Tabelle für Erasmus@ISB'!H63</f>
        <v>0</v>
      </c>
      <c r="AD51" s="201">
        <f>'TN-Tabelle für Erasmus@ISB'!J63</f>
        <v>0</v>
      </c>
      <c r="AE51" s="201">
        <f>'TN-Tabelle für Erasmus@ISB'!O63</f>
        <v>0</v>
      </c>
      <c r="AF51" s="10">
        <f>'TN-Tabelle für Erasmus@ISB'!P63</f>
        <v>0</v>
      </c>
      <c r="AG51" s="201">
        <f>'TN-Tabelle für Erasmus@ISB'!$B$2</f>
        <v>0</v>
      </c>
      <c r="AH51" s="10">
        <f>'TN-Tabelle für Erasmus@ISB'!T63</f>
        <v>0</v>
      </c>
      <c r="AI51" s="10">
        <f>'TN-Tabelle für Erasmus@ISB'!U63</f>
        <v>0</v>
      </c>
      <c r="AJ51" s="10" t="str">
        <f>'TN-Tabelle für Erasmus@ISB'!Y63</f>
        <v>zu wenig km</v>
      </c>
      <c r="AK51" s="10">
        <f>'TN-Tabelle für Erasmus@ISB'!X63</f>
        <v>0</v>
      </c>
      <c r="AL51" s="10">
        <f>'TN-Tabelle für Erasmus@ISB'!Z63</f>
        <v>0</v>
      </c>
      <c r="AM51" s="26" t="str">
        <f>'TN-Tabelle für Erasmus@ISB'!AA63</f>
        <v>Ja</v>
      </c>
      <c r="AN51" s="13">
        <f>'TN-Tabelle für Erasmus@ISB'!AH63</f>
        <v>0</v>
      </c>
      <c r="AO51" s="25">
        <f>'TN-Tabelle für Erasmus@ISB'!AG63</f>
        <v>0</v>
      </c>
      <c r="AP51" s="10" t="str">
        <f>'TN-Tabelle für Erasmus@ISB'!Q63</f>
        <v>Kurstitel (nur eintragen bei Auswahl Kurs)</v>
      </c>
      <c r="AQ51" s="227">
        <f t="shared" si="3"/>
        <v>2</v>
      </c>
      <c r="AR51" s="28">
        <f>'TN-Tabelle für Erasmus@ISB'!E63</f>
        <v>0</v>
      </c>
      <c r="AS51" s="28">
        <f>'TN-Tabelle für Erasmus@ISB'!D63</f>
        <v>0</v>
      </c>
      <c r="AT51" s="28">
        <f>'TN-Tabelle für Erasmus@ISB'!C63</f>
        <v>0</v>
      </c>
      <c r="AU51" s="28">
        <f>Intern!$AE$29</f>
        <v>1</v>
      </c>
      <c r="AV51" s="219">
        <f>SUM(Intern!$AE$20+Intern!$AE$21)</f>
        <v>3345</v>
      </c>
      <c r="AW51">
        <f>Intern!$AE$23</f>
        <v>0</v>
      </c>
      <c r="AX51">
        <f>Intern!$AE$24</f>
        <v>1</v>
      </c>
      <c r="AY51">
        <f>Intern!$AE$25</f>
        <v>0</v>
      </c>
      <c r="AZ51">
        <f>COUNTIF('TN-Tabelle für Erasmus@ISB'!$B$14:$B$155,"Lehrkräfte: Begleitperson")</f>
        <v>2</v>
      </c>
      <c r="BA51">
        <f>COUNTIF('TN-Tabelle für Erasmus@ISB'!$B$14:$B$155,"Lernende: Gruppenmobilität")</f>
        <v>1</v>
      </c>
      <c r="BB51" s="38">
        <f t="shared" si="2"/>
        <v>2</v>
      </c>
      <c r="BC51" s="38">
        <f>Intern!$AE$28</f>
        <v>2</v>
      </c>
      <c r="BD51" s="38">
        <f>Intern!$AE$29</f>
        <v>1</v>
      </c>
      <c r="BF51" s="10" t="str">
        <f>'TN-Tabelle für Erasmus@ISB'!Y63</f>
        <v>zu wenig km</v>
      </c>
      <c r="BG51" s="10">
        <f>'TN-Tabelle für Erasmus@ISB'!X63</f>
        <v>0</v>
      </c>
      <c r="BH51" s="10">
        <v>0</v>
      </c>
      <c r="BI51" s="13">
        <f>'TN-Tabelle für Erasmus@ISB'!AH63</f>
        <v>0</v>
      </c>
      <c r="BJ51" s="219">
        <f>SUM(Intern!$AE$20+Intern!$AE$21)</f>
        <v>3345</v>
      </c>
      <c r="BK51">
        <f>Intern!$AE$15</f>
        <v>413</v>
      </c>
      <c r="BL51">
        <f>Intern!$AE$14</f>
        <v>1897</v>
      </c>
      <c r="BM51" s="12"/>
    </row>
    <row r="52" spans="1:65" ht="14" customHeight="1">
      <c r="A52" s="27"/>
      <c r="B52" s="27">
        <f>'TN-Tabelle für Erasmus@ISB'!R64</f>
        <v>0</v>
      </c>
      <c r="C52" s="28">
        <f>'TN-Tabelle für Erasmus@ISB'!B64</f>
        <v>0</v>
      </c>
      <c r="D52" s="28" t="str">
        <f t="shared" si="1"/>
        <v>0</v>
      </c>
      <c r="E52" s="28">
        <f>'TN-Tabelle für Erasmus@ISB'!C64</f>
        <v>0</v>
      </c>
      <c r="F52" s="28">
        <f>'TN-Tabelle für Erasmus@ISB'!D64</f>
        <v>0</v>
      </c>
      <c r="G52" s="28">
        <f>'TN-Tabelle für Erasmus@ISB'!E64</f>
        <v>0</v>
      </c>
      <c r="H52" s="29">
        <f>'TN-Tabelle für Erasmus@ISB'!F64</f>
        <v>0</v>
      </c>
      <c r="I52" s="28">
        <f>'TN-Tabelle für Erasmus@ISB'!G64</f>
        <v>0</v>
      </c>
      <c r="J52" s="11">
        <f>'TN-Tabelle für Erasmus@ISB'!H64</f>
        <v>0</v>
      </c>
      <c r="K52" s="12">
        <f>'TN-Tabelle für Erasmus@ISB'!I64</f>
        <v>0</v>
      </c>
      <c r="L52" s="12">
        <f>'TN-Tabelle für Erasmus@ISB'!J64</f>
        <v>0</v>
      </c>
      <c r="M52" s="12">
        <f>'TN-Tabelle für Erasmus@ISB'!K64</f>
        <v>0</v>
      </c>
      <c r="N52" s="12">
        <f>'TN-Tabelle für Erasmus@ISB'!L64</f>
        <v>0</v>
      </c>
      <c r="O52" s="12">
        <f>'TN-Tabelle für Erasmus@ISB'!M64</f>
        <v>0</v>
      </c>
      <c r="P52" s="10">
        <f>'TN-Tabelle für Erasmus@ISB'!O64</f>
        <v>0</v>
      </c>
      <c r="Q52" s="30">
        <f>'TN-Tabelle für Erasmus@ISB'!AB64</f>
        <v>0</v>
      </c>
      <c r="R52" s="30">
        <f>'TN-Tabelle für Erasmus@ISB'!AC64</f>
        <v>0</v>
      </c>
      <c r="S52" s="10">
        <f>'TN-Tabelle für Erasmus@ISB'!T64</f>
        <v>0</v>
      </c>
      <c r="T52" s="10">
        <f>'TN-Tabelle für Erasmus@ISB'!N64</f>
        <v>0</v>
      </c>
      <c r="U52" s="196"/>
      <c r="V52" s="196" t="s">
        <v>63</v>
      </c>
      <c r="W52" s="196"/>
      <c r="X52" s="196"/>
      <c r="Y52" s="196" t="s">
        <v>63</v>
      </c>
      <c r="Z52" s="196"/>
      <c r="AA52" s="196" t="s">
        <v>63</v>
      </c>
      <c r="AB52" s="196"/>
      <c r="AC52" s="200">
        <f>'TN-Tabelle für Erasmus@ISB'!H64</f>
        <v>0</v>
      </c>
      <c r="AD52" s="201">
        <f>'TN-Tabelle für Erasmus@ISB'!J64</f>
        <v>0</v>
      </c>
      <c r="AE52" s="201">
        <f>'TN-Tabelle für Erasmus@ISB'!O64</f>
        <v>0</v>
      </c>
      <c r="AF52" s="10">
        <f>'TN-Tabelle für Erasmus@ISB'!P64</f>
        <v>0</v>
      </c>
      <c r="AG52" s="201">
        <f>'TN-Tabelle für Erasmus@ISB'!$B$2</f>
        <v>0</v>
      </c>
      <c r="AH52" s="10">
        <f>'TN-Tabelle für Erasmus@ISB'!T64</f>
        <v>0</v>
      </c>
      <c r="AI52" s="10">
        <f>'TN-Tabelle für Erasmus@ISB'!U64</f>
        <v>0</v>
      </c>
      <c r="AJ52" s="10" t="str">
        <f>'TN-Tabelle für Erasmus@ISB'!Y64</f>
        <v>zu wenig km</v>
      </c>
      <c r="AK52" s="10">
        <f>'TN-Tabelle für Erasmus@ISB'!X64</f>
        <v>0</v>
      </c>
      <c r="AL52" s="10">
        <f>'TN-Tabelle für Erasmus@ISB'!Z64</f>
        <v>0</v>
      </c>
      <c r="AM52" s="26" t="str">
        <f>'TN-Tabelle für Erasmus@ISB'!AA64</f>
        <v>Ja</v>
      </c>
      <c r="AN52" s="13">
        <f>'TN-Tabelle für Erasmus@ISB'!AH64</f>
        <v>0</v>
      </c>
      <c r="AO52" s="25">
        <f>'TN-Tabelle für Erasmus@ISB'!AG64</f>
        <v>0</v>
      </c>
      <c r="AP52" s="10" t="str">
        <f>'TN-Tabelle für Erasmus@ISB'!Q64</f>
        <v>Kurstitel (nur eintragen bei Auswahl Kurs)</v>
      </c>
      <c r="AQ52" s="227">
        <f t="shared" si="3"/>
        <v>2</v>
      </c>
      <c r="AR52" s="28">
        <f>'TN-Tabelle für Erasmus@ISB'!E64</f>
        <v>0</v>
      </c>
      <c r="AS52" s="28">
        <f>'TN-Tabelle für Erasmus@ISB'!D64</f>
        <v>0</v>
      </c>
      <c r="AT52" s="28">
        <f>'TN-Tabelle für Erasmus@ISB'!C64</f>
        <v>0</v>
      </c>
      <c r="AU52" s="28">
        <f>Intern!$AE$29</f>
        <v>1</v>
      </c>
      <c r="AV52" s="219">
        <f>SUM(Intern!$AE$20+Intern!$AE$21)</f>
        <v>3345</v>
      </c>
      <c r="AW52">
        <f>Intern!$AE$23</f>
        <v>0</v>
      </c>
      <c r="AX52">
        <f>Intern!$AE$24</f>
        <v>1</v>
      </c>
      <c r="AY52">
        <f>Intern!$AE$25</f>
        <v>0</v>
      </c>
      <c r="AZ52">
        <f>COUNTIF('TN-Tabelle für Erasmus@ISB'!$B$14:$B$155,"Lehrkräfte: Begleitperson")</f>
        <v>2</v>
      </c>
      <c r="BA52">
        <f>COUNTIF('TN-Tabelle für Erasmus@ISB'!$B$14:$B$155,"Lernende: Gruppenmobilität")</f>
        <v>1</v>
      </c>
      <c r="BB52" s="38">
        <f t="shared" si="2"/>
        <v>2</v>
      </c>
      <c r="BC52" s="38">
        <f>Intern!$AE$28</f>
        <v>2</v>
      </c>
      <c r="BD52" s="38">
        <f>Intern!$AE$29</f>
        <v>1</v>
      </c>
      <c r="BF52" s="10" t="str">
        <f>'TN-Tabelle für Erasmus@ISB'!Y64</f>
        <v>zu wenig km</v>
      </c>
      <c r="BG52" s="10">
        <f>'TN-Tabelle für Erasmus@ISB'!X64</f>
        <v>0</v>
      </c>
      <c r="BH52" s="10">
        <v>0</v>
      </c>
      <c r="BI52" s="13">
        <f>'TN-Tabelle für Erasmus@ISB'!AH64</f>
        <v>0</v>
      </c>
      <c r="BJ52" s="219">
        <f>SUM(Intern!$AE$20+Intern!$AE$21)</f>
        <v>3345</v>
      </c>
      <c r="BK52">
        <f>Intern!$AE$15</f>
        <v>413</v>
      </c>
      <c r="BL52">
        <f>Intern!$AE$14</f>
        <v>1897</v>
      </c>
      <c r="BM52" s="12"/>
    </row>
    <row r="53" spans="1:65" ht="14" customHeight="1">
      <c r="A53" s="27"/>
      <c r="B53" s="27">
        <f>'TN-Tabelle für Erasmus@ISB'!R65</f>
        <v>0</v>
      </c>
      <c r="C53" s="28">
        <f>'TN-Tabelle für Erasmus@ISB'!B65</f>
        <v>0</v>
      </c>
      <c r="D53" s="28" t="str">
        <f t="shared" si="1"/>
        <v>0</v>
      </c>
      <c r="E53" s="28">
        <f>'TN-Tabelle für Erasmus@ISB'!C65</f>
        <v>0</v>
      </c>
      <c r="F53" s="28">
        <f>'TN-Tabelle für Erasmus@ISB'!D65</f>
        <v>0</v>
      </c>
      <c r="G53" s="28">
        <f>'TN-Tabelle für Erasmus@ISB'!E65</f>
        <v>0</v>
      </c>
      <c r="H53" s="29">
        <f>'TN-Tabelle für Erasmus@ISB'!F65</f>
        <v>0</v>
      </c>
      <c r="I53" s="28">
        <f>'TN-Tabelle für Erasmus@ISB'!G65</f>
        <v>0</v>
      </c>
      <c r="J53" s="11">
        <f>'TN-Tabelle für Erasmus@ISB'!H65</f>
        <v>0</v>
      </c>
      <c r="K53" s="12">
        <f>'TN-Tabelle für Erasmus@ISB'!I65</f>
        <v>0</v>
      </c>
      <c r="L53" s="12">
        <f>'TN-Tabelle für Erasmus@ISB'!J65</f>
        <v>0</v>
      </c>
      <c r="M53" s="12">
        <f>'TN-Tabelle für Erasmus@ISB'!K65</f>
        <v>0</v>
      </c>
      <c r="N53" s="12">
        <f>'TN-Tabelle für Erasmus@ISB'!L65</f>
        <v>0</v>
      </c>
      <c r="O53" s="12">
        <f>'TN-Tabelle für Erasmus@ISB'!M65</f>
        <v>0</v>
      </c>
      <c r="P53" s="10">
        <f>'TN-Tabelle für Erasmus@ISB'!O65</f>
        <v>0</v>
      </c>
      <c r="Q53" s="30">
        <f>'TN-Tabelle für Erasmus@ISB'!AB65</f>
        <v>0</v>
      </c>
      <c r="R53" s="30">
        <f>'TN-Tabelle für Erasmus@ISB'!AC65</f>
        <v>0</v>
      </c>
      <c r="S53" s="10">
        <f>'TN-Tabelle für Erasmus@ISB'!T65</f>
        <v>0</v>
      </c>
      <c r="T53" s="10">
        <f>'TN-Tabelle für Erasmus@ISB'!N65</f>
        <v>0</v>
      </c>
      <c r="U53" s="196"/>
      <c r="V53" s="196" t="s">
        <v>63</v>
      </c>
      <c r="W53" s="196"/>
      <c r="X53" s="196"/>
      <c r="Y53" s="196" t="s">
        <v>63</v>
      </c>
      <c r="Z53" s="196"/>
      <c r="AA53" s="196" t="s">
        <v>63</v>
      </c>
      <c r="AB53" s="196"/>
      <c r="AC53" s="200">
        <f>'TN-Tabelle für Erasmus@ISB'!H65</f>
        <v>0</v>
      </c>
      <c r="AD53" s="201">
        <f>'TN-Tabelle für Erasmus@ISB'!J65</f>
        <v>0</v>
      </c>
      <c r="AE53" s="201">
        <f>'TN-Tabelle für Erasmus@ISB'!O65</f>
        <v>0</v>
      </c>
      <c r="AF53" s="10">
        <f>'TN-Tabelle für Erasmus@ISB'!P65</f>
        <v>0</v>
      </c>
      <c r="AG53" s="201">
        <f>'TN-Tabelle für Erasmus@ISB'!$B$2</f>
        <v>0</v>
      </c>
      <c r="AH53" s="10">
        <f>'TN-Tabelle für Erasmus@ISB'!T65</f>
        <v>0</v>
      </c>
      <c r="AI53" s="10">
        <f>'TN-Tabelle für Erasmus@ISB'!U65</f>
        <v>0</v>
      </c>
      <c r="AJ53" s="10" t="str">
        <f>'TN-Tabelle für Erasmus@ISB'!Y65</f>
        <v>zu wenig km</v>
      </c>
      <c r="AK53" s="10">
        <f>'TN-Tabelle für Erasmus@ISB'!X65</f>
        <v>0</v>
      </c>
      <c r="AL53" s="10">
        <f>'TN-Tabelle für Erasmus@ISB'!Z65</f>
        <v>0</v>
      </c>
      <c r="AM53" s="26" t="str">
        <f>'TN-Tabelle für Erasmus@ISB'!AA65</f>
        <v>Ja</v>
      </c>
      <c r="AN53" s="13">
        <f>'TN-Tabelle für Erasmus@ISB'!AH65</f>
        <v>0</v>
      </c>
      <c r="AO53" s="25">
        <f>'TN-Tabelle für Erasmus@ISB'!AG65</f>
        <v>0</v>
      </c>
      <c r="AP53" s="10" t="str">
        <f>'TN-Tabelle für Erasmus@ISB'!Q65</f>
        <v>Kurstitel (nur eintragen bei Auswahl Kurs)</v>
      </c>
      <c r="AQ53" s="227">
        <f t="shared" si="3"/>
        <v>2</v>
      </c>
      <c r="AR53" s="28">
        <f>'TN-Tabelle für Erasmus@ISB'!E65</f>
        <v>0</v>
      </c>
      <c r="AS53" s="28">
        <f>'TN-Tabelle für Erasmus@ISB'!D65</f>
        <v>0</v>
      </c>
      <c r="AT53" s="28">
        <f>'TN-Tabelle für Erasmus@ISB'!C65</f>
        <v>0</v>
      </c>
      <c r="AU53" s="28">
        <f>Intern!$AE$29</f>
        <v>1</v>
      </c>
      <c r="AV53" s="219">
        <f>SUM(Intern!$AE$20+Intern!$AE$21)</f>
        <v>3345</v>
      </c>
      <c r="AW53">
        <f>Intern!$AE$23</f>
        <v>0</v>
      </c>
      <c r="AX53">
        <f>Intern!$AE$24</f>
        <v>1</v>
      </c>
      <c r="AY53">
        <f>Intern!$AE$25</f>
        <v>0</v>
      </c>
      <c r="AZ53">
        <f>COUNTIF('TN-Tabelle für Erasmus@ISB'!$B$14:$B$155,"Lehrkräfte: Begleitperson")</f>
        <v>2</v>
      </c>
      <c r="BA53">
        <f>COUNTIF('TN-Tabelle für Erasmus@ISB'!$B$14:$B$155,"Lernende: Gruppenmobilität")</f>
        <v>1</v>
      </c>
      <c r="BB53" s="38">
        <f t="shared" si="2"/>
        <v>2</v>
      </c>
      <c r="BC53" s="38">
        <f>Intern!$AE$28</f>
        <v>2</v>
      </c>
      <c r="BD53" s="38">
        <f>Intern!$AE$29</f>
        <v>1</v>
      </c>
      <c r="BF53" s="10" t="str">
        <f>'TN-Tabelle für Erasmus@ISB'!Y65</f>
        <v>zu wenig km</v>
      </c>
      <c r="BG53" s="10">
        <f>'TN-Tabelle für Erasmus@ISB'!X65</f>
        <v>0</v>
      </c>
      <c r="BH53" s="10">
        <v>0</v>
      </c>
      <c r="BI53" s="13">
        <f>'TN-Tabelle für Erasmus@ISB'!AH65</f>
        <v>0</v>
      </c>
      <c r="BJ53" s="219">
        <f>SUM(Intern!$AE$20+Intern!$AE$21)</f>
        <v>3345</v>
      </c>
      <c r="BK53">
        <f>Intern!$AE$15</f>
        <v>413</v>
      </c>
      <c r="BL53">
        <f>Intern!$AE$14</f>
        <v>1897</v>
      </c>
      <c r="BM53" s="12"/>
    </row>
    <row r="54" spans="1:65" ht="14" customHeight="1">
      <c r="A54" s="27"/>
      <c r="B54" s="27">
        <f>'TN-Tabelle für Erasmus@ISB'!R66</f>
        <v>0</v>
      </c>
      <c r="C54" s="28">
        <f>'TN-Tabelle für Erasmus@ISB'!B66</f>
        <v>0</v>
      </c>
      <c r="D54" s="28" t="str">
        <f t="shared" si="1"/>
        <v>0</v>
      </c>
      <c r="E54" s="28">
        <f>'TN-Tabelle für Erasmus@ISB'!C66</f>
        <v>0</v>
      </c>
      <c r="F54" s="28">
        <f>'TN-Tabelle für Erasmus@ISB'!D66</f>
        <v>0</v>
      </c>
      <c r="G54" s="28">
        <f>'TN-Tabelle für Erasmus@ISB'!E66</f>
        <v>0</v>
      </c>
      <c r="H54" s="29">
        <f>'TN-Tabelle für Erasmus@ISB'!F66</f>
        <v>0</v>
      </c>
      <c r="I54" s="28">
        <f>'TN-Tabelle für Erasmus@ISB'!G66</f>
        <v>0</v>
      </c>
      <c r="J54" s="11">
        <f>'TN-Tabelle für Erasmus@ISB'!H66</f>
        <v>0</v>
      </c>
      <c r="K54" s="12">
        <f>'TN-Tabelle für Erasmus@ISB'!I66</f>
        <v>0</v>
      </c>
      <c r="L54" s="12">
        <f>'TN-Tabelle für Erasmus@ISB'!J66</f>
        <v>0</v>
      </c>
      <c r="M54" s="12">
        <f>'TN-Tabelle für Erasmus@ISB'!K66</f>
        <v>0</v>
      </c>
      <c r="N54" s="12">
        <f>'TN-Tabelle für Erasmus@ISB'!L66</f>
        <v>0</v>
      </c>
      <c r="O54" s="12">
        <f>'TN-Tabelle für Erasmus@ISB'!M66</f>
        <v>0</v>
      </c>
      <c r="P54" s="10">
        <f>'TN-Tabelle für Erasmus@ISB'!O66</f>
        <v>0</v>
      </c>
      <c r="Q54" s="30">
        <f>'TN-Tabelle für Erasmus@ISB'!AB66</f>
        <v>0</v>
      </c>
      <c r="R54" s="30">
        <f>'TN-Tabelle für Erasmus@ISB'!AC66</f>
        <v>0</v>
      </c>
      <c r="S54" s="10">
        <f>'TN-Tabelle für Erasmus@ISB'!T66</f>
        <v>0</v>
      </c>
      <c r="T54" s="10">
        <f>'TN-Tabelle für Erasmus@ISB'!N66</f>
        <v>0</v>
      </c>
      <c r="U54" s="196"/>
      <c r="V54" s="196" t="s">
        <v>63</v>
      </c>
      <c r="W54" s="196"/>
      <c r="X54" s="196"/>
      <c r="Y54" s="196" t="s">
        <v>63</v>
      </c>
      <c r="Z54" s="196"/>
      <c r="AA54" s="196" t="s">
        <v>63</v>
      </c>
      <c r="AB54" s="196"/>
      <c r="AC54" s="200">
        <f>'TN-Tabelle für Erasmus@ISB'!H66</f>
        <v>0</v>
      </c>
      <c r="AD54" s="201">
        <f>'TN-Tabelle für Erasmus@ISB'!J66</f>
        <v>0</v>
      </c>
      <c r="AE54" s="201">
        <f>'TN-Tabelle für Erasmus@ISB'!O66</f>
        <v>0</v>
      </c>
      <c r="AF54" s="10">
        <f>'TN-Tabelle für Erasmus@ISB'!P66</f>
        <v>0</v>
      </c>
      <c r="AG54" s="201">
        <f>'TN-Tabelle für Erasmus@ISB'!$B$2</f>
        <v>0</v>
      </c>
      <c r="AH54" s="10">
        <f>'TN-Tabelle für Erasmus@ISB'!T66</f>
        <v>0</v>
      </c>
      <c r="AI54" s="10">
        <f>'TN-Tabelle für Erasmus@ISB'!U66</f>
        <v>0</v>
      </c>
      <c r="AJ54" s="10" t="str">
        <f>'TN-Tabelle für Erasmus@ISB'!Y66</f>
        <v>zu wenig km</v>
      </c>
      <c r="AK54" s="10">
        <f>'TN-Tabelle für Erasmus@ISB'!X66</f>
        <v>0</v>
      </c>
      <c r="AL54" s="10">
        <f>'TN-Tabelle für Erasmus@ISB'!Z66</f>
        <v>0</v>
      </c>
      <c r="AM54" s="26" t="str">
        <f>'TN-Tabelle für Erasmus@ISB'!AA66</f>
        <v>Ja</v>
      </c>
      <c r="AN54" s="13">
        <f>'TN-Tabelle für Erasmus@ISB'!AH66</f>
        <v>0</v>
      </c>
      <c r="AO54" s="25">
        <f>'TN-Tabelle für Erasmus@ISB'!AG66</f>
        <v>0</v>
      </c>
      <c r="AP54" s="10" t="str">
        <f>'TN-Tabelle für Erasmus@ISB'!Q66</f>
        <v>Kurstitel (nur eintragen bei Auswahl Kurs)</v>
      </c>
      <c r="AQ54" s="227">
        <f t="shared" si="3"/>
        <v>2</v>
      </c>
      <c r="AR54" s="28">
        <f>'TN-Tabelle für Erasmus@ISB'!E66</f>
        <v>0</v>
      </c>
      <c r="AS54" s="28">
        <f>'TN-Tabelle für Erasmus@ISB'!D66</f>
        <v>0</v>
      </c>
      <c r="AT54" s="28">
        <f>'TN-Tabelle für Erasmus@ISB'!C66</f>
        <v>0</v>
      </c>
      <c r="AU54" s="28">
        <f>Intern!$AE$29</f>
        <v>1</v>
      </c>
      <c r="AV54" s="219">
        <f>SUM(Intern!$AE$20+Intern!$AE$21)</f>
        <v>3345</v>
      </c>
      <c r="AW54">
        <f>Intern!$AE$23</f>
        <v>0</v>
      </c>
      <c r="AX54">
        <f>Intern!$AE$24</f>
        <v>1</v>
      </c>
      <c r="AY54">
        <f>Intern!$AE$25</f>
        <v>0</v>
      </c>
      <c r="AZ54">
        <f>COUNTIF('TN-Tabelle für Erasmus@ISB'!$B$14:$B$155,"Lehrkräfte: Begleitperson")</f>
        <v>2</v>
      </c>
      <c r="BA54">
        <f>COUNTIF('TN-Tabelle für Erasmus@ISB'!$B$14:$B$155,"Lernende: Gruppenmobilität")</f>
        <v>1</v>
      </c>
      <c r="BB54" s="38">
        <f t="shared" si="2"/>
        <v>2</v>
      </c>
      <c r="BC54" s="38">
        <f>Intern!$AE$28</f>
        <v>2</v>
      </c>
      <c r="BD54" s="38">
        <f>Intern!$AE$29</f>
        <v>1</v>
      </c>
      <c r="BF54" s="10" t="str">
        <f>'TN-Tabelle für Erasmus@ISB'!Y66</f>
        <v>zu wenig km</v>
      </c>
      <c r="BG54" s="10">
        <f>'TN-Tabelle für Erasmus@ISB'!X66</f>
        <v>0</v>
      </c>
      <c r="BH54" s="10">
        <v>0</v>
      </c>
      <c r="BI54" s="13">
        <f>'TN-Tabelle für Erasmus@ISB'!AH66</f>
        <v>0</v>
      </c>
      <c r="BJ54" s="219">
        <f>SUM(Intern!$AE$20+Intern!$AE$21)</f>
        <v>3345</v>
      </c>
      <c r="BK54">
        <f>Intern!$AE$15</f>
        <v>413</v>
      </c>
      <c r="BL54">
        <f>Intern!$AE$14</f>
        <v>1897</v>
      </c>
      <c r="BM54" s="12"/>
    </row>
    <row r="55" spans="1:65" ht="14" customHeight="1">
      <c r="A55" s="27"/>
      <c r="B55" s="27">
        <f>'TN-Tabelle für Erasmus@ISB'!R67</f>
        <v>0</v>
      </c>
      <c r="C55" s="28">
        <f>'TN-Tabelle für Erasmus@ISB'!B67</f>
        <v>0</v>
      </c>
      <c r="D55" s="28" t="str">
        <f t="shared" si="1"/>
        <v>0</v>
      </c>
      <c r="E55" s="28">
        <f>'TN-Tabelle für Erasmus@ISB'!C67</f>
        <v>0</v>
      </c>
      <c r="F55" s="28">
        <f>'TN-Tabelle für Erasmus@ISB'!D67</f>
        <v>0</v>
      </c>
      <c r="G55" s="28">
        <f>'TN-Tabelle für Erasmus@ISB'!E67</f>
        <v>0</v>
      </c>
      <c r="H55" s="29">
        <f>'TN-Tabelle für Erasmus@ISB'!F67</f>
        <v>0</v>
      </c>
      <c r="I55" s="28">
        <f>'TN-Tabelle für Erasmus@ISB'!G67</f>
        <v>0</v>
      </c>
      <c r="J55" s="11">
        <f>'TN-Tabelle für Erasmus@ISB'!H67</f>
        <v>0</v>
      </c>
      <c r="K55" s="12">
        <f>'TN-Tabelle für Erasmus@ISB'!I67</f>
        <v>0</v>
      </c>
      <c r="L55" s="12">
        <f>'TN-Tabelle für Erasmus@ISB'!J67</f>
        <v>0</v>
      </c>
      <c r="M55" s="12">
        <f>'TN-Tabelle für Erasmus@ISB'!K67</f>
        <v>0</v>
      </c>
      <c r="N55" s="12">
        <f>'TN-Tabelle für Erasmus@ISB'!L67</f>
        <v>0</v>
      </c>
      <c r="O55" s="12">
        <f>'TN-Tabelle für Erasmus@ISB'!M67</f>
        <v>0</v>
      </c>
      <c r="P55" s="10">
        <f>'TN-Tabelle für Erasmus@ISB'!O67</f>
        <v>0</v>
      </c>
      <c r="Q55" s="30">
        <f>'TN-Tabelle für Erasmus@ISB'!AB67</f>
        <v>0</v>
      </c>
      <c r="R55" s="30">
        <f>'TN-Tabelle für Erasmus@ISB'!AC67</f>
        <v>0</v>
      </c>
      <c r="S55" s="10">
        <f>'TN-Tabelle für Erasmus@ISB'!T67</f>
        <v>0</v>
      </c>
      <c r="T55" s="10">
        <f>'TN-Tabelle für Erasmus@ISB'!N67</f>
        <v>0</v>
      </c>
      <c r="U55" s="196"/>
      <c r="V55" s="196" t="s">
        <v>63</v>
      </c>
      <c r="W55" s="196"/>
      <c r="X55" s="196"/>
      <c r="Y55" s="196" t="s">
        <v>63</v>
      </c>
      <c r="Z55" s="196"/>
      <c r="AA55" s="196" t="s">
        <v>63</v>
      </c>
      <c r="AB55" s="196"/>
      <c r="AC55" s="200">
        <f>'TN-Tabelle für Erasmus@ISB'!H67</f>
        <v>0</v>
      </c>
      <c r="AD55" s="201">
        <f>'TN-Tabelle für Erasmus@ISB'!J67</f>
        <v>0</v>
      </c>
      <c r="AE55" s="201">
        <f>'TN-Tabelle für Erasmus@ISB'!O67</f>
        <v>0</v>
      </c>
      <c r="AF55" s="10">
        <f>'TN-Tabelle für Erasmus@ISB'!P67</f>
        <v>0</v>
      </c>
      <c r="AG55" s="201">
        <f>'TN-Tabelle für Erasmus@ISB'!$B$2</f>
        <v>0</v>
      </c>
      <c r="AH55" s="10">
        <f>'TN-Tabelle für Erasmus@ISB'!T67</f>
        <v>0</v>
      </c>
      <c r="AI55" s="10">
        <f>'TN-Tabelle für Erasmus@ISB'!U67</f>
        <v>0</v>
      </c>
      <c r="AJ55" s="10" t="str">
        <f>'TN-Tabelle für Erasmus@ISB'!Y67</f>
        <v>zu wenig km</v>
      </c>
      <c r="AK55" s="10">
        <f>'TN-Tabelle für Erasmus@ISB'!X67</f>
        <v>0</v>
      </c>
      <c r="AL55" s="10">
        <f>'TN-Tabelle für Erasmus@ISB'!Z67</f>
        <v>0</v>
      </c>
      <c r="AM55" s="26" t="str">
        <f>'TN-Tabelle für Erasmus@ISB'!AA67</f>
        <v>Ja</v>
      </c>
      <c r="AN55" s="13">
        <f>'TN-Tabelle für Erasmus@ISB'!AH67</f>
        <v>0</v>
      </c>
      <c r="AO55" s="25">
        <f>'TN-Tabelle für Erasmus@ISB'!AG67</f>
        <v>0</v>
      </c>
      <c r="AP55" s="10" t="str">
        <f>'TN-Tabelle für Erasmus@ISB'!Q67</f>
        <v>Kurstitel (nur eintragen bei Auswahl Kurs)</v>
      </c>
      <c r="AQ55" s="227">
        <f t="shared" si="3"/>
        <v>2</v>
      </c>
      <c r="AR55" s="28">
        <f>'TN-Tabelle für Erasmus@ISB'!E67</f>
        <v>0</v>
      </c>
      <c r="AS55" s="28">
        <f>'TN-Tabelle für Erasmus@ISB'!D67</f>
        <v>0</v>
      </c>
      <c r="AT55" s="28">
        <f>'TN-Tabelle für Erasmus@ISB'!C67</f>
        <v>0</v>
      </c>
      <c r="AU55" s="28">
        <f>Intern!$AE$29</f>
        <v>1</v>
      </c>
      <c r="AV55" s="219">
        <f>SUM(Intern!$AE$20+Intern!$AE$21)</f>
        <v>3345</v>
      </c>
      <c r="AW55">
        <f>Intern!$AE$23</f>
        <v>0</v>
      </c>
      <c r="AX55">
        <f>Intern!$AE$24</f>
        <v>1</v>
      </c>
      <c r="AY55">
        <f>Intern!$AE$25</f>
        <v>0</v>
      </c>
      <c r="AZ55">
        <f>COUNTIF('TN-Tabelle für Erasmus@ISB'!$B$14:$B$155,"Lehrkräfte: Begleitperson")</f>
        <v>2</v>
      </c>
      <c r="BA55">
        <f>COUNTIF('TN-Tabelle für Erasmus@ISB'!$B$14:$B$155,"Lernende: Gruppenmobilität")</f>
        <v>1</v>
      </c>
      <c r="BB55" s="38">
        <f t="shared" si="2"/>
        <v>2</v>
      </c>
      <c r="BC55" s="38">
        <f>Intern!$AE$28</f>
        <v>2</v>
      </c>
      <c r="BD55" s="38">
        <f>Intern!$AE$29</f>
        <v>1</v>
      </c>
      <c r="BF55" s="10" t="str">
        <f>'TN-Tabelle für Erasmus@ISB'!Y67</f>
        <v>zu wenig km</v>
      </c>
      <c r="BG55" s="10">
        <f>'TN-Tabelle für Erasmus@ISB'!X67</f>
        <v>0</v>
      </c>
      <c r="BH55" s="10">
        <v>0</v>
      </c>
      <c r="BI55" s="13">
        <f>'TN-Tabelle für Erasmus@ISB'!AH67</f>
        <v>0</v>
      </c>
      <c r="BJ55" s="219">
        <f>SUM(Intern!$AE$20+Intern!$AE$21)</f>
        <v>3345</v>
      </c>
      <c r="BK55">
        <f>Intern!$AE$15</f>
        <v>413</v>
      </c>
      <c r="BL55">
        <f>Intern!$AE$14</f>
        <v>1897</v>
      </c>
      <c r="BM55" s="12"/>
    </row>
    <row r="56" spans="1:65" ht="14" customHeight="1">
      <c r="A56" s="27"/>
      <c r="B56" s="27">
        <f>'TN-Tabelle für Erasmus@ISB'!R68</f>
        <v>0</v>
      </c>
      <c r="C56" s="28">
        <f>'TN-Tabelle für Erasmus@ISB'!B68</f>
        <v>0</v>
      </c>
      <c r="D56" s="28" t="str">
        <f t="shared" si="1"/>
        <v>0</v>
      </c>
      <c r="E56" s="28">
        <f>'TN-Tabelle für Erasmus@ISB'!C68</f>
        <v>0</v>
      </c>
      <c r="F56" s="28">
        <f>'TN-Tabelle für Erasmus@ISB'!D68</f>
        <v>0</v>
      </c>
      <c r="G56" s="28">
        <f>'TN-Tabelle für Erasmus@ISB'!E68</f>
        <v>0</v>
      </c>
      <c r="H56" s="29">
        <f>'TN-Tabelle für Erasmus@ISB'!F68</f>
        <v>0</v>
      </c>
      <c r="I56" s="28">
        <f>'TN-Tabelle für Erasmus@ISB'!G68</f>
        <v>0</v>
      </c>
      <c r="J56" s="11">
        <f>'TN-Tabelle für Erasmus@ISB'!H68</f>
        <v>0</v>
      </c>
      <c r="K56" s="12">
        <f>'TN-Tabelle für Erasmus@ISB'!I68</f>
        <v>0</v>
      </c>
      <c r="L56" s="12">
        <f>'TN-Tabelle für Erasmus@ISB'!J68</f>
        <v>0</v>
      </c>
      <c r="M56" s="12">
        <f>'TN-Tabelle für Erasmus@ISB'!K68</f>
        <v>0</v>
      </c>
      <c r="N56" s="12">
        <f>'TN-Tabelle für Erasmus@ISB'!L68</f>
        <v>0</v>
      </c>
      <c r="O56" s="12">
        <f>'TN-Tabelle für Erasmus@ISB'!M68</f>
        <v>0</v>
      </c>
      <c r="P56" s="10">
        <f>'TN-Tabelle für Erasmus@ISB'!O68</f>
        <v>0</v>
      </c>
      <c r="Q56" s="30">
        <f>'TN-Tabelle für Erasmus@ISB'!AB68</f>
        <v>0</v>
      </c>
      <c r="R56" s="30">
        <f>'TN-Tabelle für Erasmus@ISB'!AC68</f>
        <v>0</v>
      </c>
      <c r="S56" s="10">
        <f>'TN-Tabelle für Erasmus@ISB'!T68</f>
        <v>0</v>
      </c>
      <c r="T56" s="10">
        <f>'TN-Tabelle für Erasmus@ISB'!N68</f>
        <v>0</v>
      </c>
      <c r="U56" s="196"/>
      <c r="V56" s="196" t="s">
        <v>63</v>
      </c>
      <c r="W56" s="196"/>
      <c r="X56" s="196"/>
      <c r="Y56" s="196" t="s">
        <v>63</v>
      </c>
      <c r="Z56" s="196"/>
      <c r="AA56" s="196" t="s">
        <v>63</v>
      </c>
      <c r="AB56" s="196"/>
      <c r="AC56" s="200">
        <f>'TN-Tabelle für Erasmus@ISB'!H68</f>
        <v>0</v>
      </c>
      <c r="AD56" s="201">
        <f>'TN-Tabelle für Erasmus@ISB'!J68</f>
        <v>0</v>
      </c>
      <c r="AE56" s="201">
        <f>'TN-Tabelle für Erasmus@ISB'!O68</f>
        <v>0</v>
      </c>
      <c r="AF56" s="10">
        <f>'TN-Tabelle für Erasmus@ISB'!P68</f>
        <v>0</v>
      </c>
      <c r="AG56" s="201">
        <f>'TN-Tabelle für Erasmus@ISB'!$B$2</f>
        <v>0</v>
      </c>
      <c r="AH56" s="10">
        <f>'TN-Tabelle für Erasmus@ISB'!T68</f>
        <v>0</v>
      </c>
      <c r="AI56" s="10">
        <f>'TN-Tabelle für Erasmus@ISB'!U68</f>
        <v>0</v>
      </c>
      <c r="AJ56" s="10" t="str">
        <f>'TN-Tabelle für Erasmus@ISB'!Y68</f>
        <v>zu wenig km</v>
      </c>
      <c r="AK56" s="10">
        <f>'TN-Tabelle für Erasmus@ISB'!X68</f>
        <v>0</v>
      </c>
      <c r="AL56" s="10">
        <f>'TN-Tabelle für Erasmus@ISB'!Z68</f>
        <v>0</v>
      </c>
      <c r="AM56" s="26" t="str">
        <f>'TN-Tabelle für Erasmus@ISB'!AA68</f>
        <v>Ja</v>
      </c>
      <c r="AN56" s="13">
        <f>'TN-Tabelle für Erasmus@ISB'!AH68</f>
        <v>0</v>
      </c>
      <c r="AO56" s="25">
        <f>'TN-Tabelle für Erasmus@ISB'!AG68</f>
        <v>0</v>
      </c>
      <c r="AP56" s="10" t="str">
        <f>'TN-Tabelle für Erasmus@ISB'!Q68</f>
        <v>Kurstitel (nur eintragen bei Auswahl Kurs)</v>
      </c>
      <c r="AQ56" s="227">
        <f t="shared" si="3"/>
        <v>2</v>
      </c>
      <c r="AR56" s="28">
        <f>'TN-Tabelle für Erasmus@ISB'!E68</f>
        <v>0</v>
      </c>
      <c r="AS56" s="28">
        <f>'TN-Tabelle für Erasmus@ISB'!D68</f>
        <v>0</v>
      </c>
      <c r="AT56" s="28">
        <f>'TN-Tabelle für Erasmus@ISB'!C68</f>
        <v>0</v>
      </c>
      <c r="AU56" s="28">
        <f>Intern!$AE$29</f>
        <v>1</v>
      </c>
      <c r="AV56" s="219">
        <f>SUM(Intern!$AE$20+Intern!$AE$21)</f>
        <v>3345</v>
      </c>
      <c r="AW56">
        <f>Intern!$AE$23</f>
        <v>0</v>
      </c>
      <c r="AX56">
        <f>Intern!$AE$24</f>
        <v>1</v>
      </c>
      <c r="AY56">
        <f>Intern!$AE$25</f>
        <v>0</v>
      </c>
      <c r="AZ56">
        <f>COUNTIF('TN-Tabelle für Erasmus@ISB'!$B$14:$B$155,"Lehrkräfte: Begleitperson")</f>
        <v>2</v>
      </c>
      <c r="BA56">
        <f>COUNTIF('TN-Tabelle für Erasmus@ISB'!$B$14:$B$155,"Lernende: Gruppenmobilität")</f>
        <v>1</v>
      </c>
      <c r="BB56" s="38">
        <f t="shared" si="2"/>
        <v>2</v>
      </c>
      <c r="BC56" s="38">
        <f>Intern!$AE$28</f>
        <v>2</v>
      </c>
      <c r="BD56" s="38">
        <f>Intern!$AE$29</f>
        <v>1</v>
      </c>
      <c r="BF56" s="10" t="str">
        <f>'TN-Tabelle für Erasmus@ISB'!Y68</f>
        <v>zu wenig km</v>
      </c>
      <c r="BG56" s="10">
        <f>'TN-Tabelle für Erasmus@ISB'!X68</f>
        <v>0</v>
      </c>
      <c r="BH56" s="10">
        <v>0</v>
      </c>
      <c r="BI56" s="13">
        <f>'TN-Tabelle für Erasmus@ISB'!AH68</f>
        <v>0</v>
      </c>
      <c r="BJ56" s="219">
        <f>SUM(Intern!$AE$20+Intern!$AE$21)</f>
        <v>3345</v>
      </c>
      <c r="BK56">
        <f>Intern!$AE$15</f>
        <v>413</v>
      </c>
      <c r="BL56">
        <f>Intern!$AE$14</f>
        <v>1897</v>
      </c>
      <c r="BM56" s="12"/>
    </row>
    <row r="57" spans="1:65" ht="14" customHeight="1">
      <c r="A57" s="27"/>
      <c r="B57" s="27">
        <f>'TN-Tabelle für Erasmus@ISB'!R69</f>
        <v>0</v>
      </c>
      <c r="C57" s="28">
        <f>'TN-Tabelle für Erasmus@ISB'!B69</f>
        <v>0</v>
      </c>
      <c r="D57" s="28" t="str">
        <f t="shared" si="1"/>
        <v>0</v>
      </c>
      <c r="E57" s="28">
        <f>'TN-Tabelle für Erasmus@ISB'!C69</f>
        <v>0</v>
      </c>
      <c r="F57" s="28">
        <f>'TN-Tabelle für Erasmus@ISB'!D69</f>
        <v>0</v>
      </c>
      <c r="G57" s="28">
        <f>'TN-Tabelle für Erasmus@ISB'!E69</f>
        <v>0</v>
      </c>
      <c r="H57" s="29">
        <f>'TN-Tabelle für Erasmus@ISB'!F69</f>
        <v>0</v>
      </c>
      <c r="I57" s="28">
        <f>'TN-Tabelle für Erasmus@ISB'!G69</f>
        <v>0</v>
      </c>
      <c r="J57" s="11">
        <f>'TN-Tabelle für Erasmus@ISB'!H69</f>
        <v>0</v>
      </c>
      <c r="K57" s="12">
        <f>'TN-Tabelle für Erasmus@ISB'!I69</f>
        <v>0</v>
      </c>
      <c r="L57" s="12">
        <f>'TN-Tabelle für Erasmus@ISB'!J69</f>
        <v>0</v>
      </c>
      <c r="M57" s="12">
        <f>'TN-Tabelle für Erasmus@ISB'!K69</f>
        <v>0</v>
      </c>
      <c r="N57" s="12">
        <f>'TN-Tabelle für Erasmus@ISB'!L69</f>
        <v>0</v>
      </c>
      <c r="O57" s="12">
        <f>'TN-Tabelle für Erasmus@ISB'!M69</f>
        <v>0</v>
      </c>
      <c r="P57" s="10">
        <f>'TN-Tabelle für Erasmus@ISB'!O69</f>
        <v>0</v>
      </c>
      <c r="Q57" s="30">
        <f>'TN-Tabelle für Erasmus@ISB'!AB69</f>
        <v>0</v>
      </c>
      <c r="R57" s="30">
        <f>'TN-Tabelle für Erasmus@ISB'!AC69</f>
        <v>0</v>
      </c>
      <c r="S57" s="10">
        <f>'TN-Tabelle für Erasmus@ISB'!T69</f>
        <v>0</v>
      </c>
      <c r="T57" s="10">
        <f>'TN-Tabelle für Erasmus@ISB'!N69</f>
        <v>0</v>
      </c>
      <c r="U57" s="196"/>
      <c r="V57" s="196" t="s">
        <v>63</v>
      </c>
      <c r="W57" s="196"/>
      <c r="X57" s="196"/>
      <c r="Y57" s="196" t="s">
        <v>63</v>
      </c>
      <c r="Z57" s="196"/>
      <c r="AA57" s="196" t="s">
        <v>63</v>
      </c>
      <c r="AB57" s="196"/>
      <c r="AC57" s="200">
        <f>'TN-Tabelle für Erasmus@ISB'!H69</f>
        <v>0</v>
      </c>
      <c r="AD57" s="201">
        <f>'TN-Tabelle für Erasmus@ISB'!J69</f>
        <v>0</v>
      </c>
      <c r="AE57" s="201">
        <f>'TN-Tabelle für Erasmus@ISB'!O69</f>
        <v>0</v>
      </c>
      <c r="AF57" s="10">
        <f>'TN-Tabelle für Erasmus@ISB'!P69</f>
        <v>0</v>
      </c>
      <c r="AG57" s="201">
        <f>'TN-Tabelle für Erasmus@ISB'!$B$2</f>
        <v>0</v>
      </c>
      <c r="AH57" s="10">
        <f>'TN-Tabelle für Erasmus@ISB'!T69</f>
        <v>0</v>
      </c>
      <c r="AI57" s="10">
        <f>'TN-Tabelle für Erasmus@ISB'!U69</f>
        <v>0</v>
      </c>
      <c r="AJ57" s="10" t="str">
        <f>'TN-Tabelle für Erasmus@ISB'!Y69</f>
        <v>zu wenig km</v>
      </c>
      <c r="AK57" s="10">
        <f>'TN-Tabelle für Erasmus@ISB'!X69</f>
        <v>0</v>
      </c>
      <c r="AL57" s="10">
        <f>'TN-Tabelle für Erasmus@ISB'!Z69</f>
        <v>0</v>
      </c>
      <c r="AM57" s="26" t="str">
        <f>'TN-Tabelle für Erasmus@ISB'!AA69</f>
        <v>Ja</v>
      </c>
      <c r="AN57" s="13">
        <f>'TN-Tabelle für Erasmus@ISB'!AH69</f>
        <v>0</v>
      </c>
      <c r="AO57" s="25">
        <f>'TN-Tabelle für Erasmus@ISB'!AG69</f>
        <v>0</v>
      </c>
      <c r="AP57" s="10" t="str">
        <f>'TN-Tabelle für Erasmus@ISB'!Q69</f>
        <v>Kurstitel (nur eintragen bei Auswahl Kurs)</v>
      </c>
      <c r="AQ57" s="227">
        <f t="shared" si="3"/>
        <v>2</v>
      </c>
      <c r="AR57" s="28">
        <f>'TN-Tabelle für Erasmus@ISB'!E69</f>
        <v>0</v>
      </c>
      <c r="AS57" s="28">
        <f>'TN-Tabelle für Erasmus@ISB'!D69</f>
        <v>0</v>
      </c>
      <c r="AT57" s="28">
        <f>'TN-Tabelle für Erasmus@ISB'!C69</f>
        <v>0</v>
      </c>
      <c r="AU57" s="28">
        <f>Intern!$AE$29</f>
        <v>1</v>
      </c>
      <c r="AV57" s="219">
        <f>SUM(Intern!$AE$20+Intern!$AE$21)</f>
        <v>3345</v>
      </c>
      <c r="AW57">
        <f>Intern!$AE$23</f>
        <v>0</v>
      </c>
      <c r="AX57">
        <f>Intern!$AE$24</f>
        <v>1</v>
      </c>
      <c r="AY57">
        <f>Intern!$AE$25</f>
        <v>0</v>
      </c>
      <c r="AZ57">
        <f>COUNTIF('TN-Tabelle für Erasmus@ISB'!$B$14:$B$155,"Lehrkräfte: Begleitperson")</f>
        <v>2</v>
      </c>
      <c r="BA57">
        <f>COUNTIF('TN-Tabelle für Erasmus@ISB'!$B$14:$B$155,"Lernende: Gruppenmobilität")</f>
        <v>1</v>
      </c>
      <c r="BB57" s="38">
        <f t="shared" si="2"/>
        <v>2</v>
      </c>
      <c r="BC57" s="38">
        <f>Intern!$AE$28</f>
        <v>2</v>
      </c>
      <c r="BD57" s="38">
        <f>Intern!$AE$29</f>
        <v>1</v>
      </c>
      <c r="BF57" s="10" t="str">
        <f>'TN-Tabelle für Erasmus@ISB'!Y69</f>
        <v>zu wenig km</v>
      </c>
      <c r="BG57" s="10">
        <f>'TN-Tabelle für Erasmus@ISB'!X69</f>
        <v>0</v>
      </c>
      <c r="BH57" s="10">
        <v>0</v>
      </c>
      <c r="BI57" s="13">
        <f>'TN-Tabelle für Erasmus@ISB'!AH69</f>
        <v>0</v>
      </c>
      <c r="BJ57" s="219">
        <f>SUM(Intern!$AE$20+Intern!$AE$21)</f>
        <v>3345</v>
      </c>
      <c r="BK57">
        <f>Intern!$AE$15</f>
        <v>413</v>
      </c>
      <c r="BL57">
        <f>Intern!$AE$14</f>
        <v>1897</v>
      </c>
      <c r="BM57" s="12"/>
    </row>
    <row r="58" spans="1:65" ht="14" customHeight="1">
      <c r="A58" s="27"/>
      <c r="B58" s="27">
        <f>'TN-Tabelle für Erasmus@ISB'!R70</f>
        <v>0</v>
      </c>
      <c r="C58" s="28">
        <f>'TN-Tabelle für Erasmus@ISB'!B70</f>
        <v>0</v>
      </c>
      <c r="D58" s="28" t="str">
        <f t="shared" si="1"/>
        <v>0</v>
      </c>
      <c r="E58" s="28">
        <f>'TN-Tabelle für Erasmus@ISB'!C70</f>
        <v>0</v>
      </c>
      <c r="F58" s="28">
        <f>'TN-Tabelle für Erasmus@ISB'!D70</f>
        <v>0</v>
      </c>
      <c r="G58" s="28">
        <f>'TN-Tabelle für Erasmus@ISB'!E70</f>
        <v>0</v>
      </c>
      <c r="H58" s="29">
        <f>'TN-Tabelle für Erasmus@ISB'!F70</f>
        <v>0</v>
      </c>
      <c r="I58" s="28">
        <f>'TN-Tabelle für Erasmus@ISB'!G70</f>
        <v>0</v>
      </c>
      <c r="J58" s="11">
        <f>'TN-Tabelle für Erasmus@ISB'!H70</f>
        <v>0</v>
      </c>
      <c r="K58" s="12">
        <f>'TN-Tabelle für Erasmus@ISB'!I70</f>
        <v>0</v>
      </c>
      <c r="L58" s="12">
        <f>'TN-Tabelle für Erasmus@ISB'!J70</f>
        <v>0</v>
      </c>
      <c r="M58" s="12">
        <f>'TN-Tabelle für Erasmus@ISB'!K70</f>
        <v>0</v>
      </c>
      <c r="N58" s="12">
        <f>'TN-Tabelle für Erasmus@ISB'!L70</f>
        <v>0</v>
      </c>
      <c r="O58" s="12">
        <f>'TN-Tabelle für Erasmus@ISB'!M70</f>
        <v>0</v>
      </c>
      <c r="P58" s="10">
        <f>'TN-Tabelle für Erasmus@ISB'!O70</f>
        <v>0</v>
      </c>
      <c r="Q58" s="30">
        <f>'TN-Tabelle für Erasmus@ISB'!AB70</f>
        <v>0</v>
      </c>
      <c r="R58" s="30">
        <f>'TN-Tabelle für Erasmus@ISB'!AC70</f>
        <v>0</v>
      </c>
      <c r="S58" s="10">
        <f>'TN-Tabelle für Erasmus@ISB'!T70</f>
        <v>0</v>
      </c>
      <c r="T58" s="10">
        <f>'TN-Tabelle für Erasmus@ISB'!N70</f>
        <v>0</v>
      </c>
      <c r="U58" s="196"/>
      <c r="V58" s="196" t="s">
        <v>63</v>
      </c>
      <c r="W58" s="196"/>
      <c r="X58" s="196"/>
      <c r="Y58" s="196" t="s">
        <v>63</v>
      </c>
      <c r="Z58" s="196"/>
      <c r="AA58" s="196" t="s">
        <v>63</v>
      </c>
      <c r="AB58" s="196"/>
      <c r="AC58" s="200">
        <f>'TN-Tabelle für Erasmus@ISB'!H70</f>
        <v>0</v>
      </c>
      <c r="AD58" s="201">
        <f>'TN-Tabelle für Erasmus@ISB'!J70</f>
        <v>0</v>
      </c>
      <c r="AE58" s="201">
        <f>'TN-Tabelle für Erasmus@ISB'!O70</f>
        <v>0</v>
      </c>
      <c r="AF58" s="10">
        <f>'TN-Tabelle für Erasmus@ISB'!P70</f>
        <v>0</v>
      </c>
      <c r="AG58" s="201">
        <f>'TN-Tabelle für Erasmus@ISB'!$B$2</f>
        <v>0</v>
      </c>
      <c r="AH58" s="10">
        <f>'TN-Tabelle für Erasmus@ISB'!T70</f>
        <v>0</v>
      </c>
      <c r="AI58" s="10">
        <f>'TN-Tabelle für Erasmus@ISB'!U70</f>
        <v>0</v>
      </c>
      <c r="AJ58" s="10" t="str">
        <f>'TN-Tabelle für Erasmus@ISB'!Y70</f>
        <v>zu wenig km</v>
      </c>
      <c r="AK58" s="10">
        <f>'TN-Tabelle für Erasmus@ISB'!X70</f>
        <v>0</v>
      </c>
      <c r="AL58" s="10">
        <f>'TN-Tabelle für Erasmus@ISB'!Z70</f>
        <v>0</v>
      </c>
      <c r="AM58" s="26" t="str">
        <f>'TN-Tabelle für Erasmus@ISB'!AA70</f>
        <v>Ja</v>
      </c>
      <c r="AN58" s="13">
        <f>'TN-Tabelle für Erasmus@ISB'!AH70</f>
        <v>0</v>
      </c>
      <c r="AO58" s="25">
        <f>'TN-Tabelle für Erasmus@ISB'!AG70</f>
        <v>0</v>
      </c>
      <c r="AP58" s="10" t="str">
        <f>'TN-Tabelle für Erasmus@ISB'!Q70</f>
        <v>Kurstitel (nur eintragen bei Auswahl Kurs)</v>
      </c>
      <c r="AQ58" s="227">
        <f t="shared" si="3"/>
        <v>2</v>
      </c>
      <c r="AR58" s="28">
        <f>'TN-Tabelle für Erasmus@ISB'!E70</f>
        <v>0</v>
      </c>
      <c r="AS58" s="28">
        <f>'TN-Tabelle für Erasmus@ISB'!D70</f>
        <v>0</v>
      </c>
      <c r="AT58" s="28">
        <f>'TN-Tabelle für Erasmus@ISB'!C70</f>
        <v>0</v>
      </c>
      <c r="AU58" s="28">
        <f>Intern!$AE$29</f>
        <v>1</v>
      </c>
      <c r="AV58" s="219">
        <f>SUM(Intern!$AE$20+Intern!$AE$21)</f>
        <v>3345</v>
      </c>
      <c r="AW58">
        <f>Intern!$AE$23</f>
        <v>0</v>
      </c>
      <c r="AX58">
        <f>Intern!$AE$24</f>
        <v>1</v>
      </c>
      <c r="AY58">
        <f>Intern!$AE$25</f>
        <v>0</v>
      </c>
      <c r="AZ58">
        <f>COUNTIF('TN-Tabelle für Erasmus@ISB'!$B$14:$B$155,"Lehrkräfte: Begleitperson")</f>
        <v>2</v>
      </c>
      <c r="BA58">
        <f>COUNTIF('TN-Tabelle für Erasmus@ISB'!$B$14:$B$155,"Lernende: Gruppenmobilität")</f>
        <v>1</v>
      </c>
      <c r="BB58" s="38">
        <f t="shared" si="2"/>
        <v>2</v>
      </c>
      <c r="BC58" s="38">
        <f>Intern!$AE$28</f>
        <v>2</v>
      </c>
      <c r="BD58" s="38">
        <f>Intern!$AE$29</f>
        <v>1</v>
      </c>
      <c r="BF58" s="10" t="str">
        <f>'TN-Tabelle für Erasmus@ISB'!Y70</f>
        <v>zu wenig km</v>
      </c>
      <c r="BG58" s="10">
        <f>'TN-Tabelle für Erasmus@ISB'!X70</f>
        <v>0</v>
      </c>
      <c r="BH58" s="10">
        <v>0</v>
      </c>
      <c r="BI58" s="13">
        <f>'TN-Tabelle für Erasmus@ISB'!AH70</f>
        <v>0</v>
      </c>
      <c r="BJ58" s="219">
        <f>SUM(Intern!$AE$20+Intern!$AE$21)</f>
        <v>3345</v>
      </c>
      <c r="BK58">
        <f>Intern!$AE$15</f>
        <v>413</v>
      </c>
      <c r="BL58">
        <f>Intern!$AE$14</f>
        <v>1897</v>
      </c>
      <c r="BM58" s="12"/>
    </row>
    <row r="59" spans="1:65" ht="14" customHeight="1">
      <c r="A59" s="27"/>
      <c r="B59" s="27">
        <f>'TN-Tabelle für Erasmus@ISB'!R71</f>
        <v>0</v>
      </c>
      <c r="C59" s="28">
        <f>'TN-Tabelle für Erasmus@ISB'!B71</f>
        <v>0</v>
      </c>
      <c r="D59" s="28" t="str">
        <f t="shared" si="1"/>
        <v>0</v>
      </c>
      <c r="E59" s="28">
        <f>'TN-Tabelle für Erasmus@ISB'!C71</f>
        <v>0</v>
      </c>
      <c r="F59" s="28">
        <f>'TN-Tabelle für Erasmus@ISB'!D71</f>
        <v>0</v>
      </c>
      <c r="G59" s="28">
        <f>'TN-Tabelle für Erasmus@ISB'!E71</f>
        <v>0</v>
      </c>
      <c r="H59" s="29">
        <f>'TN-Tabelle für Erasmus@ISB'!F71</f>
        <v>0</v>
      </c>
      <c r="I59" s="28">
        <f>'TN-Tabelle für Erasmus@ISB'!G71</f>
        <v>0</v>
      </c>
      <c r="J59" s="11">
        <f>'TN-Tabelle für Erasmus@ISB'!H71</f>
        <v>0</v>
      </c>
      <c r="K59" s="12">
        <f>'TN-Tabelle für Erasmus@ISB'!I71</f>
        <v>0</v>
      </c>
      <c r="L59" s="12">
        <f>'TN-Tabelle für Erasmus@ISB'!J71</f>
        <v>0</v>
      </c>
      <c r="M59" s="12">
        <f>'TN-Tabelle für Erasmus@ISB'!K71</f>
        <v>0</v>
      </c>
      <c r="N59" s="12">
        <f>'TN-Tabelle für Erasmus@ISB'!L71</f>
        <v>0</v>
      </c>
      <c r="O59" s="12">
        <f>'TN-Tabelle für Erasmus@ISB'!M71</f>
        <v>0</v>
      </c>
      <c r="P59" s="10">
        <f>'TN-Tabelle für Erasmus@ISB'!O71</f>
        <v>0</v>
      </c>
      <c r="Q59" s="30">
        <f>'TN-Tabelle für Erasmus@ISB'!AB71</f>
        <v>0</v>
      </c>
      <c r="R59" s="30">
        <f>'TN-Tabelle für Erasmus@ISB'!AC71</f>
        <v>0</v>
      </c>
      <c r="S59" s="10">
        <f>'TN-Tabelle für Erasmus@ISB'!T71</f>
        <v>0</v>
      </c>
      <c r="T59" s="10">
        <f>'TN-Tabelle für Erasmus@ISB'!N71</f>
        <v>0</v>
      </c>
      <c r="U59" s="196"/>
      <c r="V59" s="196" t="s">
        <v>63</v>
      </c>
      <c r="W59" s="196"/>
      <c r="X59" s="196"/>
      <c r="Y59" s="196" t="s">
        <v>63</v>
      </c>
      <c r="Z59" s="196"/>
      <c r="AA59" s="196" t="s">
        <v>63</v>
      </c>
      <c r="AB59" s="196"/>
      <c r="AC59" s="200">
        <f>'TN-Tabelle für Erasmus@ISB'!H71</f>
        <v>0</v>
      </c>
      <c r="AD59" s="201">
        <f>'TN-Tabelle für Erasmus@ISB'!J71</f>
        <v>0</v>
      </c>
      <c r="AE59" s="201">
        <f>'TN-Tabelle für Erasmus@ISB'!O71</f>
        <v>0</v>
      </c>
      <c r="AF59" s="10">
        <f>'TN-Tabelle für Erasmus@ISB'!P71</f>
        <v>0</v>
      </c>
      <c r="AG59" s="201">
        <f>'TN-Tabelle für Erasmus@ISB'!$B$2</f>
        <v>0</v>
      </c>
      <c r="AH59" s="10">
        <f>'TN-Tabelle für Erasmus@ISB'!T71</f>
        <v>0</v>
      </c>
      <c r="AI59" s="10">
        <f>'TN-Tabelle für Erasmus@ISB'!U71</f>
        <v>0</v>
      </c>
      <c r="AJ59" s="10" t="str">
        <f>'TN-Tabelle für Erasmus@ISB'!Y71</f>
        <v>zu wenig km</v>
      </c>
      <c r="AK59" s="10">
        <f>'TN-Tabelle für Erasmus@ISB'!X71</f>
        <v>0</v>
      </c>
      <c r="AL59" s="10">
        <f>'TN-Tabelle für Erasmus@ISB'!Z71</f>
        <v>0</v>
      </c>
      <c r="AM59" s="26" t="str">
        <f>'TN-Tabelle für Erasmus@ISB'!AA71</f>
        <v>Ja</v>
      </c>
      <c r="AN59" s="13">
        <f>'TN-Tabelle für Erasmus@ISB'!AH71</f>
        <v>0</v>
      </c>
      <c r="AO59" s="25">
        <f>'TN-Tabelle für Erasmus@ISB'!AG71</f>
        <v>0</v>
      </c>
      <c r="AP59" s="10" t="str">
        <f>'TN-Tabelle für Erasmus@ISB'!Q71</f>
        <v>Kurstitel (nur eintragen bei Auswahl Kurs)</v>
      </c>
      <c r="AQ59" s="227">
        <f t="shared" si="3"/>
        <v>2</v>
      </c>
      <c r="AR59" s="28">
        <f>'TN-Tabelle für Erasmus@ISB'!E71</f>
        <v>0</v>
      </c>
      <c r="AS59" s="28">
        <f>'TN-Tabelle für Erasmus@ISB'!D71</f>
        <v>0</v>
      </c>
      <c r="AT59" s="28">
        <f>'TN-Tabelle für Erasmus@ISB'!C71</f>
        <v>0</v>
      </c>
      <c r="AU59" s="28">
        <f>Intern!$AE$29</f>
        <v>1</v>
      </c>
      <c r="AV59" s="219">
        <f>SUM(Intern!$AE$20+Intern!$AE$21)</f>
        <v>3345</v>
      </c>
      <c r="AW59">
        <f>Intern!$AE$23</f>
        <v>0</v>
      </c>
      <c r="AX59">
        <f>Intern!$AE$24</f>
        <v>1</v>
      </c>
      <c r="AY59">
        <f>Intern!$AE$25</f>
        <v>0</v>
      </c>
      <c r="AZ59">
        <f>COUNTIF('TN-Tabelle für Erasmus@ISB'!$B$14:$B$155,"Lehrkräfte: Begleitperson")</f>
        <v>2</v>
      </c>
      <c r="BA59">
        <f>COUNTIF('TN-Tabelle für Erasmus@ISB'!$B$14:$B$155,"Lernende: Gruppenmobilität")</f>
        <v>1</v>
      </c>
      <c r="BB59" s="38">
        <f t="shared" si="2"/>
        <v>2</v>
      </c>
      <c r="BC59" s="38">
        <f>Intern!$AE$28</f>
        <v>2</v>
      </c>
      <c r="BD59" s="38">
        <f>Intern!$AE$29</f>
        <v>1</v>
      </c>
      <c r="BF59" s="10" t="str">
        <f>'TN-Tabelle für Erasmus@ISB'!Y71</f>
        <v>zu wenig km</v>
      </c>
      <c r="BG59" s="10">
        <f>'TN-Tabelle für Erasmus@ISB'!X71</f>
        <v>0</v>
      </c>
      <c r="BH59" s="10">
        <v>0</v>
      </c>
      <c r="BI59" s="13">
        <f>'TN-Tabelle für Erasmus@ISB'!AH71</f>
        <v>0</v>
      </c>
      <c r="BJ59" s="219">
        <f>SUM(Intern!$AE$20+Intern!$AE$21)</f>
        <v>3345</v>
      </c>
      <c r="BK59">
        <f>Intern!$AE$15</f>
        <v>413</v>
      </c>
      <c r="BL59">
        <f>Intern!$AE$14</f>
        <v>1897</v>
      </c>
      <c r="BM59" s="12"/>
    </row>
    <row r="60" spans="1:65" ht="14" customHeight="1">
      <c r="A60" s="27"/>
      <c r="B60" s="27">
        <f>'TN-Tabelle für Erasmus@ISB'!R72</f>
        <v>0</v>
      </c>
      <c r="C60" s="28">
        <f>'TN-Tabelle für Erasmus@ISB'!B72</f>
        <v>0</v>
      </c>
      <c r="D60" s="28" t="str">
        <f t="shared" si="1"/>
        <v>0</v>
      </c>
      <c r="E60" s="28">
        <f>'TN-Tabelle für Erasmus@ISB'!C72</f>
        <v>0</v>
      </c>
      <c r="F60" s="28">
        <f>'TN-Tabelle für Erasmus@ISB'!D72</f>
        <v>0</v>
      </c>
      <c r="G60" s="28">
        <f>'TN-Tabelle für Erasmus@ISB'!E72</f>
        <v>0</v>
      </c>
      <c r="H60" s="29">
        <f>'TN-Tabelle für Erasmus@ISB'!F72</f>
        <v>0</v>
      </c>
      <c r="I60" s="28">
        <f>'TN-Tabelle für Erasmus@ISB'!G72</f>
        <v>0</v>
      </c>
      <c r="J60" s="11">
        <f>'TN-Tabelle für Erasmus@ISB'!H72</f>
        <v>0</v>
      </c>
      <c r="K60" s="12">
        <f>'TN-Tabelle für Erasmus@ISB'!I72</f>
        <v>0</v>
      </c>
      <c r="L60" s="12">
        <f>'TN-Tabelle für Erasmus@ISB'!J72</f>
        <v>0</v>
      </c>
      <c r="M60" s="12">
        <f>'TN-Tabelle für Erasmus@ISB'!K72</f>
        <v>0</v>
      </c>
      <c r="N60" s="12">
        <f>'TN-Tabelle für Erasmus@ISB'!L72</f>
        <v>0</v>
      </c>
      <c r="O60" s="12">
        <f>'TN-Tabelle für Erasmus@ISB'!M72</f>
        <v>0</v>
      </c>
      <c r="P60" s="10">
        <f>'TN-Tabelle für Erasmus@ISB'!O72</f>
        <v>0</v>
      </c>
      <c r="Q60" s="30">
        <f>'TN-Tabelle für Erasmus@ISB'!AB72</f>
        <v>0</v>
      </c>
      <c r="R60" s="30">
        <f>'TN-Tabelle für Erasmus@ISB'!AC72</f>
        <v>0</v>
      </c>
      <c r="S60" s="10">
        <f>'TN-Tabelle für Erasmus@ISB'!T72</f>
        <v>0</v>
      </c>
      <c r="T60" s="10">
        <f>'TN-Tabelle für Erasmus@ISB'!N72</f>
        <v>0</v>
      </c>
      <c r="U60" s="196"/>
      <c r="V60" s="196" t="s">
        <v>63</v>
      </c>
      <c r="W60" s="196"/>
      <c r="X60" s="196"/>
      <c r="Y60" s="196" t="s">
        <v>63</v>
      </c>
      <c r="Z60" s="196"/>
      <c r="AA60" s="196" t="s">
        <v>63</v>
      </c>
      <c r="AB60" s="196"/>
      <c r="AC60" s="200">
        <f>'TN-Tabelle für Erasmus@ISB'!H72</f>
        <v>0</v>
      </c>
      <c r="AD60" s="201">
        <f>'TN-Tabelle für Erasmus@ISB'!J72</f>
        <v>0</v>
      </c>
      <c r="AE60" s="201">
        <f>'TN-Tabelle für Erasmus@ISB'!O72</f>
        <v>0</v>
      </c>
      <c r="AF60" s="10">
        <f>'TN-Tabelle für Erasmus@ISB'!P72</f>
        <v>0</v>
      </c>
      <c r="AG60" s="201">
        <f>'TN-Tabelle für Erasmus@ISB'!$B$2</f>
        <v>0</v>
      </c>
      <c r="AH60" s="10">
        <f>'TN-Tabelle für Erasmus@ISB'!T72</f>
        <v>0</v>
      </c>
      <c r="AI60" s="10">
        <f>'TN-Tabelle für Erasmus@ISB'!U72</f>
        <v>0</v>
      </c>
      <c r="AJ60" s="10" t="str">
        <f>'TN-Tabelle für Erasmus@ISB'!Y72</f>
        <v>zu wenig km</v>
      </c>
      <c r="AK60" s="10">
        <f>'TN-Tabelle für Erasmus@ISB'!X72</f>
        <v>0</v>
      </c>
      <c r="AL60" s="10">
        <f>'TN-Tabelle für Erasmus@ISB'!Z72</f>
        <v>0</v>
      </c>
      <c r="AM60" s="26" t="str">
        <f>'TN-Tabelle für Erasmus@ISB'!AA72</f>
        <v>Ja</v>
      </c>
      <c r="AN60" s="13">
        <f>'TN-Tabelle für Erasmus@ISB'!AH72</f>
        <v>0</v>
      </c>
      <c r="AO60" s="25">
        <f>'TN-Tabelle für Erasmus@ISB'!AG72</f>
        <v>0</v>
      </c>
      <c r="AP60" s="10" t="str">
        <f>'TN-Tabelle für Erasmus@ISB'!Q72</f>
        <v>Kurstitel (nur eintragen bei Auswahl Kurs)</v>
      </c>
      <c r="AQ60" s="227">
        <f t="shared" si="3"/>
        <v>2</v>
      </c>
      <c r="AR60" s="28">
        <f>'TN-Tabelle für Erasmus@ISB'!E72</f>
        <v>0</v>
      </c>
      <c r="AS60" s="28">
        <f>'TN-Tabelle für Erasmus@ISB'!D72</f>
        <v>0</v>
      </c>
      <c r="AT60" s="28">
        <f>'TN-Tabelle für Erasmus@ISB'!C72</f>
        <v>0</v>
      </c>
      <c r="AU60" s="28">
        <f>Intern!$AE$29</f>
        <v>1</v>
      </c>
      <c r="AV60" s="219">
        <f>SUM(Intern!$AE$20+Intern!$AE$21)</f>
        <v>3345</v>
      </c>
      <c r="AW60">
        <f>Intern!$AE$23</f>
        <v>0</v>
      </c>
      <c r="AX60">
        <f>Intern!$AE$24</f>
        <v>1</v>
      </c>
      <c r="AY60">
        <f>Intern!$AE$25</f>
        <v>0</v>
      </c>
      <c r="AZ60">
        <f>COUNTIF('TN-Tabelle für Erasmus@ISB'!$B$14:$B$155,"Lehrkräfte: Begleitperson")</f>
        <v>2</v>
      </c>
      <c r="BA60">
        <f>COUNTIF('TN-Tabelle für Erasmus@ISB'!$B$14:$B$155,"Lernende: Gruppenmobilität")</f>
        <v>1</v>
      </c>
      <c r="BB60" s="38">
        <f t="shared" si="2"/>
        <v>2</v>
      </c>
      <c r="BC60" s="38">
        <f>Intern!$AE$28</f>
        <v>2</v>
      </c>
      <c r="BD60" s="38">
        <f>Intern!$AE$29</f>
        <v>1</v>
      </c>
      <c r="BF60" s="10" t="str">
        <f>'TN-Tabelle für Erasmus@ISB'!Y72</f>
        <v>zu wenig km</v>
      </c>
      <c r="BG60" s="10">
        <f>'TN-Tabelle für Erasmus@ISB'!X72</f>
        <v>0</v>
      </c>
      <c r="BH60" s="10">
        <v>0</v>
      </c>
      <c r="BI60" s="13">
        <f>'TN-Tabelle für Erasmus@ISB'!AH72</f>
        <v>0</v>
      </c>
      <c r="BJ60" s="219">
        <f>SUM(Intern!$AE$20+Intern!$AE$21)</f>
        <v>3345</v>
      </c>
      <c r="BK60">
        <f>Intern!$AE$15</f>
        <v>413</v>
      </c>
      <c r="BL60">
        <f>Intern!$AE$14</f>
        <v>1897</v>
      </c>
      <c r="BM60" s="12"/>
    </row>
    <row r="61" spans="1:65" ht="14" customHeight="1">
      <c r="A61" s="27"/>
      <c r="B61" s="27">
        <f>'TN-Tabelle für Erasmus@ISB'!R73</f>
        <v>0</v>
      </c>
      <c r="C61" s="28">
        <f>'TN-Tabelle für Erasmus@ISB'!B73</f>
        <v>0</v>
      </c>
      <c r="D61" s="28" t="str">
        <f t="shared" si="1"/>
        <v>0</v>
      </c>
      <c r="E61" s="28">
        <f>'TN-Tabelle für Erasmus@ISB'!C73</f>
        <v>0</v>
      </c>
      <c r="F61" s="28">
        <f>'TN-Tabelle für Erasmus@ISB'!D73</f>
        <v>0</v>
      </c>
      <c r="G61" s="28">
        <f>'TN-Tabelle für Erasmus@ISB'!E73</f>
        <v>0</v>
      </c>
      <c r="H61" s="29">
        <f>'TN-Tabelle für Erasmus@ISB'!F73</f>
        <v>0</v>
      </c>
      <c r="I61" s="28">
        <f>'TN-Tabelle für Erasmus@ISB'!G73</f>
        <v>0</v>
      </c>
      <c r="J61" s="11">
        <f>'TN-Tabelle für Erasmus@ISB'!H73</f>
        <v>0</v>
      </c>
      <c r="K61" s="12">
        <f>'TN-Tabelle für Erasmus@ISB'!I73</f>
        <v>0</v>
      </c>
      <c r="L61" s="12">
        <f>'TN-Tabelle für Erasmus@ISB'!J73</f>
        <v>0</v>
      </c>
      <c r="M61" s="12">
        <f>'TN-Tabelle für Erasmus@ISB'!K73</f>
        <v>0</v>
      </c>
      <c r="N61" s="12">
        <f>'TN-Tabelle für Erasmus@ISB'!L73</f>
        <v>0</v>
      </c>
      <c r="O61" s="12">
        <f>'TN-Tabelle für Erasmus@ISB'!M73</f>
        <v>0</v>
      </c>
      <c r="P61" s="10">
        <f>'TN-Tabelle für Erasmus@ISB'!O73</f>
        <v>0</v>
      </c>
      <c r="Q61" s="30">
        <f>'TN-Tabelle für Erasmus@ISB'!AB73</f>
        <v>0</v>
      </c>
      <c r="R61" s="30">
        <f>'TN-Tabelle für Erasmus@ISB'!AC73</f>
        <v>0</v>
      </c>
      <c r="S61" s="10">
        <f>'TN-Tabelle für Erasmus@ISB'!T73</f>
        <v>0</v>
      </c>
      <c r="T61" s="10">
        <f>'TN-Tabelle für Erasmus@ISB'!N73</f>
        <v>0</v>
      </c>
      <c r="U61" s="196"/>
      <c r="V61" s="196" t="s">
        <v>63</v>
      </c>
      <c r="W61" s="196"/>
      <c r="X61" s="196"/>
      <c r="Y61" s="196" t="s">
        <v>63</v>
      </c>
      <c r="Z61" s="196"/>
      <c r="AA61" s="196" t="s">
        <v>63</v>
      </c>
      <c r="AB61" s="196"/>
      <c r="AC61" s="200">
        <f>'TN-Tabelle für Erasmus@ISB'!H73</f>
        <v>0</v>
      </c>
      <c r="AD61" s="201">
        <f>'TN-Tabelle für Erasmus@ISB'!J73</f>
        <v>0</v>
      </c>
      <c r="AE61" s="201">
        <f>'TN-Tabelle für Erasmus@ISB'!O73</f>
        <v>0</v>
      </c>
      <c r="AF61" s="10">
        <f>'TN-Tabelle für Erasmus@ISB'!P73</f>
        <v>0</v>
      </c>
      <c r="AG61" s="201">
        <f>'TN-Tabelle für Erasmus@ISB'!$B$2</f>
        <v>0</v>
      </c>
      <c r="AH61" s="10">
        <f>'TN-Tabelle für Erasmus@ISB'!T73</f>
        <v>0</v>
      </c>
      <c r="AI61" s="10">
        <f>'TN-Tabelle für Erasmus@ISB'!U73</f>
        <v>0</v>
      </c>
      <c r="AJ61" s="10" t="str">
        <f>'TN-Tabelle für Erasmus@ISB'!Y73</f>
        <v>zu wenig km</v>
      </c>
      <c r="AK61" s="10">
        <f>'TN-Tabelle für Erasmus@ISB'!X73</f>
        <v>0</v>
      </c>
      <c r="AL61" s="10">
        <f>'TN-Tabelle für Erasmus@ISB'!Z73</f>
        <v>0</v>
      </c>
      <c r="AM61" s="26" t="str">
        <f>'TN-Tabelle für Erasmus@ISB'!AA73</f>
        <v>Ja</v>
      </c>
      <c r="AN61" s="13">
        <f>'TN-Tabelle für Erasmus@ISB'!AH73</f>
        <v>0</v>
      </c>
      <c r="AO61" s="25">
        <f>'TN-Tabelle für Erasmus@ISB'!AG73</f>
        <v>0</v>
      </c>
      <c r="AP61" s="10" t="str">
        <f>'TN-Tabelle für Erasmus@ISB'!Q73</f>
        <v>Kurstitel (nur eintragen bei Auswahl Kurs)</v>
      </c>
      <c r="AQ61" s="227">
        <f t="shared" si="3"/>
        <v>2</v>
      </c>
      <c r="AR61" s="28">
        <f>'TN-Tabelle für Erasmus@ISB'!E73</f>
        <v>0</v>
      </c>
      <c r="AS61" s="28">
        <f>'TN-Tabelle für Erasmus@ISB'!D73</f>
        <v>0</v>
      </c>
      <c r="AT61" s="28">
        <f>'TN-Tabelle für Erasmus@ISB'!C73</f>
        <v>0</v>
      </c>
      <c r="AU61" s="28">
        <f>Intern!$AE$29</f>
        <v>1</v>
      </c>
      <c r="AV61" s="219">
        <f>SUM(Intern!$AE$20+Intern!$AE$21)</f>
        <v>3345</v>
      </c>
      <c r="AW61">
        <f>Intern!$AE$23</f>
        <v>0</v>
      </c>
      <c r="AX61">
        <f>Intern!$AE$24</f>
        <v>1</v>
      </c>
      <c r="AY61">
        <f>Intern!$AE$25</f>
        <v>0</v>
      </c>
      <c r="AZ61">
        <f>COUNTIF('TN-Tabelle für Erasmus@ISB'!$B$14:$B$155,"Lehrkräfte: Begleitperson")</f>
        <v>2</v>
      </c>
      <c r="BA61">
        <f>COUNTIF('TN-Tabelle für Erasmus@ISB'!$B$14:$B$155,"Lernende: Gruppenmobilität")</f>
        <v>1</v>
      </c>
      <c r="BB61" s="38">
        <f t="shared" si="2"/>
        <v>2</v>
      </c>
      <c r="BC61" s="38">
        <f>Intern!$AE$28</f>
        <v>2</v>
      </c>
      <c r="BD61" s="38">
        <f>Intern!$AE$29</f>
        <v>1</v>
      </c>
      <c r="BF61" s="10" t="str">
        <f>'TN-Tabelle für Erasmus@ISB'!Y73</f>
        <v>zu wenig km</v>
      </c>
      <c r="BG61" s="10">
        <f>'TN-Tabelle für Erasmus@ISB'!X73</f>
        <v>0</v>
      </c>
      <c r="BH61" s="10">
        <v>0</v>
      </c>
      <c r="BI61" s="13">
        <f>'TN-Tabelle für Erasmus@ISB'!AH73</f>
        <v>0</v>
      </c>
      <c r="BJ61" s="219">
        <f>SUM(Intern!$AE$20+Intern!$AE$21)</f>
        <v>3345</v>
      </c>
      <c r="BK61">
        <f>Intern!$AE$15</f>
        <v>413</v>
      </c>
      <c r="BL61">
        <f>Intern!$AE$14</f>
        <v>1897</v>
      </c>
      <c r="BM61" s="12"/>
    </row>
    <row r="62" spans="1:65" ht="14" customHeight="1">
      <c r="A62" s="27"/>
      <c r="B62" s="27">
        <f>'TN-Tabelle für Erasmus@ISB'!R74</f>
        <v>0</v>
      </c>
      <c r="C62" s="28">
        <f>'TN-Tabelle für Erasmus@ISB'!B74</f>
        <v>0</v>
      </c>
      <c r="D62" s="28" t="str">
        <f t="shared" si="1"/>
        <v>0</v>
      </c>
      <c r="E62" s="28">
        <f>'TN-Tabelle für Erasmus@ISB'!C74</f>
        <v>0</v>
      </c>
      <c r="F62" s="28">
        <f>'TN-Tabelle für Erasmus@ISB'!D74</f>
        <v>0</v>
      </c>
      <c r="G62" s="28">
        <f>'TN-Tabelle für Erasmus@ISB'!E74</f>
        <v>0</v>
      </c>
      <c r="H62" s="29">
        <f>'TN-Tabelle für Erasmus@ISB'!F74</f>
        <v>0</v>
      </c>
      <c r="I62" s="28">
        <f>'TN-Tabelle für Erasmus@ISB'!G74</f>
        <v>0</v>
      </c>
      <c r="J62" s="11">
        <f>'TN-Tabelle für Erasmus@ISB'!H74</f>
        <v>0</v>
      </c>
      <c r="K62" s="12">
        <f>'TN-Tabelle für Erasmus@ISB'!I74</f>
        <v>0</v>
      </c>
      <c r="L62" s="12">
        <f>'TN-Tabelle für Erasmus@ISB'!J74</f>
        <v>0</v>
      </c>
      <c r="M62" s="12">
        <f>'TN-Tabelle für Erasmus@ISB'!K74</f>
        <v>0</v>
      </c>
      <c r="N62" s="12">
        <f>'TN-Tabelle für Erasmus@ISB'!L74</f>
        <v>0</v>
      </c>
      <c r="O62" s="12">
        <f>'TN-Tabelle für Erasmus@ISB'!M74</f>
        <v>0</v>
      </c>
      <c r="P62" s="10">
        <f>'TN-Tabelle für Erasmus@ISB'!O74</f>
        <v>0</v>
      </c>
      <c r="Q62" s="30">
        <f>'TN-Tabelle für Erasmus@ISB'!AB74</f>
        <v>0</v>
      </c>
      <c r="R62" s="30">
        <f>'TN-Tabelle für Erasmus@ISB'!AC74</f>
        <v>0</v>
      </c>
      <c r="S62" s="10">
        <f>'TN-Tabelle für Erasmus@ISB'!T74</f>
        <v>0</v>
      </c>
      <c r="T62" s="10">
        <f>'TN-Tabelle für Erasmus@ISB'!N74</f>
        <v>0</v>
      </c>
      <c r="U62" s="196"/>
      <c r="V62" s="196" t="s">
        <v>63</v>
      </c>
      <c r="W62" s="196"/>
      <c r="X62" s="196"/>
      <c r="Y62" s="196" t="s">
        <v>63</v>
      </c>
      <c r="Z62" s="196"/>
      <c r="AA62" s="196" t="s">
        <v>63</v>
      </c>
      <c r="AB62" s="196"/>
      <c r="AC62" s="200">
        <f>'TN-Tabelle für Erasmus@ISB'!H74</f>
        <v>0</v>
      </c>
      <c r="AD62" s="201">
        <f>'TN-Tabelle für Erasmus@ISB'!J74</f>
        <v>0</v>
      </c>
      <c r="AE62" s="201">
        <f>'TN-Tabelle für Erasmus@ISB'!O74</f>
        <v>0</v>
      </c>
      <c r="AF62" s="10">
        <f>'TN-Tabelle für Erasmus@ISB'!P74</f>
        <v>0</v>
      </c>
      <c r="AG62" s="201">
        <f>'TN-Tabelle für Erasmus@ISB'!$B$2</f>
        <v>0</v>
      </c>
      <c r="AH62" s="10">
        <f>'TN-Tabelle für Erasmus@ISB'!T74</f>
        <v>0</v>
      </c>
      <c r="AI62" s="10">
        <f>'TN-Tabelle für Erasmus@ISB'!U74</f>
        <v>0</v>
      </c>
      <c r="AJ62" s="10" t="str">
        <f>'TN-Tabelle für Erasmus@ISB'!Y74</f>
        <v>zu wenig km</v>
      </c>
      <c r="AK62" s="10">
        <f>'TN-Tabelle für Erasmus@ISB'!X74</f>
        <v>0</v>
      </c>
      <c r="AL62" s="10">
        <f>'TN-Tabelle für Erasmus@ISB'!Z74</f>
        <v>0</v>
      </c>
      <c r="AM62" s="26" t="str">
        <f>'TN-Tabelle für Erasmus@ISB'!AA74</f>
        <v>Ja</v>
      </c>
      <c r="AN62" s="13">
        <f>'TN-Tabelle für Erasmus@ISB'!AH74</f>
        <v>0</v>
      </c>
      <c r="AO62" s="25">
        <f>'TN-Tabelle für Erasmus@ISB'!AG74</f>
        <v>0</v>
      </c>
      <c r="AP62" s="10" t="str">
        <f>'TN-Tabelle für Erasmus@ISB'!Q74</f>
        <v>Kurstitel (nur eintragen bei Auswahl Kurs)</v>
      </c>
      <c r="AQ62" s="227">
        <f t="shared" si="3"/>
        <v>2</v>
      </c>
      <c r="AR62" s="28">
        <f>'TN-Tabelle für Erasmus@ISB'!E74</f>
        <v>0</v>
      </c>
      <c r="AS62" s="28">
        <f>'TN-Tabelle für Erasmus@ISB'!D74</f>
        <v>0</v>
      </c>
      <c r="AT62" s="28">
        <f>'TN-Tabelle für Erasmus@ISB'!C74</f>
        <v>0</v>
      </c>
      <c r="AU62" s="28">
        <f>Intern!$AE$29</f>
        <v>1</v>
      </c>
      <c r="AV62" s="219">
        <f>SUM(Intern!$AE$20+Intern!$AE$21)</f>
        <v>3345</v>
      </c>
      <c r="AW62">
        <f>Intern!$AE$23</f>
        <v>0</v>
      </c>
      <c r="AX62">
        <f>Intern!$AE$24</f>
        <v>1</v>
      </c>
      <c r="AY62">
        <f>Intern!$AE$25</f>
        <v>0</v>
      </c>
      <c r="AZ62">
        <f>COUNTIF('TN-Tabelle für Erasmus@ISB'!$B$14:$B$155,"Lehrkräfte: Begleitperson")</f>
        <v>2</v>
      </c>
      <c r="BA62">
        <f>COUNTIF('TN-Tabelle für Erasmus@ISB'!$B$14:$B$155,"Lernende: Gruppenmobilität")</f>
        <v>1</v>
      </c>
      <c r="BB62" s="38">
        <f t="shared" si="2"/>
        <v>2</v>
      </c>
      <c r="BC62" s="38">
        <f>Intern!$AE$28</f>
        <v>2</v>
      </c>
      <c r="BD62" s="38">
        <f>Intern!$AE$29</f>
        <v>1</v>
      </c>
      <c r="BF62" s="10" t="str">
        <f>'TN-Tabelle für Erasmus@ISB'!Y74</f>
        <v>zu wenig km</v>
      </c>
      <c r="BG62" s="10">
        <f>'TN-Tabelle für Erasmus@ISB'!X74</f>
        <v>0</v>
      </c>
      <c r="BH62" s="10">
        <v>0</v>
      </c>
      <c r="BI62" s="13">
        <f>'TN-Tabelle für Erasmus@ISB'!AH74</f>
        <v>0</v>
      </c>
      <c r="BJ62" s="219">
        <f>SUM(Intern!$AE$20+Intern!$AE$21)</f>
        <v>3345</v>
      </c>
      <c r="BK62">
        <f>Intern!$AE$15</f>
        <v>413</v>
      </c>
      <c r="BL62">
        <f>Intern!$AE$14</f>
        <v>1897</v>
      </c>
      <c r="BM62" s="12"/>
    </row>
    <row r="63" spans="1:65" ht="14" customHeight="1">
      <c r="A63" s="27"/>
      <c r="B63" s="27">
        <f>'TN-Tabelle für Erasmus@ISB'!R75</f>
        <v>0</v>
      </c>
      <c r="C63" s="28">
        <f>'TN-Tabelle für Erasmus@ISB'!B75</f>
        <v>0</v>
      </c>
      <c r="D63" s="28" t="str">
        <f t="shared" si="1"/>
        <v>0</v>
      </c>
      <c r="E63" s="28">
        <f>'TN-Tabelle für Erasmus@ISB'!C75</f>
        <v>0</v>
      </c>
      <c r="F63" s="28">
        <f>'TN-Tabelle für Erasmus@ISB'!D75</f>
        <v>0</v>
      </c>
      <c r="G63" s="28">
        <f>'TN-Tabelle für Erasmus@ISB'!E75</f>
        <v>0</v>
      </c>
      <c r="H63" s="29">
        <f>'TN-Tabelle für Erasmus@ISB'!F75</f>
        <v>0</v>
      </c>
      <c r="I63" s="28">
        <f>'TN-Tabelle für Erasmus@ISB'!G75</f>
        <v>0</v>
      </c>
      <c r="J63" s="11">
        <f>'TN-Tabelle für Erasmus@ISB'!H75</f>
        <v>0</v>
      </c>
      <c r="K63" s="12">
        <f>'TN-Tabelle für Erasmus@ISB'!I75</f>
        <v>0</v>
      </c>
      <c r="L63" s="12">
        <f>'TN-Tabelle für Erasmus@ISB'!J75</f>
        <v>0</v>
      </c>
      <c r="M63" s="12">
        <f>'TN-Tabelle für Erasmus@ISB'!K75</f>
        <v>0</v>
      </c>
      <c r="N63" s="12">
        <f>'TN-Tabelle für Erasmus@ISB'!L75</f>
        <v>0</v>
      </c>
      <c r="O63" s="12">
        <f>'TN-Tabelle für Erasmus@ISB'!M75</f>
        <v>0</v>
      </c>
      <c r="P63" s="10">
        <f>'TN-Tabelle für Erasmus@ISB'!O75</f>
        <v>0</v>
      </c>
      <c r="Q63" s="30">
        <f>'TN-Tabelle für Erasmus@ISB'!AB75</f>
        <v>0</v>
      </c>
      <c r="R63" s="30">
        <f>'TN-Tabelle für Erasmus@ISB'!AC75</f>
        <v>0</v>
      </c>
      <c r="S63" s="10">
        <f>'TN-Tabelle für Erasmus@ISB'!T75</f>
        <v>0</v>
      </c>
      <c r="T63" s="10">
        <f>'TN-Tabelle für Erasmus@ISB'!N75</f>
        <v>0</v>
      </c>
      <c r="U63" s="196"/>
      <c r="V63" s="196" t="s">
        <v>63</v>
      </c>
      <c r="W63" s="196"/>
      <c r="X63" s="196"/>
      <c r="Y63" s="196" t="s">
        <v>63</v>
      </c>
      <c r="Z63" s="196"/>
      <c r="AA63" s="196" t="s">
        <v>63</v>
      </c>
      <c r="AB63" s="196"/>
      <c r="AC63" s="200">
        <f>'TN-Tabelle für Erasmus@ISB'!H75</f>
        <v>0</v>
      </c>
      <c r="AD63" s="201">
        <f>'TN-Tabelle für Erasmus@ISB'!J75</f>
        <v>0</v>
      </c>
      <c r="AE63" s="201">
        <f>'TN-Tabelle für Erasmus@ISB'!O75</f>
        <v>0</v>
      </c>
      <c r="AF63" s="10">
        <f>'TN-Tabelle für Erasmus@ISB'!P75</f>
        <v>0</v>
      </c>
      <c r="AG63" s="201">
        <f>'TN-Tabelle für Erasmus@ISB'!$B$2</f>
        <v>0</v>
      </c>
      <c r="AH63" s="10">
        <f>'TN-Tabelle für Erasmus@ISB'!T75</f>
        <v>0</v>
      </c>
      <c r="AI63" s="10">
        <f>'TN-Tabelle für Erasmus@ISB'!U75</f>
        <v>0</v>
      </c>
      <c r="AJ63" s="10" t="str">
        <f>'TN-Tabelle für Erasmus@ISB'!Y75</f>
        <v>zu wenig km</v>
      </c>
      <c r="AK63" s="10">
        <f>'TN-Tabelle für Erasmus@ISB'!X75</f>
        <v>0</v>
      </c>
      <c r="AL63" s="10">
        <f>'TN-Tabelle für Erasmus@ISB'!Z75</f>
        <v>0</v>
      </c>
      <c r="AM63" s="26" t="str">
        <f>'TN-Tabelle für Erasmus@ISB'!AA75</f>
        <v>Ja</v>
      </c>
      <c r="AN63" s="13">
        <f>'TN-Tabelle für Erasmus@ISB'!AH75</f>
        <v>0</v>
      </c>
      <c r="AO63" s="25">
        <f>'TN-Tabelle für Erasmus@ISB'!AG75</f>
        <v>0</v>
      </c>
      <c r="AP63" s="10" t="str">
        <f>'TN-Tabelle für Erasmus@ISB'!Q75</f>
        <v>Kurstitel (nur eintragen bei Auswahl Kurs)</v>
      </c>
      <c r="AQ63" s="227">
        <f t="shared" si="3"/>
        <v>2</v>
      </c>
      <c r="AR63" s="28">
        <f>'TN-Tabelle für Erasmus@ISB'!E75</f>
        <v>0</v>
      </c>
      <c r="AS63" s="28">
        <f>'TN-Tabelle für Erasmus@ISB'!D75</f>
        <v>0</v>
      </c>
      <c r="AT63" s="28">
        <f>'TN-Tabelle für Erasmus@ISB'!C75</f>
        <v>0</v>
      </c>
      <c r="AU63" s="28">
        <f>Intern!$AE$29</f>
        <v>1</v>
      </c>
      <c r="AV63" s="219">
        <f>SUM(Intern!$AE$20+Intern!$AE$21)</f>
        <v>3345</v>
      </c>
      <c r="AW63">
        <f>Intern!$AE$23</f>
        <v>0</v>
      </c>
      <c r="AX63">
        <f>Intern!$AE$24</f>
        <v>1</v>
      </c>
      <c r="AY63">
        <f>Intern!$AE$25</f>
        <v>0</v>
      </c>
      <c r="AZ63">
        <f>COUNTIF('TN-Tabelle für Erasmus@ISB'!$B$14:$B$155,"Lehrkräfte: Begleitperson")</f>
        <v>2</v>
      </c>
      <c r="BA63">
        <f>COUNTIF('TN-Tabelle für Erasmus@ISB'!$B$14:$B$155,"Lernende: Gruppenmobilität")</f>
        <v>1</v>
      </c>
      <c r="BB63" s="38">
        <f t="shared" si="2"/>
        <v>2</v>
      </c>
      <c r="BC63" s="38">
        <f>Intern!$AE$28</f>
        <v>2</v>
      </c>
      <c r="BD63" s="38">
        <f>Intern!$AE$29</f>
        <v>1</v>
      </c>
      <c r="BF63" s="10" t="str">
        <f>'TN-Tabelle für Erasmus@ISB'!Y75</f>
        <v>zu wenig km</v>
      </c>
      <c r="BG63" s="10">
        <f>'TN-Tabelle für Erasmus@ISB'!X75</f>
        <v>0</v>
      </c>
      <c r="BH63" s="10">
        <v>0</v>
      </c>
      <c r="BI63" s="13">
        <f>'TN-Tabelle für Erasmus@ISB'!AH75</f>
        <v>0</v>
      </c>
      <c r="BJ63" s="219">
        <f>SUM(Intern!$AE$20+Intern!$AE$21)</f>
        <v>3345</v>
      </c>
      <c r="BK63">
        <f>Intern!$AE$15</f>
        <v>413</v>
      </c>
      <c r="BL63">
        <f>Intern!$AE$14</f>
        <v>1897</v>
      </c>
      <c r="BM63" s="12"/>
    </row>
    <row r="64" spans="1:65" ht="14" customHeight="1">
      <c r="A64" s="27"/>
      <c r="B64" s="27">
        <f>'TN-Tabelle für Erasmus@ISB'!R76</f>
        <v>0</v>
      </c>
      <c r="C64" s="28">
        <f>'TN-Tabelle für Erasmus@ISB'!B76</f>
        <v>0</v>
      </c>
      <c r="D64" s="28" t="str">
        <f t="shared" si="1"/>
        <v>0</v>
      </c>
      <c r="E64" s="28">
        <f>'TN-Tabelle für Erasmus@ISB'!C76</f>
        <v>0</v>
      </c>
      <c r="F64" s="28">
        <f>'TN-Tabelle für Erasmus@ISB'!D76</f>
        <v>0</v>
      </c>
      <c r="G64" s="28">
        <f>'TN-Tabelle für Erasmus@ISB'!E76</f>
        <v>0</v>
      </c>
      <c r="H64" s="29">
        <f>'TN-Tabelle für Erasmus@ISB'!F76</f>
        <v>0</v>
      </c>
      <c r="I64" s="28">
        <f>'TN-Tabelle für Erasmus@ISB'!G76</f>
        <v>0</v>
      </c>
      <c r="J64" s="11">
        <f>'TN-Tabelle für Erasmus@ISB'!H76</f>
        <v>0</v>
      </c>
      <c r="K64" s="12">
        <f>'TN-Tabelle für Erasmus@ISB'!I76</f>
        <v>0</v>
      </c>
      <c r="L64" s="12">
        <f>'TN-Tabelle für Erasmus@ISB'!J76</f>
        <v>0</v>
      </c>
      <c r="M64" s="12">
        <f>'TN-Tabelle für Erasmus@ISB'!K76</f>
        <v>0</v>
      </c>
      <c r="N64" s="12">
        <f>'TN-Tabelle für Erasmus@ISB'!L76</f>
        <v>0</v>
      </c>
      <c r="O64" s="12">
        <f>'TN-Tabelle für Erasmus@ISB'!M76</f>
        <v>0</v>
      </c>
      <c r="P64" s="10">
        <f>'TN-Tabelle für Erasmus@ISB'!O76</f>
        <v>0</v>
      </c>
      <c r="Q64" s="30">
        <f>'TN-Tabelle für Erasmus@ISB'!AB76</f>
        <v>0</v>
      </c>
      <c r="R64" s="30">
        <f>'TN-Tabelle für Erasmus@ISB'!AC76</f>
        <v>0</v>
      </c>
      <c r="S64" s="10">
        <f>'TN-Tabelle für Erasmus@ISB'!T76</f>
        <v>0</v>
      </c>
      <c r="T64" s="10">
        <f>'TN-Tabelle für Erasmus@ISB'!N76</f>
        <v>0</v>
      </c>
      <c r="U64" s="196"/>
      <c r="V64" s="196" t="s">
        <v>63</v>
      </c>
      <c r="W64" s="196"/>
      <c r="X64" s="196"/>
      <c r="Y64" s="196" t="s">
        <v>63</v>
      </c>
      <c r="Z64" s="196"/>
      <c r="AA64" s="196" t="s">
        <v>63</v>
      </c>
      <c r="AB64" s="196"/>
      <c r="AC64" s="200">
        <f>'TN-Tabelle für Erasmus@ISB'!H76</f>
        <v>0</v>
      </c>
      <c r="AD64" s="201">
        <f>'TN-Tabelle für Erasmus@ISB'!J76</f>
        <v>0</v>
      </c>
      <c r="AE64" s="201">
        <f>'TN-Tabelle für Erasmus@ISB'!O76</f>
        <v>0</v>
      </c>
      <c r="AF64" s="10">
        <f>'TN-Tabelle für Erasmus@ISB'!P76</f>
        <v>0</v>
      </c>
      <c r="AG64" s="201">
        <f>'TN-Tabelle für Erasmus@ISB'!$B$2</f>
        <v>0</v>
      </c>
      <c r="AH64" s="10">
        <f>'TN-Tabelle für Erasmus@ISB'!T76</f>
        <v>0</v>
      </c>
      <c r="AI64" s="10">
        <f>'TN-Tabelle für Erasmus@ISB'!U76</f>
        <v>0</v>
      </c>
      <c r="AJ64" s="10" t="str">
        <f>'TN-Tabelle für Erasmus@ISB'!Y76</f>
        <v>zu wenig km</v>
      </c>
      <c r="AK64" s="10">
        <f>'TN-Tabelle für Erasmus@ISB'!X76</f>
        <v>0</v>
      </c>
      <c r="AL64" s="10">
        <f>'TN-Tabelle für Erasmus@ISB'!Z76</f>
        <v>0</v>
      </c>
      <c r="AM64" s="26" t="str">
        <f>'TN-Tabelle für Erasmus@ISB'!AA76</f>
        <v>Ja</v>
      </c>
      <c r="AN64" s="13">
        <f>'TN-Tabelle für Erasmus@ISB'!AH76</f>
        <v>0</v>
      </c>
      <c r="AO64" s="25">
        <f>'TN-Tabelle für Erasmus@ISB'!AG76</f>
        <v>0</v>
      </c>
      <c r="AP64" s="10" t="str">
        <f>'TN-Tabelle für Erasmus@ISB'!Q76</f>
        <v>Kurstitel (nur eintragen bei Auswahl Kurs)</v>
      </c>
      <c r="AQ64" s="227">
        <f t="shared" si="3"/>
        <v>2</v>
      </c>
      <c r="AR64" s="28">
        <f>'TN-Tabelle für Erasmus@ISB'!E76</f>
        <v>0</v>
      </c>
      <c r="AS64" s="28">
        <f>'TN-Tabelle für Erasmus@ISB'!D76</f>
        <v>0</v>
      </c>
      <c r="AT64" s="28">
        <f>'TN-Tabelle für Erasmus@ISB'!C76</f>
        <v>0</v>
      </c>
      <c r="AU64" s="28">
        <f>Intern!$AE$29</f>
        <v>1</v>
      </c>
      <c r="AV64" s="219">
        <f>SUM(Intern!$AE$20+Intern!$AE$21)</f>
        <v>3345</v>
      </c>
      <c r="AW64">
        <f>Intern!$AE$23</f>
        <v>0</v>
      </c>
      <c r="AX64">
        <f>Intern!$AE$24</f>
        <v>1</v>
      </c>
      <c r="AY64">
        <f>Intern!$AE$25</f>
        <v>0</v>
      </c>
      <c r="AZ64">
        <f>COUNTIF('TN-Tabelle für Erasmus@ISB'!$B$14:$B$155,"Lehrkräfte: Begleitperson")</f>
        <v>2</v>
      </c>
      <c r="BA64">
        <f>COUNTIF('TN-Tabelle für Erasmus@ISB'!$B$14:$B$155,"Lernende: Gruppenmobilität")</f>
        <v>1</v>
      </c>
      <c r="BB64" s="38">
        <f t="shared" si="2"/>
        <v>2</v>
      </c>
      <c r="BC64" s="38">
        <f>Intern!$AE$28</f>
        <v>2</v>
      </c>
      <c r="BD64" s="38">
        <f>Intern!$AE$29</f>
        <v>1</v>
      </c>
      <c r="BF64" s="10" t="str">
        <f>'TN-Tabelle für Erasmus@ISB'!Y76</f>
        <v>zu wenig km</v>
      </c>
      <c r="BG64" s="10">
        <f>'TN-Tabelle für Erasmus@ISB'!X76</f>
        <v>0</v>
      </c>
      <c r="BH64" s="10">
        <v>0</v>
      </c>
      <c r="BI64" s="13">
        <f>'TN-Tabelle für Erasmus@ISB'!AH76</f>
        <v>0</v>
      </c>
      <c r="BJ64" s="219">
        <f>SUM(Intern!$AE$20+Intern!$AE$21)</f>
        <v>3345</v>
      </c>
      <c r="BK64">
        <f>Intern!$AE$15</f>
        <v>413</v>
      </c>
      <c r="BL64">
        <f>Intern!$AE$14</f>
        <v>1897</v>
      </c>
      <c r="BM64" s="12"/>
    </row>
    <row r="65" spans="1:65" ht="14" customHeight="1">
      <c r="A65" s="27"/>
      <c r="B65" s="27">
        <f>'TN-Tabelle für Erasmus@ISB'!R77</f>
        <v>0</v>
      </c>
      <c r="C65" s="28">
        <f>'TN-Tabelle für Erasmus@ISB'!B77</f>
        <v>0</v>
      </c>
      <c r="D65" s="28" t="str">
        <f t="shared" si="1"/>
        <v>0</v>
      </c>
      <c r="E65" s="28">
        <f>'TN-Tabelle für Erasmus@ISB'!C77</f>
        <v>0</v>
      </c>
      <c r="F65" s="28">
        <f>'TN-Tabelle für Erasmus@ISB'!D77</f>
        <v>0</v>
      </c>
      <c r="G65" s="28">
        <f>'TN-Tabelle für Erasmus@ISB'!E77</f>
        <v>0</v>
      </c>
      <c r="H65" s="29">
        <f>'TN-Tabelle für Erasmus@ISB'!F77</f>
        <v>0</v>
      </c>
      <c r="I65" s="28">
        <f>'TN-Tabelle für Erasmus@ISB'!G77</f>
        <v>0</v>
      </c>
      <c r="J65" s="11">
        <f>'TN-Tabelle für Erasmus@ISB'!H77</f>
        <v>0</v>
      </c>
      <c r="K65" s="12">
        <f>'TN-Tabelle für Erasmus@ISB'!I77</f>
        <v>0</v>
      </c>
      <c r="L65" s="12">
        <f>'TN-Tabelle für Erasmus@ISB'!J77</f>
        <v>0</v>
      </c>
      <c r="M65" s="12">
        <f>'TN-Tabelle für Erasmus@ISB'!K77</f>
        <v>0</v>
      </c>
      <c r="N65" s="12">
        <f>'TN-Tabelle für Erasmus@ISB'!L77</f>
        <v>0</v>
      </c>
      <c r="O65" s="12">
        <f>'TN-Tabelle für Erasmus@ISB'!M77</f>
        <v>0</v>
      </c>
      <c r="P65" s="10">
        <f>'TN-Tabelle für Erasmus@ISB'!O77</f>
        <v>0</v>
      </c>
      <c r="Q65" s="30">
        <f>'TN-Tabelle für Erasmus@ISB'!AB77</f>
        <v>0</v>
      </c>
      <c r="R65" s="30">
        <f>'TN-Tabelle für Erasmus@ISB'!AC77</f>
        <v>0</v>
      </c>
      <c r="S65" s="10">
        <f>'TN-Tabelle für Erasmus@ISB'!T77</f>
        <v>0</v>
      </c>
      <c r="T65" s="10">
        <f>'TN-Tabelle für Erasmus@ISB'!N77</f>
        <v>0</v>
      </c>
      <c r="U65" s="196"/>
      <c r="V65" s="196" t="s">
        <v>63</v>
      </c>
      <c r="W65" s="196"/>
      <c r="X65" s="196"/>
      <c r="Y65" s="196" t="s">
        <v>63</v>
      </c>
      <c r="Z65" s="196"/>
      <c r="AA65" s="196" t="s">
        <v>63</v>
      </c>
      <c r="AB65" s="196"/>
      <c r="AC65" s="200">
        <f>'TN-Tabelle für Erasmus@ISB'!H77</f>
        <v>0</v>
      </c>
      <c r="AD65" s="201">
        <f>'TN-Tabelle für Erasmus@ISB'!J77</f>
        <v>0</v>
      </c>
      <c r="AE65" s="201">
        <f>'TN-Tabelle für Erasmus@ISB'!O77</f>
        <v>0</v>
      </c>
      <c r="AF65" s="10">
        <f>'TN-Tabelle für Erasmus@ISB'!P77</f>
        <v>0</v>
      </c>
      <c r="AG65" s="201">
        <f>'TN-Tabelle für Erasmus@ISB'!$B$2</f>
        <v>0</v>
      </c>
      <c r="AH65" s="10">
        <f>'TN-Tabelle für Erasmus@ISB'!T77</f>
        <v>0</v>
      </c>
      <c r="AI65" s="10">
        <f>'TN-Tabelle für Erasmus@ISB'!U77</f>
        <v>0</v>
      </c>
      <c r="AJ65" s="10" t="str">
        <f>'TN-Tabelle für Erasmus@ISB'!Y77</f>
        <v>zu wenig km</v>
      </c>
      <c r="AK65" s="10">
        <f>'TN-Tabelle für Erasmus@ISB'!X77</f>
        <v>0</v>
      </c>
      <c r="AL65" s="10">
        <f>'TN-Tabelle für Erasmus@ISB'!Z77</f>
        <v>0</v>
      </c>
      <c r="AM65" s="26" t="str">
        <f>'TN-Tabelle für Erasmus@ISB'!AA77</f>
        <v>Ja</v>
      </c>
      <c r="AN65" s="13">
        <f>'TN-Tabelle für Erasmus@ISB'!AH77</f>
        <v>0</v>
      </c>
      <c r="AO65" s="25">
        <f>'TN-Tabelle für Erasmus@ISB'!AG77</f>
        <v>0</v>
      </c>
      <c r="AP65" s="10" t="str">
        <f>'TN-Tabelle für Erasmus@ISB'!Q77</f>
        <v>Kurstitel (nur eintragen bei Auswahl Kurs)</v>
      </c>
      <c r="AQ65" s="227">
        <f t="shared" si="3"/>
        <v>2</v>
      </c>
      <c r="AR65" s="28">
        <f>'TN-Tabelle für Erasmus@ISB'!E77</f>
        <v>0</v>
      </c>
      <c r="AS65" s="28">
        <f>'TN-Tabelle für Erasmus@ISB'!D77</f>
        <v>0</v>
      </c>
      <c r="AT65" s="28">
        <f>'TN-Tabelle für Erasmus@ISB'!C77</f>
        <v>0</v>
      </c>
      <c r="AU65" s="28">
        <f>Intern!$AE$29</f>
        <v>1</v>
      </c>
      <c r="AV65" s="219">
        <f>SUM(Intern!$AE$20+Intern!$AE$21)</f>
        <v>3345</v>
      </c>
      <c r="AW65">
        <f>Intern!$AE$23</f>
        <v>0</v>
      </c>
      <c r="AX65">
        <f>Intern!$AE$24</f>
        <v>1</v>
      </c>
      <c r="AY65">
        <f>Intern!$AE$25</f>
        <v>0</v>
      </c>
      <c r="AZ65">
        <f>COUNTIF('TN-Tabelle für Erasmus@ISB'!$B$14:$B$155,"Lehrkräfte: Begleitperson")</f>
        <v>2</v>
      </c>
      <c r="BA65">
        <f>COUNTIF('TN-Tabelle für Erasmus@ISB'!$B$14:$B$155,"Lernende: Gruppenmobilität")</f>
        <v>1</v>
      </c>
      <c r="BB65" s="38">
        <f t="shared" si="2"/>
        <v>2</v>
      </c>
      <c r="BC65" s="38">
        <f>Intern!$AE$28</f>
        <v>2</v>
      </c>
      <c r="BD65" s="38">
        <f>Intern!$AE$29</f>
        <v>1</v>
      </c>
      <c r="BF65" s="10" t="str">
        <f>'TN-Tabelle für Erasmus@ISB'!Y77</f>
        <v>zu wenig km</v>
      </c>
      <c r="BG65" s="10">
        <f>'TN-Tabelle für Erasmus@ISB'!X77</f>
        <v>0</v>
      </c>
      <c r="BH65" s="10">
        <v>0</v>
      </c>
      <c r="BI65" s="13">
        <f>'TN-Tabelle für Erasmus@ISB'!AH77</f>
        <v>0</v>
      </c>
      <c r="BJ65" s="219">
        <f>SUM(Intern!$AE$20+Intern!$AE$21)</f>
        <v>3345</v>
      </c>
      <c r="BK65">
        <f>Intern!$AE$15</f>
        <v>413</v>
      </c>
      <c r="BL65">
        <f>Intern!$AE$14</f>
        <v>1897</v>
      </c>
      <c r="BM65" s="12"/>
    </row>
    <row r="66" spans="1:65" ht="14" customHeight="1">
      <c r="A66" s="27"/>
      <c r="B66" s="27">
        <f>'TN-Tabelle für Erasmus@ISB'!R78</f>
        <v>0</v>
      </c>
      <c r="C66" s="28">
        <f>'TN-Tabelle für Erasmus@ISB'!B78</f>
        <v>0</v>
      </c>
      <c r="D66" s="28" t="str">
        <f t="shared" si="1"/>
        <v>0</v>
      </c>
      <c r="E66" s="28">
        <f>'TN-Tabelle für Erasmus@ISB'!C78</f>
        <v>0</v>
      </c>
      <c r="F66" s="28">
        <f>'TN-Tabelle für Erasmus@ISB'!D78</f>
        <v>0</v>
      </c>
      <c r="G66" s="28">
        <f>'TN-Tabelle für Erasmus@ISB'!E78</f>
        <v>0</v>
      </c>
      <c r="H66" s="29">
        <f>'TN-Tabelle für Erasmus@ISB'!F78</f>
        <v>0</v>
      </c>
      <c r="I66" s="28">
        <f>'TN-Tabelle für Erasmus@ISB'!G78</f>
        <v>0</v>
      </c>
      <c r="J66" s="11">
        <f>'TN-Tabelle für Erasmus@ISB'!H78</f>
        <v>0</v>
      </c>
      <c r="K66" s="12">
        <f>'TN-Tabelle für Erasmus@ISB'!I78</f>
        <v>0</v>
      </c>
      <c r="L66" s="12">
        <f>'TN-Tabelle für Erasmus@ISB'!J78</f>
        <v>0</v>
      </c>
      <c r="M66" s="12">
        <f>'TN-Tabelle für Erasmus@ISB'!K78</f>
        <v>0</v>
      </c>
      <c r="N66" s="12">
        <f>'TN-Tabelle für Erasmus@ISB'!L78</f>
        <v>0</v>
      </c>
      <c r="O66" s="12">
        <f>'TN-Tabelle für Erasmus@ISB'!M78</f>
        <v>0</v>
      </c>
      <c r="P66" s="10">
        <f>'TN-Tabelle für Erasmus@ISB'!O78</f>
        <v>0</v>
      </c>
      <c r="Q66" s="30">
        <f>'TN-Tabelle für Erasmus@ISB'!AB78</f>
        <v>0</v>
      </c>
      <c r="R66" s="30">
        <f>'TN-Tabelle für Erasmus@ISB'!AC78</f>
        <v>0</v>
      </c>
      <c r="S66" s="10">
        <f>'TN-Tabelle für Erasmus@ISB'!T78</f>
        <v>0</v>
      </c>
      <c r="T66" s="10">
        <f>'TN-Tabelle für Erasmus@ISB'!N78</f>
        <v>0</v>
      </c>
      <c r="U66" s="196"/>
      <c r="V66" s="196" t="s">
        <v>63</v>
      </c>
      <c r="W66" s="196"/>
      <c r="X66" s="196"/>
      <c r="Y66" s="196" t="s">
        <v>63</v>
      </c>
      <c r="Z66" s="196"/>
      <c r="AA66" s="196" t="s">
        <v>63</v>
      </c>
      <c r="AB66" s="196"/>
      <c r="AC66" s="200">
        <f>'TN-Tabelle für Erasmus@ISB'!H78</f>
        <v>0</v>
      </c>
      <c r="AD66" s="201">
        <f>'TN-Tabelle für Erasmus@ISB'!J78</f>
        <v>0</v>
      </c>
      <c r="AE66" s="201">
        <f>'TN-Tabelle für Erasmus@ISB'!O78</f>
        <v>0</v>
      </c>
      <c r="AF66" s="10">
        <f>'TN-Tabelle für Erasmus@ISB'!P78</f>
        <v>0</v>
      </c>
      <c r="AG66" s="201">
        <f>'TN-Tabelle für Erasmus@ISB'!$B$2</f>
        <v>0</v>
      </c>
      <c r="AH66" s="10">
        <f>'TN-Tabelle für Erasmus@ISB'!T78</f>
        <v>0</v>
      </c>
      <c r="AI66" s="10">
        <f>'TN-Tabelle für Erasmus@ISB'!U78</f>
        <v>0</v>
      </c>
      <c r="AJ66" s="10" t="str">
        <f>'TN-Tabelle für Erasmus@ISB'!Y78</f>
        <v>zu wenig km</v>
      </c>
      <c r="AK66" s="10">
        <f>'TN-Tabelle für Erasmus@ISB'!X78</f>
        <v>0</v>
      </c>
      <c r="AL66" s="10">
        <f>'TN-Tabelle für Erasmus@ISB'!Z78</f>
        <v>0</v>
      </c>
      <c r="AM66" s="26" t="str">
        <f>'TN-Tabelle für Erasmus@ISB'!AA78</f>
        <v>Ja</v>
      </c>
      <c r="AN66" s="13">
        <f>'TN-Tabelle für Erasmus@ISB'!AH78</f>
        <v>0</v>
      </c>
      <c r="AO66" s="25">
        <f>'TN-Tabelle für Erasmus@ISB'!AG78</f>
        <v>0</v>
      </c>
      <c r="AP66" s="10" t="str">
        <f>'TN-Tabelle für Erasmus@ISB'!Q78</f>
        <v>Kurstitel (nur eintragen bei Auswahl Kurs)</v>
      </c>
      <c r="AQ66" s="227">
        <f t="shared" ref="AQ66:AQ97" si="4">SUMIFS($BI$2:$BI$143,$C$2:$C$143,"Lernende: Gruppenmobilität",$BI$2:$BI$143,"&gt;0") / COUNTIFS($C$2:$C$143, "Lernende: Gruppenmobilität", $BI$2:$BI$143, "&gt;"&amp;0)</f>
        <v>2</v>
      </c>
      <c r="AR66" s="28">
        <f>'TN-Tabelle für Erasmus@ISB'!E78</f>
        <v>0</v>
      </c>
      <c r="AS66" s="28">
        <f>'TN-Tabelle für Erasmus@ISB'!D78</f>
        <v>0</v>
      </c>
      <c r="AT66" s="28">
        <f>'TN-Tabelle für Erasmus@ISB'!C78</f>
        <v>0</v>
      </c>
      <c r="AU66" s="28">
        <f>Intern!$AE$29</f>
        <v>1</v>
      </c>
      <c r="AV66" s="219">
        <f>SUM(Intern!$AE$20+Intern!$AE$21)</f>
        <v>3345</v>
      </c>
      <c r="AW66">
        <f>Intern!$AE$23</f>
        <v>0</v>
      </c>
      <c r="AX66">
        <f>Intern!$AE$24</f>
        <v>1</v>
      </c>
      <c r="AY66">
        <f>Intern!$AE$25</f>
        <v>0</v>
      </c>
      <c r="AZ66">
        <f>COUNTIF('TN-Tabelle für Erasmus@ISB'!$B$14:$B$155,"Lehrkräfte: Begleitperson")</f>
        <v>2</v>
      </c>
      <c r="BA66">
        <f>COUNTIF('TN-Tabelle für Erasmus@ISB'!$B$14:$B$155,"Lernende: Gruppenmobilität")</f>
        <v>1</v>
      </c>
      <c r="BB66" s="38">
        <f t="shared" si="2"/>
        <v>2</v>
      </c>
      <c r="BC66" s="38">
        <f>Intern!$AE$28</f>
        <v>2</v>
      </c>
      <c r="BD66" s="38">
        <f>Intern!$AE$29</f>
        <v>1</v>
      </c>
      <c r="BF66" s="10" t="str">
        <f>'TN-Tabelle für Erasmus@ISB'!Y78</f>
        <v>zu wenig km</v>
      </c>
      <c r="BG66" s="10">
        <f>'TN-Tabelle für Erasmus@ISB'!X78</f>
        <v>0</v>
      </c>
      <c r="BH66" s="10">
        <v>0</v>
      </c>
      <c r="BI66" s="13">
        <f>'TN-Tabelle für Erasmus@ISB'!AH78</f>
        <v>0</v>
      </c>
      <c r="BJ66" s="219">
        <f>SUM(Intern!$AE$20+Intern!$AE$21)</f>
        <v>3345</v>
      </c>
      <c r="BK66">
        <f>Intern!$AE$15</f>
        <v>413</v>
      </c>
      <c r="BL66">
        <f>Intern!$AE$14</f>
        <v>1897</v>
      </c>
      <c r="BM66" s="12"/>
    </row>
    <row r="67" spans="1:65" ht="14" customHeight="1">
      <c r="A67" s="27"/>
      <c r="B67" s="27">
        <f>'TN-Tabelle für Erasmus@ISB'!R79</f>
        <v>0</v>
      </c>
      <c r="C67" s="28">
        <f>'TN-Tabelle für Erasmus@ISB'!B79</f>
        <v>0</v>
      </c>
      <c r="D67" s="28" t="str">
        <f t="shared" ref="D67:D130" si="5">SUBSTITUTE(SUBSTITUTE(C67,"Lernende: ",""),"Lehrkräfte: ","")</f>
        <v>0</v>
      </c>
      <c r="E67" s="28">
        <f>'TN-Tabelle für Erasmus@ISB'!C79</f>
        <v>0</v>
      </c>
      <c r="F67" s="28">
        <f>'TN-Tabelle für Erasmus@ISB'!D79</f>
        <v>0</v>
      </c>
      <c r="G67" s="28">
        <f>'TN-Tabelle für Erasmus@ISB'!E79</f>
        <v>0</v>
      </c>
      <c r="H67" s="29">
        <f>'TN-Tabelle für Erasmus@ISB'!F79</f>
        <v>0</v>
      </c>
      <c r="I67" s="28">
        <f>'TN-Tabelle für Erasmus@ISB'!G79</f>
        <v>0</v>
      </c>
      <c r="J67" s="11">
        <f>'TN-Tabelle für Erasmus@ISB'!H79</f>
        <v>0</v>
      </c>
      <c r="K67" s="12">
        <f>'TN-Tabelle für Erasmus@ISB'!I79</f>
        <v>0</v>
      </c>
      <c r="L67" s="12">
        <f>'TN-Tabelle für Erasmus@ISB'!J79</f>
        <v>0</v>
      </c>
      <c r="M67" s="12">
        <f>'TN-Tabelle für Erasmus@ISB'!K79</f>
        <v>0</v>
      </c>
      <c r="N67" s="12">
        <f>'TN-Tabelle für Erasmus@ISB'!L79</f>
        <v>0</v>
      </c>
      <c r="O67" s="12">
        <f>'TN-Tabelle für Erasmus@ISB'!M79</f>
        <v>0</v>
      </c>
      <c r="P67" s="10">
        <f>'TN-Tabelle für Erasmus@ISB'!O79</f>
        <v>0</v>
      </c>
      <c r="Q67" s="30">
        <f>'TN-Tabelle für Erasmus@ISB'!AB79</f>
        <v>0</v>
      </c>
      <c r="R67" s="30">
        <f>'TN-Tabelle für Erasmus@ISB'!AC79</f>
        <v>0</v>
      </c>
      <c r="S67" s="10">
        <f>'TN-Tabelle für Erasmus@ISB'!T79</f>
        <v>0</v>
      </c>
      <c r="T67" s="10">
        <f>'TN-Tabelle für Erasmus@ISB'!N79</f>
        <v>0</v>
      </c>
      <c r="U67" s="196"/>
      <c r="V67" s="196" t="s">
        <v>63</v>
      </c>
      <c r="W67" s="196"/>
      <c r="X67" s="196"/>
      <c r="Y67" s="196" t="s">
        <v>63</v>
      </c>
      <c r="Z67" s="196"/>
      <c r="AA67" s="196" t="s">
        <v>63</v>
      </c>
      <c r="AB67" s="196"/>
      <c r="AC67" s="200">
        <f>'TN-Tabelle für Erasmus@ISB'!H79</f>
        <v>0</v>
      </c>
      <c r="AD67" s="201">
        <f>'TN-Tabelle für Erasmus@ISB'!J79</f>
        <v>0</v>
      </c>
      <c r="AE67" s="201">
        <f>'TN-Tabelle für Erasmus@ISB'!O79</f>
        <v>0</v>
      </c>
      <c r="AF67" s="10">
        <f>'TN-Tabelle für Erasmus@ISB'!P79</f>
        <v>0</v>
      </c>
      <c r="AG67" s="201">
        <f>'TN-Tabelle für Erasmus@ISB'!$B$2</f>
        <v>0</v>
      </c>
      <c r="AH67" s="10">
        <f>'TN-Tabelle für Erasmus@ISB'!T79</f>
        <v>0</v>
      </c>
      <c r="AI67" s="10">
        <f>'TN-Tabelle für Erasmus@ISB'!U79</f>
        <v>0</v>
      </c>
      <c r="AJ67" s="10" t="str">
        <f>'TN-Tabelle für Erasmus@ISB'!Y79</f>
        <v>zu wenig km</v>
      </c>
      <c r="AK67" s="10">
        <f>'TN-Tabelle für Erasmus@ISB'!X79</f>
        <v>0</v>
      </c>
      <c r="AL67" s="10">
        <f>'TN-Tabelle für Erasmus@ISB'!Z79</f>
        <v>0</v>
      </c>
      <c r="AM67" s="26" t="str">
        <f>'TN-Tabelle für Erasmus@ISB'!AA79</f>
        <v>Ja</v>
      </c>
      <c r="AN67" s="13">
        <f>'TN-Tabelle für Erasmus@ISB'!AH79</f>
        <v>0</v>
      </c>
      <c r="AO67" s="25">
        <f>'TN-Tabelle für Erasmus@ISB'!AG79</f>
        <v>0</v>
      </c>
      <c r="AP67" s="10" t="str">
        <f>'TN-Tabelle für Erasmus@ISB'!Q79</f>
        <v>Kurstitel (nur eintragen bei Auswahl Kurs)</v>
      </c>
      <c r="AQ67" s="227">
        <f t="shared" si="4"/>
        <v>2</v>
      </c>
      <c r="AR67" s="28">
        <f>'TN-Tabelle für Erasmus@ISB'!E79</f>
        <v>0</v>
      </c>
      <c r="AS67" s="28">
        <f>'TN-Tabelle für Erasmus@ISB'!D79</f>
        <v>0</v>
      </c>
      <c r="AT67" s="28">
        <f>'TN-Tabelle für Erasmus@ISB'!C79</f>
        <v>0</v>
      </c>
      <c r="AU67" s="28">
        <f>Intern!$AE$29</f>
        <v>1</v>
      </c>
      <c r="AV67" s="219">
        <f>SUM(Intern!$AE$20+Intern!$AE$21)</f>
        <v>3345</v>
      </c>
      <c r="AW67">
        <f>Intern!$AE$23</f>
        <v>0</v>
      </c>
      <c r="AX67">
        <f>Intern!$AE$24</f>
        <v>1</v>
      </c>
      <c r="AY67">
        <f>Intern!$AE$25</f>
        <v>0</v>
      </c>
      <c r="AZ67">
        <f>COUNTIF('TN-Tabelle für Erasmus@ISB'!$B$14:$B$155,"Lehrkräfte: Begleitperson")</f>
        <v>2</v>
      </c>
      <c r="BA67">
        <f>COUNTIF('TN-Tabelle für Erasmus@ISB'!$B$14:$B$155,"Lernende: Gruppenmobilität")</f>
        <v>1</v>
      </c>
      <c r="BB67" s="38">
        <f t="shared" ref="BB67:BB130" si="6">COUNTIF($P$2:$P$143, "Ja")</f>
        <v>2</v>
      </c>
      <c r="BC67" s="38">
        <f>Intern!$AE$28</f>
        <v>2</v>
      </c>
      <c r="BD67" s="38">
        <f>Intern!$AE$29</f>
        <v>1</v>
      </c>
      <c r="BF67" s="10" t="str">
        <f>'TN-Tabelle für Erasmus@ISB'!Y79</f>
        <v>zu wenig km</v>
      </c>
      <c r="BG67" s="10">
        <f>'TN-Tabelle für Erasmus@ISB'!X79</f>
        <v>0</v>
      </c>
      <c r="BH67" s="10">
        <v>0</v>
      </c>
      <c r="BI67" s="13">
        <f>'TN-Tabelle für Erasmus@ISB'!AH79</f>
        <v>0</v>
      </c>
      <c r="BJ67" s="219">
        <f>SUM(Intern!$AE$20+Intern!$AE$21)</f>
        <v>3345</v>
      </c>
      <c r="BK67">
        <f>Intern!$AE$15</f>
        <v>413</v>
      </c>
      <c r="BL67">
        <f>Intern!$AE$14</f>
        <v>1897</v>
      </c>
      <c r="BM67" s="12"/>
    </row>
    <row r="68" spans="1:65" ht="14" customHeight="1">
      <c r="A68" s="27"/>
      <c r="B68" s="27">
        <f>'TN-Tabelle für Erasmus@ISB'!R80</f>
        <v>0</v>
      </c>
      <c r="C68" s="28">
        <f>'TN-Tabelle für Erasmus@ISB'!B80</f>
        <v>0</v>
      </c>
      <c r="D68" s="28" t="str">
        <f t="shared" si="5"/>
        <v>0</v>
      </c>
      <c r="E68" s="28">
        <f>'TN-Tabelle für Erasmus@ISB'!C80</f>
        <v>0</v>
      </c>
      <c r="F68" s="28">
        <f>'TN-Tabelle für Erasmus@ISB'!D80</f>
        <v>0</v>
      </c>
      <c r="G68" s="28">
        <f>'TN-Tabelle für Erasmus@ISB'!E80</f>
        <v>0</v>
      </c>
      <c r="H68" s="29">
        <f>'TN-Tabelle für Erasmus@ISB'!F80</f>
        <v>0</v>
      </c>
      <c r="I68" s="28">
        <f>'TN-Tabelle für Erasmus@ISB'!G80</f>
        <v>0</v>
      </c>
      <c r="J68" s="11">
        <f>'TN-Tabelle für Erasmus@ISB'!H80</f>
        <v>0</v>
      </c>
      <c r="K68" s="12">
        <f>'TN-Tabelle für Erasmus@ISB'!I80</f>
        <v>0</v>
      </c>
      <c r="L68" s="12">
        <f>'TN-Tabelle für Erasmus@ISB'!J80</f>
        <v>0</v>
      </c>
      <c r="M68" s="12">
        <f>'TN-Tabelle für Erasmus@ISB'!K80</f>
        <v>0</v>
      </c>
      <c r="N68" s="12">
        <f>'TN-Tabelle für Erasmus@ISB'!L80</f>
        <v>0</v>
      </c>
      <c r="O68" s="12">
        <f>'TN-Tabelle für Erasmus@ISB'!M80</f>
        <v>0</v>
      </c>
      <c r="P68" s="10">
        <f>'TN-Tabelle für Erasmus@ISB'!O80</f>
        <v>0</v>
      </c>
      <c r="Q68" s="30">
        <f>'TN-Tabelle für Erasmus@ISB'!AB80</f>
        <v>0</v>
      </c>
      <c r="R68" s="30">
        <f>'TN-Tabelle für Erasmus@ISB'!AC80</f>
        <v>0</v>
      </c>
      <c r="S68" s="10">
        <f>'TN-Tabelle für Erasmus@ISB'!T80</f>
        <v>0</v>
      </c>
      <c r="T68" s="10">
        <f>'TN-Tabelle für Erasmus@ISB'!N80</f>
        <v>0</v>
      </c>
      <c r="U68" s="196"/>
      <c r="V68" s="196" t="s">
        <v>63</v>
      </c>
      <c r="W68" s="196"/>
      <c r="X68" s="196"/>
      <c r="Y68" s="196" t="s">
        <v>63</v>
      </c>
      <c r="Z68" s="196"/>
      <c r="AA68" s="196" t="s">
        <v>63</v>
      </c>
      <c r="AB68" s="196"/>
      <c r="AC68" s="200">
        <f>'TN-Tabelle für Erasmus@ISB'!H80</f>
        <v>0</v>
      </c>
      <c r="AD68" s="201">
        <f>'TN-Tabelle für Erasmus@ISB'!J80</f>
        <v>0</v>
      </c>
      <c r="AE68" s="201">
        <f>'TN-Tabelle für Erasmus@ISB'!O80</f>
        <v>0</v>
      </c>
      <c r="AF68" s="10">
        <f>'TN-Tabelle für Erasmus@ISB'!P80</f>
        <v>0</v>
      </c>
      <c r="AG68" s="201">
        <f>'TN-Tabelle für Erasmus@ISB'!$B$2</f>
        <v>0</v>
      </c>
      <c r="AH68" s="10">
        <f>'TN-Tabelle für Erasmus@ISB'!T80</f>
        <v>0</v>
      </c>
      <c r="AI68" s="10">
        <f>'TN-Tabelle für Erasmus@ISB'!U80</f>
        <v>0</v>
      </c>
      <c r="AJ68" s="10" t="str">
        <f>'TN-Tabelle für Erasmus@ISB'!Y80</f>
        <v>zu wenig km</v>
      </c>
      <c r="AK68" s="10">
        <f>'TN-Tabelle für Erasmus@ISB'!X80</f>
        <v>0</v>
      </c>
      <c r="AL68" s="10">
        <f>'TN-Tabelle für Erasmus@ISB'!Z80</f>
        <v>0</v>
      </c>
      <c r="AM68" s="26" t="str">
        <f>'TN-Tabelle für Erasmus@ISB'!AA80</f>
        <v>Ja</v>
      </c>
      <c r="AN68" s="13">
        <f>'TN-Tabelle für Erasmus@ISB'!AH80</f>
        <v>0</v>
      </c>
      <c r="AO68" s="25">
        <f>'TN-Tabelle für Erasmus@ISB'!AG80</f>
        <v>0</v>
      </c>
      <c r="AP68" s="10" t="str">
        <f>'TN-Tabelle für Erasmus@ISB'!Q80</f>
        <v>Kurstitel (nur eintragen bei Auswahl Kurs)</v>
      </c>
      <c r="AQ68" s="227">
        <f t="shared" si="4"/>
        <v>2</v>
      </c>
      <c r="AR68" s="28">
        <f>'TN-Tabelle für Erasmus@ISB'!E80</f>
        <v>0</v>
      </c>
      <c r="AS68" s="28">
        <f>'TN-Tabelle für Erasmus@ISB'!D80</f>
        <v>0</v>
      </c>
      <c r="AT68" s="28">
        <f>'TN-Tabelle für Erasmus@ISB'!C80</f>
        <v>0</v>
      </c>
      <c r="AU68" s="28">
        <f>Intern!$AE$29</f>
        <v>1</v>
      </c>
      <c r="AV68" s="219">
        <f>SUM(Intern!$AE$20+Intern!$AE$21)</f>
        <v>3345</v>
      </c>
      <c r="AW68">
        <f>Intern!$AE$23</f>
        <v>0</v>
      </c>
      <c r="AX68">
        <f>Intern!$AE$24</f>
        <v>1</v>
      </c>
      <c r="AY68">
        <f>Intern!$AE$25</f>
        <v>0</v>
      </c>
      <c r="AZ68">
        <f>COUNTIF('TN-Tabelle für Erasmus@ISB'!$B$14:$B$155,"Lehrkräfte: Begleitperson")</f>
        <v>2</v>
      </c>
      <c r="BA68">
        <f>COUNTIF('TN-Tabelle für Erasmus@ISB'!$B$14:$B$155,"Lernende: Gruppenmobilität")</f>
        <v>1</v>
      </c>
      <c r="BB68" s="38">
        <f t="shared" si="6"/>
        <v>2</v>
      </c>
      <c r="BC68" s="38">
        <f>Intern!$AE$28</f>
        <v>2</v>
      </c>
      <c r="BD68" s="38">
        <f>Intern!$AE$29</f>
        <v>1</v>
      </c>
      <c r="BF68" s="10" t="str">
        <f>'TN-Tabelle für Erasmus@ISB'!Y80</f>
        <v>zu wenig km</v>
      </c>
      <c r="BG68" s="10">
        <f>'TN-Tabelle für Erasmus@ISB'!X80</f>
        <v>0</v>
      </c>
      <c r="BH68" s="10">
        <v>0</v>
      </c>
      <c r="BI68" s="13">
        <f>'TN-Tabelle für Erasmus@ISB'!AH80</f>
        <v>0</v>
      </c>
      <c r="BJ68" s="219">
        <f>SUM(Intern!$AE$20+Intern!$AE$21)</f>
        <v>3345</v>
      </c>
      <c r="BK68">
        <f>Intern!$AE$15</f>
        <v>413</v>
      </c>
      <c r="BL68">
        <f>Intern!$AE$14</f>
        <v>1897</v>
      </c>
      <c r="BM68" s="12"/>
    </row>
    <row r="69" spans="1:65" ht="14" customHeight="1">
      <c r="A69" s="27"/>
      <c r="B69" s="27">
        <f>'TN-Tabelle für Erasmus@ISB'!R81</f>
        <v>0</v>
      </c>
      <c r="C69" s="28">
        <f>'TN-Tabelle für Erasmus@ISB'!B81</f>
        <v>0</v>
      </c>
      <c r="D69" s="28" t="str">
        <f t="shared" si="5"/>
        <v>0</v>
      </c>
      <c r="E69" s="28">
        <f>'TN-Tabelle für Erasmus@ISB'!C81</f>
        <v>0</v>
      </c>
      <c r="F69" s="28">
        <f>'TN-Tabelle für Erasmus@ISB'!D81</f>
        <v>0</v>
      </c>
      <c r="G69" s="28">
        <f>'TN-Tabelle für Erasmus@ISB'!E81</f>
        <v>0</v>
      </c>
      <c r="H69" s="29">
        <f>'TN-Tabelle für Erasmus@ISB'!F81</f>
        <v>0</v>
      </c>
      <c r="I69" s="28">
        <f>'TN-Tabelle für Erasmus@ISB'!G81</f>
        <v>0</v>
      </c>
      <c r="J69" s="11">
        <f>'TN-Tabelle für Erasmus@ISB'!H81</f>
        <v>0</v>
      </c>
      <c r="K69" s="12">
        <f>'TN-Tabelle für Erasmus@ISB'!I81</f>
        <v>0</v>
      </c>
      <c r="L69" s="12">
        <f>'TN-Tabelle für Erasmus@ISB'!J81</f>
        <v>0</v>
      </c>
      <c r="M69" s="12">
        <f>'TN-Tabelle für Erasmus@ISB'!K81</f>
        <v>0</v>
      </c>
      <c r="N69" s="12">
        <f>'TN-Tabelle für Erasmus@ISB'!L81</f>
        <v>0</v>
      </c>
      <c r="O69" s="12">
        <f>'TN-Tabelle für Erasmus@ISB'!M81</f>
        <v>0</v>
      </c>
      <c r="P69" s="10">
        <f>'TN-Tabelle für Erasmus@ISB'!O81</f>
        <v>0</v>
      </c>
      <c r="Q69" s="30">
        <f>'TN-Tabelle für Erasmus@ISB'!AB81</f>
        <v>0</v>
      </c>
      <c r="R69" s="30">
        <f>'TN-Tabelle für Erasmus@ISB'!AC81</f>
        <v>0</v>
      </c>
      <c r="S69" s="10">
        <f>'TN-Tabelle für Erasmus@ISB'!T81</f>
        <v>0</v>
      </c>
      <c r="T69" s="10">
        <f>'TN-Tabelle für Erasmus@ISB'!N81</f>
        <v>0</v>
      </c>
      <c r="U69" s="196"/>
      <c r="V69" s="196" t="s">
        <v>63</v>
      </c>
      <c r="W69" s="196"/>
      <c r="X69" s="196"/>
      <c r="Y69" s="196" t="s">
        <v>63</v>
      </c>
      <c r="Z69" s="196"/>
      <c r="AA69" s="196" t="s">
        <v>63</v>
      </c>
      <c r="AB69" s="196"/>
      <c r="AC69" s="200">
        <f>'TN-Tabelle für Erasmus@ISB'!H81</f>
        <v>0</v>
      </c>
      <c r="AD69" s="201">
        <f>'TN-Tabelle für Erasmus@ISB'!J81</f>
        <v>0</v>
      </c>
      <c r="AE69" s="201">
        <f>'TN-Tabelle für Erasmus@ISB'!O81</f>
        <v>0</v>
      </c>
      <c r="AF69" s="10">
        <f>'TN-Tabelle für Erasmus@ISB'!P81</f>
        <v>0</v>
      </c>
      <c r="AG69" s="201">
        <f>'TN-Tabelle für Erasmus@ISB'!$B$2</f>
        <v>0</v>
      </c>
      <c r="AH69" s="10">
        <f>'TN-Tabelle für Erasmus@ISB'!T81</f>
        <v>0</v>
      </c>
      <c r="AI69" s="10">
        <f>'TN-Tabelle für Erasmus@ISB'!U81</f>
        <v>0</v>
      </c>
      <c r="AJ69" s="10" t="str">
        <f>'TN-Tabelle für Erasmus@ISB'!Y81</f>
        <v>zu wenig km</v>
      </c>
      <c r="AK69" s="10">
        <f>'TN-Tabelle für Erasmus@ISB'!X81</f>
        <v>0</v>
      </c>
      <c r="AL69" s="10">
        <f>'TN-Tabelle für Erasmus@ISB'!Z81</f>
        <v>0</v>
      </c>
      <c r="AM69" s="26" t="str">
        <f>'TN-Tabelle für Erasmus@ISB'!AA81</f>
        <v>Ja</v>
      </c>
      <c r="AN69" s="13">
        <f>'TN-Tabelle für Erasmus@ISB'!AH81</f>
        <v>0</v>
      </c>
      <c r="AO69" s="25">
        <f>'TN-Tabelle für Erasmus@ISB'!AG81</f>
        <v>0</v>
      </c>
      <c r="AP69" s="10" t="str">
        <f>'TN-Tabelle für Erasmus@ISB'!Q81</f>
        <v>Kurstitel (nur eintragen bei Auswahl Kurs)</v>
      </c>
      <c r="AQ69" s="227">
        <f t="shared" si="4"/>
        <v>2</v>
      </c>
      <c r="AR69" s="28">
        <f>'TN-Tabelle für Erasmus@ISB'!E81</f>
        <v>0</v>
      </c>
      <c r="AS69" s="28">
        <f>'TN-Tabelle für Erasmus@ISB'!D81</f>
        <v>0</v>
      </c>
      <c r="AT69" s="28">
        <f>'TN-Tabelle für Erasmus@ISB'!C81</f>
        <v>0</v>
      </c>
      <c r="AU69" s="28">
        <f>Intern!$AE$29</f>
        <v>1</v>
      </c>
      <c r="AV69" s="219">
        <f>SUM(Intern!$AE$20+Intern!$AE$21)</f>
        <v>3345</v>
      </c>
      <c r="AW69">
        <f>Intern!$AE$23</f>
        <v>0</v>
      </c>
      <c r="AX69">
        <f>Intern!$AE$24</f>
        <v>1</v>
      </c>
      <c r="AY69">
        <f>Intern!$AE$25</f>
        <v>0</v>
      </c>
      <c r="AZ69">
        <f>COUNTIF('TN-Tabelle für Erasmus@ISB'!$B$14:$B$155,"Lehrkräfte: Begleitperson")</f>
        <v>2</v>
      </c>
      <c r="BA69">
        <f>COUNTIF('TN-Tabelle für Erasmus@ISB'!$B$14:$B$155,"Lernende: Gruppenmobilität")</f>
        <v>1</v>
      </c>
      <c r="BB69" s="38">
        <f t="shared" si="6"/>
        <v>2</v>
      </c>
      <c r="BC69" s="38">
        <f>Intern!$AE$28</f>
        <v>2</v>
      </c>
      <c r="BD69" s="38">
        <f>Intern!$AE$29</f>
        <v>1</v>
      </c>
      <c r="BF69" s="10" t="str">
        <f>'TN-Tabelle für Erasmus@ISB'!Y81</f>
        <v>zu wenig km</v>
      </c>
      <c r="BG69" s="10">
        <f>'TN-Tabelle für Erasmus@ISB'!X81</f>
        <v>0</v>
      </c>
      <c r="BH69" s="10">
        <v>0</v>
      </c>
      <c r="BI69" s="13">
        <f>'TN-Tabelle für Erasmus@ISB'!AH81</f>
        <v>0</v>
      </c>
      <c r="BJ69" s="219">
        <f>SUM(Intern!$AE$20+Intern!$AE$21)</f>
        <v>3345</v>
      </c>
      <c r="BK69">
        <f>Intern!$AE$15</f>
        <v>413</v>
      </c>
      <c r="BL69">
        <f>Intern!$AE$14</f>
        <v>1897</v>
      </c>
      <c r="BM69" s="12"/>
    </row>
    <row r="70" spans="1:65" ht="14" customHeight="1">
      <c r="A70" s="27"/>
      <c r="B70" s="27">
        <f>'TN-Tabelle für Erasmus@ISB'!R82</f>
        <v>0</v>
      </c>
      <c r="C70" s="28">
        <f>'TN-Tabelle für Erasmus@ISB'!B82</f>
        <v>0</v>
      </c>
      <c r="D70" s="28" t="str">
        <f t="shared" si="5"/>
        <v>0</v>
      </c>
      <c r="E70" s="28">
        <f>'TN-Tabelle für Erasmus@ISB'!C82</f>
        <v>0</v>
      </c>
      <c r="F70" s="28">
        <f>'TN-Tabelle für Erasmus@ISB'!D82</f>
        <v>0</v>
      </c>
      <c r="G70" s="28">
        <f>'TN-Tabelle für Erasmus@ISB'!E82</f>
        <v>0</v>
      </c>
      <c r="H70" s="29">
        <f>'TN-Tabelle für Erasmus@ISB'!F82</f>
        <v>0</v>
      </c>
      <c r="I70" s="28">
        <f>'TN-Tabelle für Erasmus@ISB'!G82</f>
        <v>0</v>
      </c>
      <c r="J70" s="11">
        <f>'TN-Tabelle für Erasmus@ISB'!H82</f>
        <v>0</v>
      </c>
      <c r="K70" s="12">
        <f>'TN-Tabelle für Erasmus@ISB'!I82</f>
        <v>0</v>
      </c>
      <c r="L70" s="12">
        <f>'TN-Tabelle für Erasmus@ISB'!J82</f>
        <v>0</v>
      </c>
      <c r="M70" s="12">
        <f>'TN-Tabelle für Erasmus@ISB'!K82</f>
        <v>0</v>
      </c>
      <c r="N70" s="12">
        <f>'TN-Tabelle für Erasmus@ISB'!L82</f>
        <v>0</v>
      </c>
      <c r="O70" s="12">
        <f>'TN-Tabelle für Erasmus@ISB'!M82</f>
        <v>0</v>
      </c>
      <c r="P70" s="10">
        <f>'TN-Tabelle für Erasmus@ISB'!O82</f>
        <v>0</v>
      </c>
      <c r="Q70" s="30">
        <f>'TN-Tabelle für Erasmus@ISB'!AB82</f>
        <v>0</v>
      </c>
      <c r="R70" s="30">
        <f>'TN-Tabelle für Erasmus@ISB'!AC82</f>
        <v>0</v>
      </c>
      <c r="S70" s="10">
        <f>'TN-Tabelle für Erasmus@ISB'!T82</f>
        <v>0</v>
      </c>
      <c r="T70" s="10">
        <f>'TN-Tabelle für Erasmus@ISB'!N82</f>
        <v>0</v>
      </c>
      <c r="U70" s="196"/>
      <c r="V70" s="196" t="s">
        <v>63</v>
      </c>
      <c r="W70" s="196"/>
      <c r="X70" s="196"/>
      <c r="Y70" s="196" t="s">
        <v>63</v>
      </c>
      <c r="Z70" s="196"/>
      <c r="AA70" s="196" t="s">
        <v>63</v>
      </c>
      <c r="AB70" s="196"/>
      <c r="AC70" s="200">
        <f>'TN-Tabelle für Erasmus@ISB'!H82</f>
        <v>0</v>
      </c>
      <c r="AD70" s="201">
        <f>'TN-Tabelle für Erasmus@ISB'!J82</f>
        <v>0</v>
      </c>
      <c r="AE70" s="201">
        <f>'TN-Tabelle für Erasmus@ISB'!O82</f>
        <v>0</v>
      </c>
      <c r="AF70" s="10">
        <f>'TN-Tabelle für Erasmus@ISB'!P82</f>
        <v>0</v>
      </c>
      <c r="AG70" s="201">
        <f>'TN-Tabelle für Erasmus@ISB'!$B$2</f>
        <v>0</v>
      </c>
      <c r="AH70" s="10">
        <f>'TN-Tabelle für Erasmus@ISB'!T82</f>
        <v>0</v>
      </c>
      <c r="AI70" s="10">
        <f>'TN-Tabelle für Erasmus@ISB'!U82</f>
        <v>0</v>
      </c>
      <c r="AJ70" s="10" t="str">
        <f>'TN-Tabelle für Erasmus@ISB'!Y82</f>
        <v>zu wenig km</v>
      </c>
      <c r="AK70" s="10">
        <f>'TN-Tabelle für Erasmus@ISB'!X82</f>
        <v>0</v>
      </c>
      <c r="AL70" s="10">
        <f>'TN-Tabelle für Erasmus@ISB'!Z82</f>
        <v>0</v>
      </c>
      <c r="AM70" s="26" t="str">
        <f>'TN-Tabelle für Erasmus@ISB'!AA82</f>
        <v>Ja</v>
      </c>
      <c r="AN70" s="13">
        <f>'TN-Tabelle für Erasmus@ISB'!AH82</f>
        <v>0</v>
      </c>
      <c r="AO70" s="25">
        <f>'TN-Tabelle für Erasmus@ISB'!AG82</f>
        <v>0</v>
      </c>
      <c r="AP70" s="10" t="str">
        <f>'TN-Tabelle für Erasmus@ISB'!Q82</f>
        <v>Kurstitel (nur eintragen bei Auswahl Kurs)</v>
      </c>
      <c r="AQ70" s="227">
        <f t="shared" si="4"/>
        <v>2</v>
      </c>
      <c r="AR70" s="28">
        <f>'TN-Tabelle für Erasmus@ISB'!E82</f>
        <v>0</v>
      </c>
      <c r="AS70" s="28">
        <f>'TN-Tabelle für Erasmus@ISB'!D82</f>
        <v>0</v>
      </c>
      <c r="AT70" s="28">
        <f>'TN-Tabelle für Erasmus@ISB'!C82</f>
        <v>0</v>
      </c>
      <c r="AU70" s="28">
        <f>Intern!$AE$29</f>
        <v>1</v>
      </c>
      <c r="AV70" s="219">
        <f>SUM(Intern!$AE$20+Intern!$AE$21)</f>
        <v>3345</v>
      </c>
      <c r="AW70">
        <f>Intern!$AE$23</f>
        <v>0</v>
      </c>
      <c r="AX70">
        <f>Intern!$AE$24</f>
        <v>1</v>
      </c>
      <c r="AY70">
        <f>Intern!$AE$25</f>
        <v>0</v>
      </c>
      <c r="AZ70">
        <f>COUNTIF('TN-Tabelle für Erasmus@ISB'!$B$14:$B$155,"Lehrkräfte: Begleitperson")</f>
        <v>2</v>
      </c>
      <c r="BA70">
        <f>COUNTIF('TN-Tabelle für Erasmus@ISB'!$B$14:$B$155,"Lernende: Gruppenmobilität")</f>
        <v>1</v>
      </c>
      <c r="BB70" s="38">
        <f t="shared" si="6"/>
        <v>2</v>
      </c>
      <c r="BC70" s="38">
        <f>Intern!$AE$28</f>
        <v>2</v>
      </c>
      <c r="BD70" s="38">
        <f>Intern!$AE$29</f>
        <v>1</v>
      </c>
      <c r="BF70" s="10" t="str">
        <f>'TN-Tabelle für Erasmus@ISB'!Y82</f>
        <v>zu wenig km</v>
      </c>
      <c r="BG70" s="10">
        <f>'TN-Tabelle für Erasmus@ISB'!X82</f>
        <v>0</v>
      </c>
      <c r="BH70" s="10">
        <v>0</v>
      </c>
      <c r="BI70" s="13">
        <f>'TN-Tabelle für Erasmus@ISB'!AH82</f>
        <v>0</v>
      </c>
      <c r="BJ70" s="219">
        <f>SUM(Intern!$AE$20+Intern!$AE$21)</f>
        <v>3345</v>
      </c>
      <c r="BK70">
        <f>Intern!$AE$15</f>
        <v>413</v>
      </c>
      <c r="BL70">
        <f>Intern!$AE$14</f>
        <v>1897</v>
      </c>
      <c r="BM70" s="12"/>
    </row>
    <row r="71" spans="1:65" ht="14" customHeight="1">
      <c r="A71" s="27"/>
      <c r="B71" s="27">
        <f>'TN-Tabelle für Erasmus@ISB'!R83</f>
        <v>0</v>
      </c>
      <c r="C71" s="28">
        <f>'TN-Tabelle für Erasmus@ISB'!B83</f>
        <v>0</v>
      </c>
      <c r="D71" s="28" t="str">
        <f t="shared" si="5"/>
        <v>0</v>
      </c>
      <c r="E71" s="28">
        <f>'TN-Tabelle für Erasmus@ISB'!C83</f>
        <v>0</v>
      </c>
      <c r="F71" s="28">
        <f>'TN-Tabelle für Erasmus@ISB'!D83</f>
        <v>0</v>
      </c>
      <c r="G71" s="28">
        <f>'TN-Tabelle für Erasmus@ISB'!E83</f>
        <v>0</v>
      </c>
      <c r="H71" s="29">
        <f>'TN-Tabelle für Erasmus@ISB'!F83</f>
        <v>0</v>
      </c>
      <c r="I71" s="28">
        <f>'TN-Tabelle für Erasmus@ISB'!G83</f>
        <v>0</v>
      </c>
      <c r="J71" s="11">
        <f>'TN-Tabelle für Erasmus@ISB'!H83</f>
        <v>0</v>
      </c>
      <c r="K71" s="12">
        <f>'TN-Tabelle für Erasmus@ISB'!I83</f>
        <v>0</v>
      </c>
      <c r="L71" s="12">
        <f>'TN-Tabelle für Erasmus@ISB'!J83</f>
        <v>0</v>
      </c>
      <c r="M71" s="12">
        <f>'TN-Tabelle für Erasmus@ISB'!K83</f>
        <v>0</v>
      </c>
      <c r="N71" s="12">
        <f>'TN-Tabelle für Erasmus@ISB'!L83</f>
        <v>0</v>
      </c>
      <c r="O71" s="12">
        <f>'TN-Tabelle für Erasmus@ISB'!M83</f>
        <v>0</v>
      </c>
      <c r="P71" s="10">
        <f>'TN-Tabelle für Erasmus@ISB'!O83</f>
        <v>0</v>
      </c>
      <c r="Q71" s="30">
        <f>'TN-Tabelle für Erasmus@ISB'!AB83</f>
        <v>0</v>
      </c>
      <c r="R71" s="30">
        <f>'TN-Tabelle für Erasmus@ISB'!AC83</f>
        <v>0</v>
      </c>
      <c r="S71" s="10">
        <f>'TN-Tabelle für Erasmus@ISB'!T83</f>
        <v>0</v>
      </c>
      <c r="T71" s="10">
        <f>'TN-Tabelle für Erasmus@ISB'!N83</f>
        <v>0</v>
      </c>
      <c r="U71" s="196"/>
      <c r="V71" s="196" t="s">
        <v>63</v>
      </c>
      <c r="W71" s="196"/>
      <c r="X71" s="196"/>
      <c r="Y71" s="196" t="s">
        <v>63</v>
      </c>
      <c r="Z71" s="196"/>
      <c r="AA71" s="196" t="s">
        <v>63</v>
      </c>
      <c r="AB71" s="196"/>
      <c r="AC71" s="200">
        <f>'TN-Tabelle für Erasmus@ISB'!H83</f>
        <v>0</v>
      </c>
      <c r="AD71" s="201">
        <f>'TN-Tabelle für Erasmus@ISB'!J83</f>
        <v>0</v>
      </c>
      <c r="AE71" s="201">
        <f>'TN-Tabelle für Erasmus@ISB'!O83</f>
        <v>0</v>
      </c>
      <c r="AF71" s="10">
        <f>'TN-Tabelle für Erasmus@ISB'!P83</f>
        <v>0</v>
      </c>
      <c r="AG71" s="201">
        <f>'TN-Tabelle für Erasmus@ISB'!$B$2</f>
        <v>0</v>
      </c>
      <c r="AH71" s="10">
        <f>'TN-Tabelle für Erasmus@ISB'!T83</f>
        <v>0</v>
      </c>
      <c r="AI71" s="10">
        <f>'TN-Tabelle für Erasmus@ISB'!U83</f>
        <v>0</v>
      </c>
      <c r="AJ71" s="10" t="str">
        <f>'TN-Tabelle für Erasmus@ISB'!Y83</f>
        <v>zu wenig km</v>
      </c>
      <c r="AK71" s="10">
        <f>'TN-Tabelle für Erasmus@ISB'!X83</f>
        <v>0</v>
      </c>
      <c r="AL71" s="10">
        <f>'TN-Tabelle für Erasmus@ISB'!Z83</f>
        <v>0</v>
      </c>
      <c r="AM71" s="26" t="str">
        <f>'TN-Tabelle für Erasmus@ISB'!AA83</f>
        <v>Ja</v>
      </c>
      <c r="AN71" s="13">
        <f>'TN-Tabelle für Erasmus@ISB'!AH83</f>
        <v>0</v>
      </c>
      <c r="AO71" s="25">
        <f>'TN-Tabelle für Erasmus@ISB'!AG83</f>
        <v>0</v>
      </c>
      <c r="AP71" s="10" t="str">
        <f>'TN-Tabelle für Erasmus@ISB'!Q83</f>
        <v>Kurstitel (nur eintragen bei Auswahl Kurs)</v>
      </c>
      <c r="AQ71" s="227">
        <f t="shared" si="4"/>
        <v>2</v>
      </c>
      <c r="AR71" s="28">
        <f>'TN-Tabelle für Erasmus@ISB'!E83</f>
        <v>0</v>
      </c>
      <c r="AS71" s="28">
        <f>'TN-Tabelle für Erasmus@ISB'!D83</f>
        <v>0</v>
      </c>
      <c r="AT71" s="28">
        <f>'TN-Tabelle für Erasmus@ISB'!C83</f>
        <v>0</v>
      </c>
      <c r="AU71" s="28">
        <f>Intern!$AE$29</f>
        <v>1</v>
      </c>
      <c r="AV71" s="219">
        <f>SUM(Intern!$AE$20+Intern!$AE$21)</f>
        <v>3345</v>
      </c>
      <c r="AW71">
        <f>Intern!$AE$23</f>
        <v>0</v>
      </c>
      <c r="AX71">
        <f>Intern!$AE$24</f>
        <v>1</v>
      </c>
      <c r="AY71">
        <f>Intern!$AE$25</f>
        <v>0</v>
      </c>
      <c r="AZ71">
        <f>COUNTIF('TN-Tabelle für Erasmus@ISB'!$B$14:$B$155,"Lehrkräfte: Begleitperson")</f>
        <v>2</v>
      </c>
      <c r="BA71">
        <f>COUNTIF('TN-Tabelle für Erasmus@ISB'!$B$14:$B$155,"Lernende: Gruppenmobilität")</f>
        <v>1</v>
      </c>
      <c r="BB71" s="38">
        <f t="shared" si="6"/>
        <v>2</v>
      </c>
      <c r="BC71" s="38">
        <f>Intern!$AE$28</f>
        <v>2</v>
      </c>
      <c r="BD71" s="38">
        <f>Intern!$AE$29</f>
        <v>1</v>
      </c>
      <c r="BF71" s="10" t="str">
        <f>'TN-Tabelle für Erasmus@ISB'!Y83</f>
        <v>zu wenig km</v>
      </c>
      <c r="BG71" s="10">
        <f>'TN-Tabelle für Erasmus@ISB'!X83</f>
        <v>0</v>
      </c>
      <c r="BH71" s="10">
        <v>0</v>
      </c>
      <c r="BI71" s="13">
        <f>'TN-Tabelle für Erasmus@ISB'!AH83</f>
        <v>0</v>
      </c>
      <c r="BJ71" s="219">
        <f>SUM(Intern!$AE$20+Intern!$AE$21)</f>
        <v>3345</v>
      </c>
      <c r="BK71">
        <f>Intern!$AE$15</f>
        <v>413</v>
      </c>
      <c r="BL71">
        <f>Intern!$AE$14</f>
        <v>1897</v>
      </c>
      <c r="BM71" s="12"/>
    </row>
    <row r="72" spans="1:65" ht="14" customHeight="1">
      <c r="A72" s="27"/>
      <c r="B72" s="27">
        <f>'TN-Tabelle für Erasmus@ISB'!R84</f>
        <v>0</v>
      </c>
      <c r="C72" s="28">
        <f>'TN-Tabelle für Erasmus@ISB'!B84</f>
        <v>0</v>
      </c>
      <c r="D72" s="28" t="str">
        <f t="shared" si="5"/>
        <v>0</v>
      </c>
      <c r="E72" s="28">
        <f>'TN-Tabelle für Erasmus@ISB'!C84</f>
        <v>0</v>
      </c>
      <c r="F72" s="28">
        <f>'TN-Tabelle für Erasmus@ISB'!D84</f>
        <v>0</v>
      </c>
      <c r="G72" s="28">
        <f>'TN-Tabelle für Erasmus@ISB'!E84</f>
        <v>0</v>
      </c>
      <c r="H72" s="29">
        <f>'TN-Tabelle für Erasmus@ISB'!F84</f>
        <v>0</v>
      </c>
      <c r="I72" s="28">
        <f>'TN-Tabelle für Erasmus@ISB'!G84</f>
        <v>0</v>
      </c>
      <c r="J72" s="11">
        <f>'TN-Tabelle für Erasmus@ISB'!H84</f>
        <v>0</v>
      </c>
      <c r="K72" s="12">
        <f>'TN-Tabelle für Erasmus@ISB'!I84</f>
        <v>0</v>
      </c>
      <c r="L72" s="12">
        <f>'TN-Tabelle für Erasmus@ISB'!J84</f>
        <v>0</v>
      </c>
      <c r="M72" s="12">
        <f>'TN-Tabelle für Erasmus@ISB'!K84</f>
        <v>0</v>
      </c>
      <c r="N72" s="12">
        <f>'TN-Tabelle für Erasmus@ISB'!L84</f>
        <v>0</v>
      </c>
      <c r="O72" s="12">
        <f>'TN-Tabelle für Erasmus@ISB'!M84</f>
        <v>0</v>
      </c>
      <c r="P72" s="10">
        <f>'TN-Tabelle für Erasmus@ISB'!O84</f>
        <v>0</v>
      </c>
      <c r="Q72" s="30">
        <f>'TN-Tabelle für Erasmus@ISB'!AB84</f>
        <v>0</v>
      </c>
      <c r="R72" s="30">
        <f>'TN-Tabelle für Erasmus@ISB'!AC84</f>
        <v>0</v>
      </c>
      <c r="S72" s="10">
        <f>'TN-Tabelle für Erasmus@ISB'!T84</f>
        <v>0</v>
      </c>
      <c r="T72" s="10">
        <f>'TN-Tabelle für Erasmus@ISB'!N84</f>
        <v>0</v>
      </c>
      <c r="U72" s="196"/>
      <c r="V72" s="196" t="s">
        <v>63</v>
      </c>
      <c r="W72" s="196"/>
      <c r="X72" s="196"/>
      <c r="Y72" s="196" t="s">
        <v>63</v>
      </c>
      <c r="Z72" s="196"/>
      <c r="AA72" s="196" t="s">
        <v>63</v>
      </c>
      <c r="AB72" s="196"/>
      <c r="AC72" s="200">
        <f>'TN-Tabelle für Erasmus@ISB'!H84</f>
        <v>0</v>
      </c>
      <c r="AD72" s="201">
        <f>'TN-Tabelle für Erasmus@ISB'!J84</f>
        <v>0</v>
      </c>
      <c r="AE72" s="201">
        <f>'TN-Tabelle für Erasmus@ISB'!O84</f>
        <v>0</v>
      </c>
      <c r="AF72" s="10">
        <f>'TN-Tabelle für Erasmus@ISB'!P84</f>
        <v>0</v>
      </c>
      <c r="AG72" s="201">
        <f>'TN-Tabelle für Erasmus@ISB'!$B$2</f>
        <v>0</v>
      </c>
      <c r="AH72" s="10">
        <f>'TN-Tabelle für Erasmus@ISB'!T84</f>
        <v>0</v>
      </c>
      <c r="AI72" s="10">
        <f>'TN-Tabelle für Erasmus@ISB'!U84</f>
        <v>0</v>
      </c>
      <c r="AJ72" s="10" t="str">
        <f>'TN-Tabelle für Erasmus@ISB'!Y84</f>
        <v>zu wenig km</v>
      </c>
      <c r="AK72" s="10">
        <f>'TN-Tabelle für Erasmus@ISB'!X84</f>
        <v>0</v>
      </c>
      <c r="AL72" s="10">
        <f>'TN-Tabelle für Erasmus@ISB'!Z84</f>
        <v>0</v>
      </c>
      <c r="AM72" s="26" t="str">
        <f>'TN-Tabelle für Erasmus@ISB'!AA84</f>
        <v>Ja</v>
      </c>
      <c r="AN72" s="13">
        <f>'TN-Tabelle für Erasmus@ISB'!AH84</f>
        <v>0</v>
      </c>
      <c r="AO72" s="25">
        <f>'TN-Tabelle für Erasmus@ISB'!AG84</f>
        <v>0</v>
      </c>
      <c r="AP72" s="10" t="str">
        <f>'TN-Tabelle für Erasmus@ISB'!Q84</f>
        <v>Kurstitel (nur eintragen bei Auswahl Kurs)</v>
      </c>
      <c r="AQ72" s="227">
        <f t="shared" si="4"/>
        <v>2</v>
      </c>
      <c r="AR72" s="28">
        <f>'TN-Tabelle für Erasmus@ISB'!E84</f>
        <v>0</v>
      </c>
      <c r="AS72" s="28">
        <f>'TN-Tabelle für Erasmus@ISB'!D84</f>
        <v>0</v>
      </c>
      <c r="AT72" s="28">
        <f>'TN-Tabelle für Erasmus@ISB'!C84</f>
        <v>0</v>
      </c>
      <c r="AU72" s="28">
        <f>Intern!$AE$29</f>
        <v>1</v>
      </c>
      <c r="AV72" s="219">
        <f>SUM(Intern!$AE$20+Intern!$AE$21)</f>
        <v>3345</v>
      </c>
      <c r="AW72">
        <f>Intern!$AE$23</f>
        <v>0</v>
      </c>
      <c r="AX72">
        <f>Intern!$AE$24</f>
        <v>1</v>
      </c>
      <c r="AY72">
        <f>Intern!$AE$25</f>
        <v>0</v>
      </c>
      <c r="AZ72">
        <f>COUNTIF('TN-Tabelle für Erasmus@ISB'!$B$14:$B$155,"Lehrkräfte: Begleitperson")</f>
        <v>2</v>
      </c>
      <c r="BA72">
        <f>COUNTIF('TN-Tabelle für Erasmus@ISB'!$B$14:$B$155,"Lernende: Gruppenmobilität")</f>
        <v>1</v>
      </c>
      <c r="BB72" s="38">
        <f t="shared" si="6"/>
        <v>2</v>
      </c>
      <c r="BC72" s="38">
        <f>Intern!$AE$28</f>
        <v>2</v>
      </c>
      <c r="BD72" s="38">
        <f>Intern!$AE$29</f>
        <v>1</v>
      </c>
      <c r="BF72" s="10" t="str">
        <f>'TN-Tabelle für Erasmus@ISB'!Y84</f>
        <v>zu wenig km</v>
      </c>
      <c r="BG72" s="10">
        <f>'TN-Tabelle für Erasmus@ISB'!X84</f>
        <v>0</v>
      </c>
      <c r="BH72" s="10">
        <v>0</v>
      </c>
      <c r="BI72" s="13">
        <f>'TN-Tabelle für Erasmus@ISB'!AH84</f>
        <v>0</v>
      </c>
      <c r="BJ72" s="219">
        <f>SUM(Intern!$AE$20+Intern!$AE$21)</f>
        <v>3345</v>
      </c>
      <c r="BK72">
        <f>Intern!$AE$15</f>
        <v>413</v>
      </c>
      <c r="BL72">
        <f>Intern!$AE$14</f>
        <v>1897</v>
      </c>
      <c r="BM72" s="12"/>
    </row>
    <row r="73" spans="1:65" ht="14" customHeight="1">
      <c r="A73" s="27"/>
      <c r="B73" s="27">
        <f>'TN-Tabelle für Erasmus@ISB'!R85</f>
        <v>0</v>
      </c>
      <c r="C73" s="28">
        <f>'TN-Tabelle für Erasmus@ISB'!B85</f>
        <v>0</v>
      </c>
      <c r="D73" s="28" t="str">
        <f t="shared" si="5"/>
        <v>0</v>
      </c>
      <c r="E73" s="28">
        <f>'TN-Tabelle für Erasmus@ISB'!C85</f>
        <v>0</v>
      </c>
      <c r="F73" s="28">
        <f>'TN-Tabelle für Erasmus@ISB'!D85</f>
        <v>0</v>
      </c>
      <c r="G73" s="28">
        <f>'TN-Tabelle für Erasmus@ISB'!E85</f>
        <v>0</v>
      </c>
      <c r="H73" s="29">
        <f>'TN-Tabelle für Erasmus@ISB'!F85</f>
        <v>0</v>
      </c>
      <c r="I73" s="28">
        <f>'TN-Tabelle für Erasmus@ISB'!G85</f>
        <v>0</v>
      </c>
      <c r="J73" s="11">
        <f>'TN-Tabelle für Erasmus@ISB'!H85</f>
        <v>0</v>
      </c>
      <c r="K73" s="12">
        <f>'TN-Tabelle für Erasmus@ISB'!I85</f>
        <v>0</v>
      </c>
      <c r="L73" s="12">
        <f>'TN-Tabelle für Erasmus@ISB'!J85</f>
        <v>0</v>
      </c>
      <c r="M73" s="12">
        <f>'TN-Tabelle für Erasmus@ISB'!K85</f>
        <v>0</v>
      </c>
      <c r="N73" s="12">
        <f>'TN-Tabelle für Erasmus@ISB'!L85</f>
        <v>0</v>
      </c>
      <c r="O73" s="12">
        <f>'TN-Tabelle für Erasmus@ISB'!M85</f>
        <v>0</v>
      </c>
      <c r="P73" s="10">
        <f>'TN-Tabelle für Erasmus@ISB'!O85</f>
        <v>0</v>
      </c>
      <c r="Q73" s="30">
        <f>'TN-Tabelle für Erasmus@ISB'!AB85</f>
        <v>0</v>
      </c>
      <c r="R73" s="30">
        <f>'TN-Tabelle für Erasmus@ISB'!AC85</f>
        <v>0</v>
      </c>
      <c r="S73" s="10">
        <f>'TN-Tabelle für Erasmus@ISB'!T85</f>
        <v>0</v>
      </c>
      <c r="T73" s="10">
        <f>'TN-Tabelle für Erasmus@ISB'!N85</f>
        <v>0</v>
      </c>
      <c r="U73" s="196"/>
      <c r="V73" s="196" t="s">
        <v>63</v>
      </c>
      <c r="W73" s="196"/>
      <c r="X73" s="196"/>
      <c r="Y73" s="196" t="s">
        <v>63</v>
      </c>
      <c r="Z73" s="196"/>
      <c r="AA73" s="196" t="s">
        <v>63</v>
      </c>
      <c r="AB73" s="196"/>
      <c r="AC73" s="200">
        <f>'TN-Tabelle für Erasmus@ISB'!H85</f>
        <v>0</v>
      </c>
      <c r="AD73" s="201">
        <f>'TN-Tabelle für Erasmus@ISB'!J85</f>
        <v>0</v>
      </c>
      <c r="AE73" s="201">
        <f>'TN-Tabelle für Erasmus@ISB'!O85</f>
        <v>0</v>
      </c>
      <c r="AF73" s="10">
        <f>'TN-Tabelle für Erasmus@ISB'!P85</f>
        <v>0</v>
      </c>
      <c r="AG73" s="201">
        <f>'TN-Tabelle für Erasmus@ISB'!$B$2</f>
        <v>0</v>
      </c>
      <c r="AH73" s="10">
        <f>'TN-Tabelle für Erasmus@ISB'!T85</f>
        <v>0</v>
      </c>
      <c r="AI73" s="10">
        <f>'TN-Tabelle für Erasmus@ISB'!U85</f>
        <v>0</v>
      </c>
      <c r="AJ73" s="10" t="str">
        <f>'TN-Tabelle für Erasmus@ISB'!Y85</f>
        <v>zu wenig km</v>
      </c>
      <c r="AK73" s="10">
        <f>'TN-Tabelle für Erasmus@ISB'!X85</f>
        <v>0</v>
      </c>
      <c r="AL73" s="10">
        <f>'TN-Tabelle für Erasmus@ISB'!Z85</f>
        <v>0</v>
      </c>
      <c r="AM73" s="26" t="str">
        <f>'TN-Tabelle für Erasmus@ISB'!AA85</f>
        <v>Ja</v>
      </c>
      <c r="AN73" s="13">
        <f>'TN-Tabelle für Erasmus@ISB'!AH85</f>
        <v>0</v>
      </c>
      <c r="AO73" s="25">
        <f>'TN-Tabelle für Erasmus@ISB'!AG85</f>
        <v>0</v>
      </c>
      <c r="AP73" s="10" t="str">
        <f>'TN-Tabelle für Erasmus@ISB'!Q85</f>
        <v>Kurstitel (nur eintragen bei Auswahl Kurs)</v>
      </c>
      <c r="AQ73" s="227">
        <f t="shared" si="4"/>
        <v>2</v>
      </c>
      <c r="AR73" s="28">
        <f>'TN-Tabelle für Erasmus@ISB'!E85</f>
        <v>0</v>
      </c>
      <c r="AS73" s="28">
        <f>'TN-Tabelle für Erasmus@ISB'!D85</f>
        <v>0</v>
      </c>
      <c r="AT73" s="28">
        <f>'TN-Tabelle für Erasmus@ISB'!C85</f>
        <v>0</v>
      </c>
      <c r="AU73" s="28">
        <f>Intern!$AE$29</f>
        <v>1</v>
      </c>
      <c r="AV73" s="219">
        <f>SUM(Intern!$AE$20+Intern!$AE$21)</f>
        <v>3345</v>
      </c>
      <c r="AW73">
        <f>Intern!$AE$23</f>
        <v>0</v>
      </c>
      <c r="AX73">
        <f>Intern!$AE$24</f>
        <v>1</v>
      </c>
      <c r="AY73">
        <f>Intern!$AE$25</f>
        <v>0</v>
      </c>
      <c r="AZ73">
        <f>COUNTIF('TN-Tabelle für Erasmus@ISB'!$B$14:$B$155,"Lehrkräfte: Begleitperson")</f>
        <v>2</v>
      </c>
      <c r="BA73">
        <f>COUNTIF('TN-Tabelle für Erasmus@ISB'!$B$14:$B$155,"Lernende: Gruppenmobilität")</f>
        <v>1</v>
      </c>
      <c r="BB73" s="38">
        <f t="shared" si="6"/>
        <v>2</v>
      </c>
      <c r="BC73" s="38">
        <f>Intern!$AE$28</f>
        <v>2</v>
      </c>
      <c r="BD73" s="38">
        <f>Intern!$AE$29</f>
        <v>1</v>
      </c>
      <c r="BF73" s="10" t="str">
        <f>'TN-Tabelle für Erasmus@ISB'!Y85</f>
        <v>zu wenig km</v>
      </c>
      <c r="BG73" s="10">
        <f>'TN-Tabelle für Erasmus@ISB'!X85</f>
        <v>0</v>
      </c>
      <c r="BH73" s="10">
        <v>0</v>
      </c>
      <c r="BI73" s="13">
        <f>'TN-Tabelle für Erasmus@ISB'!AH85</f>
        <v>0</v>
      </c>
      <c r="BJ73" s="219">
        <f>SUM(Intern!$AE$20+Intern!$AE$21)</f>
        <v>3345</v>
      </c>
      <c r="BK73">
        <f>Intern!$AE$15</f>
        <v>413</v>
      </c>
      <c r="BL73">
        <f>Intern!$AE$14</f>
        <v>1897</v>
      </c>
      <c r="BM73" s="12"/>
    </row>
    <row r="74" spans="1:65" ht="14" customHeight="1">
      <c r="A74" s="27"/>
      <c r="B74" s="27">
        <f>'TN-Tabelle für Erasmus@ISB'!R86</f>
        <v>0</v>
      </c>
      <c r="C74" s="28">
        <f>'TN-Tabelle für Erasmus@ISB'!B86</f>
        <v>0</v>
      </c>
      <c r="D74" s="28" t="str">
        <f t="shared" si="5"/>
        <v>0</v>
      </c>
      <c r="E74" s="28">
        <f>'TN-Tabelle für Erasmus@ISB'!C86</f>
        <v>0</v>
      </c>
      <c r="F74" s="28">
        <f>'TN-Tabelle für Erasmus@ISB'!D86</f>
        <v>0</v>
      </c>
      <c r="G74" s="28">
        <f>'TN-Tabelle für Erasmus@ISB'!E86</f>
        <v>0</v>
      </c>
      <c r="H74" s="29">
        <f>'TN-Tabelle für Erasmus@ISB'!F86</f>
        <v>0</v>
      </c>
      <c r="I74" s="28">
        <f>'TN-Tabelle für Erasmus@ISB'!G86</f>
        <v>0</v>
      </c>
      <c r="J74" s="11">
        <f>'TN-Tabelle für Erasmus@ISB'!H86</f>
        <v>0</v>
      </c>
      <c r="K74" s="12">
        <f>'TN-Tabelle für Erasmus@ISB'!I86</f>
        <v>0</v>
      </c>
      <c r="L74" s="12">
        <f>'TN-Tabelle für Erasmus@ISB'!J86</f>
        <v>0</v>
      </c>
      <c r="M74" s="12">
        <f>'TN-Tabelle für Erasmus@ISB'!K86</f>
        <v>0</v>
      </c>
      <c r="N74" s="12">
        <f>'TN-Tabelle für Erasmus@ISB'!L86</f>
        <v>0</v>
      </c>
      <c r="O74" s="12">
        <f>'TN-Tabelle für Erasmus@ISB'!M86</f>
        <v>0</v>
      </c>
      <c r="P74" s="10">
        <f>'TN-Tabelle für Erasmus@ISB'!O86</f>
        <v>0</v>
      </c>
      <c r="Q74" s="30">
        <f>'TN-Tabelle für Erasmus@ISB'!AB86</f>
        <v>0</v>
      </c>
      <c r="R74" s="30">
        <f>'TN-Tabelle für Erasmus@ISB'!AC86</f>
        <v>0</v>
      </c>
      <c r="S74" s="10">
        <f>'TN-Tabelle für Erasmus@ISB'!T86</f>
        <v>0</v>
      </c>
      <c r="T74" s="10">
        <f>'TN-Tabelle für Erasmus@ISB'!N86</f>
        <v>0</v>
      </c>
      <c r="U74" s="196"/>
      <c r="V74" s="196" t="s">
        <v>63</v>
      </c>
      <c r="W74" s="196"/>
      <c r="X74" s="196"/>
      <c r="Y74" s="196" t="s">
        <v>63</v>
      </c>
      <c r="Z74" s="196"/>
      <c r="AA74" s="196" t="s">
        <v>63</v>
      </c>
      <c r="AB74" s="196"/>
      <c r="AC74" s="200">
        <f>'TN-Tabelle für Erasmus@ISB'!H86</f>
        <v>0</v>
      </c>
      <c r="AD74" s="201">
        <f>'TN-Tabelle für Erasmus@ISB'!J86</f>
        <v>0</v>
      </c>
      <c r="AE74" s="201">
        <f>'TN-Tabelle für Erasmus@ISB'!O86</f>
        <v>0</v>
      </c>
      <c r="AF74" s="10">
        <f>'TN-Tabelle für Erasmus@ISB'!P86</f>
        <v>0</v>
      </c>
      <c r="AG74" s="201">
        <f>'TN-Tabelle für Erasmus@ISB'!$B$2</f>
        <v>0</v>
      </c>
      <c r="AH74" s="10">
        <f>'TN-Tabelle für Erasmus@ISB'!T86</f>
        <v>0</v>
      </c>
      <c r="AI74" s="10">
        <f>'TN-Tabelle für Erasmus@ISB'!U86</f>
        <v>0</v>
      </c>
      <c r="AJ74" s="10" t="str">
        <f>'TN-Tabelle für Erasmus@ISB'!Y86</f>
        <v>zu wenig km</v>
      </c>
      <c r="AK74" s="10">
        <f>'TN-Tabelle für Erasmus@ISB'!X86</f>
        <v>0</v>
      </c>
      <c r="AL74" s="10">
        <f>'TN-Tabelle für Erasmus@ISB'!Z86</f>
        <v>0</v>
      </c>
      <c r="AM74" s="26" t="str">
        <f>'TN-Tabelle für Erasmus@ISB'!AA86</f>
        <v>Ja</v>
      </c>
      <c r="AN74" s="13">
        <f>'TN-Tabelle für Erasmus@ISB'!AH86</f>
        <v>0</v>
      </c>
      <c r="AO74" s="25">
        <f>'TN-Tabelle für Erasmus@ISB'!AG86</f>
        <v>0</v>
      </c>
      <c r="AP74" s="10" t="str">
        <f>'TN-Tabelle für Erasmus@ISB'!Q86</f>
        <v>Kurstitel (nur eintragen bei Auswahl Kurs)</v>
      </c>
      <c r="AQ74" s="227">
        <f t="shared" si="4"/>
        <v>2</v>
      </c>
      <c r="AR74" s="28">
        <f>'TN-Tabelle für Erasmus@ISB'!E86</f>
        <v>0</v>
      </c>
      <c r="AS74" s="28">
        <f>'TN-Tabelle für Erasmus@ISB'!D86</f>
        <v>0</v>
      </c>
      <c r="AT74" s="28">
        <f>'TN-Tabelle für Erasmus@ISB'!C86</f>
        <v>0</v>
      </c>
      <c r="AU74" s="28">
        <f>Intern!$AE$29</f>
        <v>1</v>
      </c>
      <c r="AV74" s="219">
        <f>SUM(Intern!$AE$20+Intern!$AE$21)</f>
        <v>3345</v>
      </c>
      <c r="AW74">
        <f>Intern!$AE$23</f>
        <v>0</v>
      </c>
      <c r="AX74">
        <f>Intern!$AE$24</f>
        <v>1</v>
      </c>
      <c r="AY74">
        <f>Intern!$AE$25</f>
        <v>0</v>
      </c>
      <c r="AZ74">
        <f>COUNTIF('TN-Tabelle für Erasmus@ISB'!$B$14:$B$155,"Lehrkräfte: Begleitperson")</f>
        <v>2</v>
      </c>
      <c r="BA74">
        <f>COUNTIF('TN-Tabelle für Erasmus@ISB'!$B$14:$B$155,"Lernende: Gruppenmobilität")</f>
        <v>1</v>
      </c>
      <c r="BB74" s="38">
        <f t="shared" si="6"/>
        <v>2</v>
      </c>
      <c r="BC74" s="38">
        <f>Intern!$AE$28</f>
        <v>2</v>
      </c>
      <c r="BD74" s="38">
        <f>Intern!$AE$29</f>
        <v>1</v>
      </c>
      <c r="BF74" s="10" t="str">
        <f>'TN-Tabelle für Erasmus@ISB'!Y86</f>
        <v>zu wenig km</v>
      </c>
      <c r="BG74" s="10">
        <f>'TN-Tabelle für Erasmus@ISB'!X86</f>
        <v>0</v>
      </c>
      <c r="BH74" s="10">
        <v>0</v>
      </c>
      <c r="BI74" s="13">
        <f>'TN-Tabelle für Erasmus@ISB'!AH86</f>
        <v>0</v>
      </c>
      <c r="BJ74" s="219">
        <f>SUM(Intern!$AE$20+Intern!$AE$21)</f>
        <v>3345</v>
      </c>
      <c r="BK74">
        <f>Intern!$AE$15</f>
        <v>413</v>
      </c>
      <c r="BL74">
        <f>Intern!$AE$14</f>
        <v>1897</v>
      </c>
      <c r="BM74" s="12"/>
    </row>
    <row r="75" spans="1:65" ht="14" customHeight="1">
      <c r="A75" s="27"/>
      <c r="B75" s="27">
        <f>'TN-Tabelle für Erasmus@ISB'!R87</f>
        <v>0</v>
      </c>
      <c r="C75" s="28">
        <f>'TN-Tabelle für Erasmus@ISB'!B87</f>
        <v>0</v>
      </c>
      <c r="D75" s="28" t="str">
        <f t="shared" si="5"/>
        <v>0</v>
      </c>
      <c r="E75" s="28">
        <f>'TN-Tabelle für Erasmus@ISB'!C87</f>
        <v>0</v>
      </c>
      <c r="F75" s="28">
        <f>'TN-Tabelle für Erasmus@ISB'!D87</f>
        <v>0</v>
      </c>
      <c r="G75" s="28">
        <f>'TN-Tabelle für Erasmus@ISB'!E87</f>
        <v>0</v>
      </c>
      <c r="H75" s="29">
        <f>'TN-Tabelle für Erasmus@ISB'!F87</f>
        <v>0</v>
      </c>
      <c r="I75" s="28">
        <f>'TN-Tabelle für Erasmus@ISB'!G87</f>
        <v>0</v>
      </c>
      <c r="J75" s="11">
        <f>'TN-Tabelle für Erasmus@ISB'!H87</f>
        <v>0</v>
      </c>
      <c r="K75" s="12">
        <f>'TN-Tabelle für Erasmus@ISB'!I87</f>
        <v>0</v>
      </c>
      <c r="L75" s="12">
        <f>'TN-Tabelle für Erasmus@ISB'!J87</f>
        <v>0</v>
      </c>
      <c r="M75" s="12">
        <f>'TN-Tabelle für Erasmus@ISB'!K87</f>
        <v>0</v>
      </c>
      <c r="N75" s="12">
        <f>'TN-Tabelle für Erasmus@ISB'!L87</f>
        <v>0</v>
      </c>
      <c r="O75" s="12">
        <f>'TN-Tabelle für Erasmus@ISB'!M87</f>
        <v>0</v>
      </c>
      <c r="P75" s="10">
        <f>'TN-Tabelle für Erasmus@ISB'!O87</f>
        <v>0</v>
      </c>
      <c r="Q75" s="30">
        <f>'TN-Tabelle für Erasmus@ISB'!AB87</f>
        <v>0</v>
      </c>
      <c r="R75" s="30">
        <f>'TN-Tabelle für Erasmus@ISB'!AC87</f>
        <v>0</v>
      </c>
      <c r="S75" s="10">
        <f>'TN-Tabelle für Erasmus@ISB'!T87</f>
        <v>0</v>
      </c>
      <c r="T75" s="10">
        <f>'TN-Tabelle für Erasmus@ISB'!N87</f>
        <v>0</v>
      </c>
      <c r="U75" s="196"/>
      <c r="V75" s="196" t="s">
        <v>63</v>
      </c>
      <c r="W75" s="196"/>
      <c r="X75" s="196"/>
      <c r="Y75" s="196" t="s">
        <v>63</v>
      </c>
      <c r="Z75" s="196"/>
      <c r="AA75" s="196" t="s">
        <v>63</v>
      </c>
      <c r="AB75" s="196"/>
      <c r="AC75" s="200">
        <f>'TN-Tabelle für Erasmus@ISB'!H87</f>
        <v>0</v>
      </c>
      <c r="AD75" s="201">
        <f>'TN-Tabelle für Erasmus@ISB'!J87</f>
        <v>0</v>
      </c>
      <c r="AE75" s="201">
        <f>'TN-Tabelle für Erasmus@ISB'!O87</f>
        <v>0</v>
      </c>
      <c r="AF75" s="10">
        <f>'TN-Tabelle für Erasmus@ISB'!P87</f>
        <v>0</v>
      </c>
      <c r="AG75" s="201">
        <f>'TN-Tabelle für Erasmus@ISB'!$B$2</f>
        <v>0</v>
      </c>
      <c r="AH75" s="10">
        <f>'TN-Tabelle für Erasmus@ISB'!T87</f>
        <v>0</v>
      </c>
      <c r="AI75" s="10">
        <f>'TN-Tabelle für Erasmus@ISB'!U87</f>
        <v>0</v>
      </c>
      <c r="AJ75" s="10" t="str">
        <f>'TN-Tabelle für Erasmus@ISB'!Y87</f>
        <v>zu wenig km</v>
      </c>
      <c r="AK75" s="10">
        <f>'TN-Tabelle für Erasmus@ISB'!X87</f>
        <v>0</v>
      </c>
      <c r="AL75" s="10">
        <f>'TN-Tabelle für Erasmus@ISB'!Z87</f>
        <v>0</v>
      </c>
      <c r="AM75" s="26" t="str">
        <f>'TN-Tabelle für Erasmus@ISB'!AA87</f>
        <v>Ja</v>
      </c>
      <c r="AN75" s="13">
        <f>'TN-Tabelle für Erasmus@ISB'!AH87</f>
        <v>0</v>
      </c>
      <c r="AO75" s="25">
        <f>'TN-Tabelle für Erasmus@ISB'!AG87</f>
        <v>0</v>
      </c>
      <c r="AP75" s="10" t="str">
        <f>'TN-Tabelle für Erasmus@ISB'!Q87</f>
        <v>Kurstitel (nur eintragen bei Auswahl Kurs)</v>
      </c>
      <c r="AQ75" s="227">
        <f t="shared" si="4"/>
        <v>2</v>
      </c>
      <c r="AR75" s="28">
        <f>'TN-Tabelle für Erasmus@ISB'!E87</f>
        <v>0</v>
      </c>
      <c r="AS75" s="28">
        <f>'TN-Tabelle für Erasmus@ISB'!D87</f>
        <v>0</v>
      </c>
      <c r="AT75" s="28">
        <f>'TN-Tabelle für Erasmus@ISB'!C87</f>
        <v>0</v>
      </c>
      <c r="AU75" s="28">
        <f>Intern!$AE$29</f>
        <v>1</v>
      </c>
      <c r="AV75" s="219">
        <f>SUM(Intern!$AE$20+Intern!$AE$21)</f>
        <v>3345</v>
      </c>
      <c r="AW75">
        <f>Intern!$AE$23</f>
        <v>0</v>
      </c>
      <c r="AX75">
        <f>Intern!$AE$24</f>
        <v>1</v>
      </c>
      <c r="AY75">
        <f>Intern!$AE$25</f>
        <v>0</v>
      </c>
      <c r="AZ75">
        <f>COUNTIF('TN-Tabelle für Erasmus@ISB'!$B$14:$B$155,"Lehrkräfte: Begleitperson")</f>
        <v>2</v>
      </c>
      <c r="BA75">
        <f>COUNTIF('TN-Tabelle für Erasmus@ISB'!$B$14:$B$155,"Lernende: Gruppenmobilität")</f>
        <v>1</v>
      </c>
      <c r="BB75" s="38">
        <f t="shared" si="6"/>
        <v>2</v>
      </c>
      <c r="BC75" s="38">
        <f>Intern!$AE$28</f>
        <v>2</v>
      </c>
      <c r="BD75" s="38">
        <f>Intern!$AE$29</f>
        <v>1</v>
      </c>
      <c r="BF75" s="10" t="str">
        <f>'TN-Tabelle für Erasmus@ISB'!Y87</f>
        <v>zu wenig km</v>
      </c>
      <c r="BG75" s="10">
        <f>'TN-Tabelle für Erasmus@ISB'!X87</f>
        <v>0</v>
      </c>
      <c r="BH75" s="10">
        <v>0</v>
      </c>
      <c r="BI75" s="13">
        <f>'TN-Tabelle für Erasmus@ISB'!AH87</f>
        <v>0</v>
      </c>
      <c r="BJ75" s="219">
        <f>SUM(Intern!$AE$20+Intern!$AE$21)</f>
        <v>3345</v>
      </c>
      <c r="BK75">
        <f>Intern!$AE$15</f>
        <v>413</v>
      </c>
      <c r="BL75">
        <f>Intern!$AE$14</f>
        <v>1897</v>
      </c>
      <c r="BM75" s="12"/>
    </row>
    <row r="76" spans="1:65" ht="15">
      <c r="A76" s="27"/>
      <c r="B76" s="27">
        <f>'TN-Tabelle für Erasmus@ISB'!R88</f>
        <v>0</v>
      </c>
      <c r="C76" s="28">
        <f>'TN-Tabelle für Erasmus@ISB'!B88</f>
        <v>0</v>
      </c>
      <c r="D76" s="28" t="str">
        <f t="shared" si="5"/>
        <v>0</v>
      </c>
      <c r="E76" s="28">
        <f>'TN-Tabelle für Erasmus@ISB'!C88</f>
        <v>0</v>
      </c>
      <c r="F76" s="28">
        <f>'TN-Tabelle für Erasmus@ISB'!D88</f>
        <v>0</v>
      </c>
      <c r="G76" s="28">
        <f>'TN-Tabelle für Erasmus@ISB'!E88</f>
        <v>0</v>
      </c>
      <c r="H76" s="29">
        <f>'TN-Tabelle für Erasmus@ISB'!F88</f>
        <v>0</v>
      </c>
      <c r="I76" s="28">
        <f>'TN-Tabelle für Erasmus@ISB'!G88</f>
        <v>0</v>
      </c>
      <c r="J76" s="11">
        <f>'TN-Tabelle für Erasmus@ISB'!H88</f>
        <v>0</v>
      </c>
      <c r="K76" s="12">
        <f>'TN-Tabelle für Erasmus@ISB'!I88</f>
        <v>0</v>
      </c>
      <c r="L76" s="12">
        <f>'TN-Tabelle für Erasmus@ISB'!J88</f>
        <v>0</v>
      </c>
      <c r="M76" s="12">
        <f>'TN-Tabelle für Erasmus@ISB'!K88</f>
        <v>0</v>
      </c>
      <c r="N76" s="12">
        <f>'TN-Tabelle für Erasmus@ISB'!L88</f>
        <v>0</v>
      </c>
      <c r="O76" s="12">
        <f>'TN-Tabelle für Erasmus@ISB'!M88</f>
        <v>0</v>
      </c>
      <c r="P76" s="10">
        <f>'TN-Tabelle für Erasmus@ISB'!O88</f>
        <v>0</v>
      </c>
      <c r="Q76" s="30">
        <f>'TN-Tabelle für Erasmus@ISB'!AB88</f>
        <v>0</v>
      </c>
      <c r="R76" s="30">
        <f>'TN-Tabelle für Erasmus@ISB'!AC88</f>
        <v>0</v>
      </c>
      <c r="S76" s="10">
        <f>'TN-Tabelle für Erasmus@ISB'!T88</f>
        <v>0</v>
      </c>
      <c r="T76" s="10">
        <f>'TN-Tabelle für Erasmus@ISB'!N88</f>
        <v>0</v>
      </c>
      <c r="U76" s="196"/>
      <c r="V76" s="196" t="s">
        <v>63</v>
      </c>
      <c r="W76" s="196"/>
      <c r="X76" s="196"/>
      <c r="Y76" s="196" t="s">
        <v>63</v>
      </c>
      <c r="Z76" s="196"/>
      <c r="AA76" s="196" t="s">
        <v>63</v>
      </c>
      <c r="AB76" s="196"/>
      <c r="AC76" s="200">
        <f>'TN-Tabelle für Erasmus@ISB'!H88</f>
        <v>0</v>
      </c>
      <c r="AD76" s="201">
        <f>'TN-Tabelle für Erasmus@ISB'!J88</f>
        <v>0</v>
      </c>
      <c r="AE76" s="201">
        <f>'TN-Tabelle für Erasmus@ISB'!O88</f>
        <v>0</v>
      </c>
      <c r="AF76" s="10">
        <f>'TN-Tabelle für Erasmus@ISB'!P88</f>
        <v>0</v>
      </c>
      <c r="AG76" s="201">
        <f>'TN-Tabelle für Erasmus@ISB'!$B$2</f>
        <v>0</v>
      </c>
      <c r="AH76" s="10">
        <f>'TN-Tabelle für Erasmus@ISB'!T88</f>
        <v>0</v>
      </c>
      <c r="AI76" s="10">
        <f>'TN-Tabelle für Erasmus@ISB'!U88</f>
        <v>0</v>
      </c>
      <c r="AJ76" s="10" t="str">
        <f>'TN-Tabelle für Erasmus@ISB'!Y88</f>
        <v>zu wenig km</v>
      </c>
      <c r="AK76" s="10">
        <f>'TN-Tabelle für Erasmus@ISB'!X88</f>
        <v>0</v>
      </c>
      <c r="AL76" s="10">
        <f>'TN-Tabelle für Erasmus@ISB'!Z88</f>
        <v>0</v>
      </c>
      <c r="AM76" s="26" t="str">
        <f>'TN-Tabelle für Erasmus@ISB'!AA88</f>
        <v>Ja</v>
      </c>
      <c r="AN76" s="13">
        <f>'TN-Tabelle für Erasmus@ISB'!AH88</f>
        <v>0</v>
      </c>
      <c r="AO76" s="25">
        <f>'TN-Tabelle für Erasmus@ISB'!AG88</f>
        <v>0</v>
      </c>
      <c r="AP76" s="10" t="str">
        <f>'TN-Tabelle für Erasmus@ISB'!Q88</f>
        <v>Kurstitel (nur eintragen bei Auswahl Kurs)</v>
      </c>
      <c r="AQ76" s="227">
        <f t="shared" si="4"/>
        <v>2</v>
      </c>
      <c r="AR76" s="28">
        <f>'TN-Tabelle für Erasmus@ISB'!E88</f>
        <v>0</v>
      </c>
      <c r="AS76" s="28">
        <f>'TN-Tabelle für Erasmus@ISB'!D88</f>
        <v>0</v>
      </c>
      <c r="AT76" s="28">
        <f>'TN-Tabelle für Erasmus@ISB'!C88</f>
        <v>0</v>
      </c>
      <c r="AU76" s="28">
        <f>Intern!$AE$29</f>
        <v>1</v>
      </c>
      <c r="AV76" s="219">
        <f>SUM(Intern!$AE$20+Intern!$AE$21)</f>
        <v>3345</v>
      </c>
      <c r="AW76">
        <f>Intern!$AE$23</f>
        <v>0</v>
      </c>
      <c r="AX76">
        <f>Intern!$AE$24</f>
        <v>1</v>
      </c>
      <c r="AY76">
        <f>Intern!$AE$25</f>
        <v>0</v>
      </c>
      <c r="AZ76">
        <f>COUNTIF('TN-Tabelle für Erasmus@ISB'!$B$14:$B$155,"Lehrkräfte: Begleitperson")</f>
        <v>2</v>
      </c>
      <c r="BA76">
        <f>COUNTIF('TN-Tabelle für Erasmus@ISB'!$B$14:$B$155,"Lernende: Gruppenmobilität")</f>
        <v>1</v>
      </c>
      <c r="BB76" s="38">
        <f t="shared" si="6"/>
        <v>2</v>
      </c>
      <c r="BC76" s="38">
        <f>Intern!$AE$28</f>
        <v>2</v>
      </c>
      <c r="BD76" s="38">
        <f>Intern!$AE$29</f>
        <v>1</v>
      </c>
      <c r="BF76" s="10" t="str">
        <f>'TN-Tabelle für Erasmus@ISB'!Y88</f>
        <v>zu wenig km</v>
      </c>
      <c r="BG76" s="10">
        <f>'TN-Tabelle für Erasmus@ISB'!X88</f>
        <v>0</v>
      </c>
      <c r="BH76" s="10">
        <v>0</v>
      </c>
      <c r="BI76" s="13">
        <f>'TN-Tabelle für Erasmus@ISB'!AH88</f>
        <v>0</v>
      </c>
      <c r="BJ76" s="219">
        <f>SUM(Intern!$AE$20+Intern!$AE$21)</f>
        <v>3345</v>
      </c>
      <c r="BK76">
        <f>Intern!$AE$15</f>
        <v>413</v>
      </c>
      <c r="BL76">
        <f>Intern!$AE$14</f>
        <v>1897</v>
      </c>
      <c r="BM76" s="12"/>
    </row>
    <row r="77" spans="1:65" ht="15">
      <c r="A77" s="27"/>
      <c r="B77" s="27">
        <f>'TN-Tabelle für Erasmus@ISB'!R89</f>
        <v>0</v>
      </c>
      <c r="C77" s="28">
        <f>'TN-Tabelle für Erasmus@ISB'!B89</f>
        <v>0</v>
      </c>
      <c r="D77" s="28" t="str">
        <f t="shared" si="5"/>
        <v>0</v>
      </c>
      <c r="E77" s="28">
        <f>'TN-Tabelle für Erasmus@ISB'!C89</f>
        <v>0</v>
      </c>
      <c r="F77" s="28">
        <f>'TN-Tabelle für Erasmus@ISB'!D89</f>
        <v>0</v>
      </c>
      <c r="G77" s="28">
        <f>'TN-Tabelle für Erasmus@ISB'!E89</f>
        <v>0</v>
      </c>
      <c r="H77" s="29">
        <f>'TN-Tabelle für Erasmus@ISB'!F89</f>
        <v>0</v>
      </c>
      <c r="I77" s="28">
        <f>'TN-Tabelle für Erasmus@ISB'!G89</f>
        <v>0</v>
      </c>
      <c r="J77" s="11">
        <f>'TN-Tabelle für Erasmus@ISB'!H89</f>
        <v>0</v>
      </c>
      <c r="K77" s="12">
        <f>'TN-Tabelle für Erasmus@ISB'!I89</f>
        <v>0</v>
      </c>
      <c r="L77" s="12">
        <f>'TN-Tabelle für Erasmus@ISB'!J89</f>
        <v>0</v>
      </c>
      <c r="M77" s="12">
        <f>'TN-Tabelle für Erasmus@ISB'!K89</f>
        <v>0</v>
      </c>
      <c r="N77" s="12">
        <f>'TN-Tabelle für Erasmus@ISB'!L89</f>
        <v>0</v>
      </c>
      <c r="O77" s="12">
        <f>'TN-Tabelle für Erasmus@ISB'!M89</f>
        <v>0</v>
      </c>
      <c r="P77" s="10">
        <f>'TN-Tabelle für Erasmus@ISB'!O89</f>
        <v>0</v>
      </c>
      <c r="Q77" s="30">
        <f>'TN-Tabelle für Erasmus@ISB'!AB89</f>
        <v>0</v>
      </c>
      <c r="R77" s="30">
        <f>'TN-Tabelle für Erasmus@ISB'!AC89</f>
        <v>0</v>
      </c>
      <c r="S77" s="10">
        <f>'TN-Tabelle für Erasmus@ISB'!T89</f>
        <v>0</v>
      </c>
      <c r="T77" s="10">
        <f>'TN-Tabelle für Erasmus@ISB'!N89</f>
        <v>0</v>
      </c>
      <c r="U77" s="196"/>
      <c r="V77" s="196" t="s">
        <v>63</v>
      </c>
      <c r="W77" s="196"/>
      <c r="X77" s="196"/>
      <c r="Y77" s="196" t="s">
        <v>63</v>
      </c>
      <c r="Z77" s="196"/>
      <c r="AA77" s="196" t="s">
        <v>63</v>
      </c>
      <c r="AB77" s="196"/>
      <c r="AC77" s="200">
        <f>'TN-Tabelle für Erasmus@ISB'!H89</f>
        <v>0</v>
      </c>
      <c r="AD77" s="201">
        <f>'TN-Tabelle für Erasmus@ISB'!J89</f>
        <v>0</v>
      </c>
      <c r="AE77" s="201">
        <f>'TN-Tabelle für Erasmus@ISB'!O89</f>
        <v>0</v>
      </c>
      <c r="AF77" s="10">
        <f>'TN-Tabelle für Erasmus@ISB'!P89</f>
        <v>0</v>
      </c>
      <c r="AG77" s="201">
        <f>'TN-Tabelle für Erasmus@ISB'!$B$2</f>
        <v>0</v>
      </c>
      <c r="AH77" s="10">
        <f>'TN-Tabelle für Erasmus@ISB'!T89</f>
        <v>0</v>
      </c>
      <c r="AI77" s="10">
        <f>'TN-Tabelle für Erasmus@ISB'!U89</f>
        <v>0</v>
      </c>
      <c r="AJ77" s="10" t="str">
        <f>'TN-Tabelle für Erasmus@ISB'!Y89</f>
        <v>zu wenig km</v>
      </c>
      <c r="AK77" s="10">
        <f>'TN-Tabelle für Erasmus@ISB'!X89</f>
        <v>0</v>
      </c>
      <c r="AL77" s="10">
        <f>'TN-Tabelle für Erasmus@ISB'!Z89</f>
        <v>0</v>
      </c>
      <c r="AM77" s="26" t="str">
        <f>'TN-Tabelle für Erasmus@ISB'!AA89</f>
        <v>Ja</v>
      </c>
      <c r="AN77" s="13">
        <f>'TN-Tabelle für Erasmus@ISB'!AH89</f>
        <v>0</v>
      </c>
      <c r="AO77" s="25">
        <f>'TN-Tabelle für Erasmus@ISB'!AG89</f>
        <v>0</v>
      </c>
      <c r="AP77" s="10" t="str">
        <f>'TN-Tabelle für Erasmus@ISB'!Q89</f>
        <v>Kurstitel (nur eintragen bei Auswahl Kurs)</v>
      </c>
      <c r="AQ77" s="227">
        <f t="shared" si="4"/>
        <v>2</v>
      </c>
      <c r="AR77" s="28">
        <f>'TN-Tabelle für Erasmus@ISB'!E89</f>
        <v>0</v>
      </c>
      <c r="AS77" s="28">
        <f>'TN-Tabelle für Erasmus@ISB'!D89</f>
        <v>0</v>
      </c>
      <c r="AT77" s="28">
        <f>'TN-Tabelle für Erasmus@ISB'!C89</f>
        <v>0</v>
      </c>
      <c r="AU77" s="28">
        <f>Intern!$AE$29</f>
        <v>1</v>
      </c>
      <c r="AV77" s="219">
        <f>SUM(Intern!$AE$20+Intern!$AE$21)</f>
        <v>3345</v>
      </c>
      <c r="AW77">
        <f>Intern!$AE$23</f>
        <v>0</v>
      </c>
      <c r="AX77">
        <f>Intern!$AE$24</f>
        <v>1</v>
      </c>
      <c r="AY77">
        <f>Intern!$AE$25</f>
        <v>0</v>
      </c>
      <c r="AZ77">
        <f>COUNTIF('TN-Tabelle für Erasmus@ISB'!$B$14:$B$155,"Lehrkräfte: Begleitperson")</f>
        <v>2</v>
      </c>
      <c r="BA77">
        <f>COUNTIF('TN-Tabelle für Erasmus@ISB'!$B$14:$B$155,"Lernende: Gruppenmobilität")</f>
        <v>1</v>
      </c>
      <c r="BB77" s="38">
        <f t="shared" si="6"/>
        <v>2</v>
      </c>
      <c r="BC77" s="38">
        <f>Intern!$AE$28</f>
        <v>2</v>
      </c>
      <c r="BD77" s="38">
        <f>Intern!$AE$29</f>
        <v>1</v>
      </c>
      <c r="BF77" s="10" t="str">
        <f>'TN-Tabelle für Erasmus@ISB'!Y89</f>
        <v>zu wenig km</v>
      </c>
      <c r="BG77" s="10">
        <f>'TN-Tabelle für Erasmus@ISB'!X89</f>
        <v>0</v>
      </c>
      <c r="BH77" s="10">
        <v>0</v>
      </c>
      <c r="BI77" s="13">
        <f>'TN-Tabelle für Erasmus@ISB'!AH89</f>
        <v>0</v>
      </c>
      <c r="BJ77" s="219">
        <f>SUM(Intern!$AE$20+Intern!$AE$21)</f>
        <v>3345</v>
      </c>
      <c r="BK77">
        <f>Intern!$AE$15</f>
        <v>413</v>
      </c>
      <c r="BL77">
        <f>Intern!$AE$14</f>
        <v>1897</v>
      </c>
      <c r="BM77" s="12"/>
    </row>
    <row r="78" spans="1:65" ht="15">
      <c r="A78" s="27"/>
      <c r="B78" s="27">
        <f>'TN-Tabelle für Erasmus@ISB'!R90</f>
        <v>0</v>
      </c>
      <c r="C78" s="28">
        <f>'TN-Tabelle für Erasmus@ISB'!B90</f>
        <v>0</v>
      </c>
      <c r="D78" s="28" t="str">
        <f t="shared" si="5"/>
        <v>0</v>
      </c>
      <c r="E78" s="28">
        <f>'TN-Tabelle für Erasmus@ISB'!C90</f>
        <v>0</v>
      </c>
      <c r="F78" s="28">
        <f>'TN-Tabelle für Erasmus@ISB'!D90</f>
        <v>0</v>
      </c>
      <c r="G78" s="28">
        <f>'TN-Tabelle für Erasmus@ISB'!E90</f>
        <v>0</v>
      </c>
      <c r="H78" s="29">
        <f>'TN-Tabelle für Erasmus@ISB'!F90</f>
        <v>0</v>
      </c>
      <c r="I78" s="28">
        <f>'TN-Tabelle für Erasmus@ISB'!G90</f>
        <v>0</v>
      </c>
      <c r="J78" s="11">
        <f>'TN-Tabelle für Erasmus@ISB'!H90</f>
        <v>0</v>
      </c>
      <c r="K78" s="12">
        <f>'TN-Tabelle für Erasmus@ISB'!I90</f>
        <v>0</v>
      </c>
      <c r="L78" s="12">
        <f>'TN-Tabelle für Erasmus@ISB'!J90</f>
        <v>0</v>
      </c>
      <c r="M78" s="12">
        <f>'TN-Tabelle für Erasmus@ISB'!K90</f>
        <v>0</v>
      </c>
      <c r="N78" s="12">
        <f>'TN-Tabelle für Erasmus@ISB'!L90</f>
        <v>0</v>
      </c>
      <c r="O78" s="12">
        <f>'TN-Tabelle für Erasmus@ISB'!M90</f>
        <v>0</v>
      </c>
      <c r="P78" s="10">
        <f>'TN-Tabelle für Erasmus@ISB'!O90</f>
        <v>0</v>
      </c>
      <c r="Q78" s="30">
        <f>'TN-Tabelle für Erasmus@ISB'!AB90</f>
        <v>0</v>
      </c>
      <c r="R78" s="30">
        <f>'TN-Tabelle für Erasmus@ISB'!AC90</f>
        <v>0</v>
      </c>
      <c r="S78" s="10">
        <f>'TN-Tabelle für Erasmus@ISB'!T90</f>
        <v>0</v>
      </c>
      <c r="T78" s="10">
        <f>'TN-Tabelle für Erasmus@ISB'!N90</f>
        <v>0</v>
      </c>
      <c r="U78" s="196"/>
      <c r="V78" s="196" t="s">
        <v>63</v>
      </c>
      <c r="W78" s="196"/>
      <c r="X78" s="196"/>
      <c r="Y78" s="196" t="s">
        <v>63</v>
      </c>
      <c r="Z78" s="196"/>
      <c r="AA78" s="196" t="s">
        <v>63</v>
      </c>
      <c r="AB78" s="196"/>
      <c r="AC78" s="200">
        <f>'TN-Tabelle für Erasmus@ISB'!H90</f>
        <v>0</v>
      </c>
      <c r="AD78" s="201">
        <f>'TN-Tabelle für Erasmus@ISB'!J90</f>
        <v>0</v>
      </c>
      <c r="AE78" s="201">
        <f>'TN-Tabelle für Erasmus@ISB'!O90</f>
        <v>0</v>
      </c>
      <c r="AF78" s="10">
        <f>'TN-Tabelle für Erasmus@ISB'!P90</f>
        <v>0</v>
      </c>
      <c r="AG78" s="201">
        <f>'TN-Tabelle für Erasmus@ISB'!$B$2</f>
        <v>0</v>
      </c>
      <c r="AH78" s="10">
        <f>'TN-Tabelle für Erasmus@ISB'!T90</f>
        <v>0</v>
      </c>
      <c r="AI78" s="10">
        <f>'TN-Tabelle für Erasmus@ISB'!U90</f>
        <v>0</v>
      </c>
      <c r="AJ78" s="10" t="str">
        <f>'TN-Tabelle für Erasmus@ISB'!Y90</f>
        <v>zu wenig km</v>
      </c>
      <c r="AK78" s="10">
        <f>'TN-Tabelle für Erasmus@ISB'!X90</f>
        <v>0</v>
      </c>
      <c r="AL78" s="10">
        <f>'TN-Tabelle für Erasmus@ISB'!Z90</f>
        <v>0</v>
      </c>
      <c r="AM78" s="26" t="str">
        <f>'TN-Tabelle für Erasmus@ISB'!AA90</f>
        <v>Ja</v>
      </c>
      <c r="AN78" s="13">
        <f>'TN-Tabelle für Erasmus@ISB'!AH90</f>
        <v>0</v>
      </c>
      <c r="AO78" s="25">
        <f>'TN-Tabelle für Erasmus@ISB'!AG90</f>
        <v>0</v>
      </c>
      <c r="AP78" s="10" t="str">
        <f>'TN-Tabelle für Erasmus@ISB'!Q90</f>
        <v>Kurstitel (nur eintragen bei Auswahl Kurs)</v>
      </c>
      <c r="AQ78" s="227">
        <f t="shared" si="4"/>
        <v>2</v>
      </c>
      <c r="AR78" s="28">
        <f>'TN-Tabelle für Erasmus@ISB'!E90</f>
        <v>0</v>
      </c>
      <c r="AS78" s="28">
        <f>'TN-Tabelle für Erasmus@ISB'!D90</f>
        <v>0</v>
      </c>
      <c r="AT78" s="28">
        <f>'TN-Tabelle für Erasmus@ISB'!C90</f>
        <v>0</v>
      </c>
      <c r="AU78" s="28">
        <f>Intern!$AE$29</f>
        <v>1</v>
      </c>
      <c r="AV78" s="219">
        <f>SUM(Intern!$AE$20+Intern!$AE$21)</f>
        <v>3345</v>
      </c>
      <c r="AW78">
        <f>Intern!$AE$23</f>
        <v>0</v>
      </c>
      <c r="AX78">
        <f>Intern!$AE$24</f>
        <v>1</v>
      </c>
      <c r="AY78">
        <f>Intern!$AE$25</f>
        <v>0</v>
      </c>
      <c r="AZ78">
        <f>COUNTIF('TN-Tabelle für Erasmus@ISB'!$B$14:$B$155,"Lehrkräfte: Begleitperson")</f>
        <v>2</v>
      </c>
      <c r="BA78">
        <f>COUNTIF('TN-Tabelle für Erasmus@ISB'!$B$14:$B$155,"Lernende: Gruppenmobilität")</f>
        <v>1</v>
      </c>
      <c r="BB78" s="38">
        <f t="shared" si="6"/>
        <v>2</v>
      </c>
      <c r="BC78" s="38">
        <f>Intern!$AE$28</f>
        <v>2</v>
      </c>
      <c r="BD78" s="38">
        <f>Intern!$AE$29</f>
        <v>1</v>
      </c>
      <c r="BF78" s="10" t="str">
        <f>'TN-Tabelle für Erasmus@ISB'!Y90</f>
        <v>zu wenig km</v>
      </c>
      <c r="BG78" s="10">
        <f>'TN-Tabelle für Erasmus@ISB'!X90</f>
        <v>0</v>
      </c>
      <c r="BH78" s="10">
        <v>0</v>
      </c>
      <c r="BI78" s="13">
        <f>'TN-Tabelle für Erasmus@ISB'!AH90</f>
        <v>0</v>
      </c>
      <c r="BJ78" s="219">
        <f>SUM(Intern!$AE$20+Intern!$AE$21)</f>
        <v>3345</v>
      </c>
      <c r="BK78">
        <f>Intern!$AE$15</f>
        <v>413</v>
      </c>
      <c r="BL78">
        <f>Intern!$AE$14</f>
        <v>1897</v>
      </c>
      <c r="BM78" s="12"/>
    </row>
    <row r="79" spans="1:65" ht="15">
      <c r="A79" s="27"/>
      <c r="B79" s="27">
        <f>'TN-Tabelle für Erasmus@ISB'!R91</f>
        <v>0</v>
      </c>
      <c r="C79" s="28">
        <f>'TN-Tabelle für Erasmus@ISB'!B91</f>
        <v>0</v>
      </c>
      <c r="D79" s="28" t="str">
        <f t="shared" si="5"/>
        <v>0</v>
      </c>
      <c r="E79" s="28">
        <f>'TN-Tabelle für Erasmus@ISB'!C91</f>
        <v>0</v>
      </c>
      <c r="F79" s="28">
        <f>'TN-Tabelle für Erasmus@ISB'!D91</f>
        <v>0</v>
      </c>
      <c r="G79" s="28">
        <f>'TN-Tabelle für Erasmus@ISB'!E91</f>
        <v>0</v>
      </c>
      <c r="H79" s="29">
        <f>'TN-Tabelle für Erasmus@ISB'!F91</f>
        <v>0</v>
      </c>
      <c r="I79" s="28">
        <f>'TN-Tabelle für Erasmus@ISB'!G91</f>
        <v>0</v>
      </c>
      <c r="J79" s="11">
        <f>'TN-Tabelle für Erasmus@ISB'!H91</f>
        <v>0</v>
      </c>
      <c r="K79" s="12">
        <f>'TN-Tabelle für Erasmus@ISB'!I91</f>
        <v>0</v>
      </c>
      <c r="L79" s="12">
        <f>'TN-Tabelle für Erasmus@ISB'!J91</f>
        <v>0</v>
      </c>
      <c r="M79" s="12">
        <f>'TN-Tabelle für Erasmus@ISB'!K91</f>
        <v>0</v>
      </c>
      <c r="N79" s="12">
        <f>'TN-Tabelle für Erasmus@ISB'!L91</f>
        <v>0</v>
      </c>
      <c r="O79" s="12">
        <f>'TN-Tabelle für Erasmus@ISB'!M91</f>
        <v>0</v>
      </c>
      <c r="P79" s="10">
        <f>'TN-Tabelle für Erasmus@ISB'!O91</f>
        <v>0</v>
      </c>
      <c r="Q79" s="30">
        <f>'TN-Tabelle für Erasmus@ISB'!AB91</f>
        <v>0</v>
      </c>
      <c r="R79" s="30">
        <f>'TN-Tabelle für Erasmus@ISB'!AC91</f>
        <v>0</v>
      </c>
      <c r="S79" s="10">
        <f>'TN-Tabelle für Erasmus@ISB'!T91</f>
        <v>0</v>
      </c>
      <c r="T79" s="10">
        <f>'TN-Tabelle für Erasmus@ISB'!N91</f>
        <v>0</v>
      </c>
      <c r="U79" s="196"/>
      <c r="V79" s="196" t="s">
        <v>63</v>
      </c>
      <c r="W79" s="196"/>
      <c r="X79" s="196"/>
      <c r="Y79" s="196" t="s">
        <v>63</v>
      </c>
      <c r="Z79" s="196"/>
      <c r="AA79" s="196" t="s">
        <v>63</v>
      </c>
      <c r="AB79" s="196"/>
      <c r="AC79" s="200">
        <f>'TN-Tabelle für Erasmus@ISB'!H91</f>
        <v>0</v>
      </c>
      <c r="AD79" s="201">
        <f>'TN-Tabelle für Erasmus@ISB'!J91</f>
        <v>0</v>
      </c>
      <c r="AE79" s="201">
        <f>'TN-Tabelle für Erasmus@ISB'!O91</f>
        <v>0</v>
      </c>
      <c r="AF79" s="10">
        <f>'TN-Tabelle für Erasmus@ISB'!P91</f>
        <v>0</v>
      </c>
      <c r="AG79" s="201">
        <f>'TN-Tabelle für Erasmus@ISB'!$B$2</f>
        <v>0</v>
      </c>
      <c r="AH79" s="10">
        <f>'TN-Tabelle für Erasmus@ISB'!T91</f>
        <v>0</v>
      </c>
      <c r="AI79" s="10">
        <f>'TN-Tabelle für Erasmus@ISB'!U91</f>
        <v>0</v>
      </c>
      <c r="AJ79" s="10" t="str">
        <f>'TN-Tabelle für Erasmus@ISB'!Y91</f>
        <v>zu wenig km</v>
      </c>
      <c r="AK79" s="10">
        <f>'TN-Tabelle für Erasmus@ISB'!X91</f>
        <v>0</v>
      </c>
      <c r="AL79" s="10">
        <f>'TN-Tabelle für Erasmus@ISB'!Z91</f>
        <v>0</v>
      </c>
      <c r="AM79" s="26" t="str">
        <f>'TN-Tabelle für Erasmus@ISB'!AA91</f>
        <v>Ja</v>
      </c>
      <c r="AN79" s="13">
        <f>'TN-Tabelle für Erasmus@ISB'!AH91</f>
        <v>0</v>
      </c>
      <c r="AO79" s="25">
        <f>'TN-Tabelle für Erasmus@ISB'!AG91</f>
        <v>0</v>
      </c>
      <c r="AP79" s="10" t="str">
        <f>'TN-Tabelle für Erasmus@ISB'!Q91</f>
        <v>Kurstitel (nur eintragen bei Auswahl Kurs)</v>
      </c>
      <c r="AQ79" s="227">
        <f t="shared" si="4"/>
        <v>2</v>
      </c>
      <c r="AR79" s="28">
        <f>'TN-Tabelle für Erasmus@ISB'!E91</f>
        <v>0</v>
      </c>
      <c r="AS79" s="28">
        <f>'TN-Tabelle für Erasmus@ISB'!D91</f>
        <v>0</v>
      </c>
      <c r="AT79" s="28">
        <f>'TN-Tabelle für Erasmus@ISB'!C91</f>
        <v>0</v>
      </c>
      <c r="AU79" s="28">
        <f>Intern!$AE$29</f>
        <v>1</v>
      </c>
      <c r="AV79" s="219">
        <f>SUM(Intern!$AE$20+Intern!$AE$21)</f>
        <v>3345</v>
      </c>
      <c r="AW79">
        <f>Intern!$AE$23</f>
        <v>0</v>
      </c>
      <c r="AX79">
        <f>Intern!$AE$24</f>
        <v>1</v>
      </c>
      <c r="AY79">
        <f>Intern!$AE$25</f>
        <v>0</v>
      </c>
      <c r="AZ79">
        <f>COUNTIF('TN-Tabelle für Erasmus@ISB'!$B$14:$B$155,"Lehrkräfte: Begleitperson")</f>
        <v>2</v>
      </c>
      <c r="BA79">
        <f>COUNTIF('TN-Tabelle für Erasmus@ISB'!$B$14:$B$155,"Lernende: Gruppenmobilität")</f>
        <v>1</v>
      </c>
      <c r="BB79" s="38">
        <f t="shared" si="6"/>
        <v>2</v>
      </c>
      <c r="BC79" s="38">
        <f>Intern!$AE$28</f>
        <v>2</v>
      </c>
      <c r="BD79" s="38">
        <f>Intern!$AE$29</f>
        <v>1</v>
      </c>
      <c r="BF79" s="10" t="str">
        <f>'TN-Tabelle für Erasmus@ISB'!Y91</f>
        <v>zu wenig km</v>
      </c>
      <c r="BG79" s="10">
        <f>'TN-Tabelle für Erasmus@ISB'!X91</f>
        <v>0</v>
      </c>
      <c r="BH79" s="10">
        <v>0</v>
      </c>
      <c r="BI79" s="13">
        <f>'TN-Tabelle für Erasmus@ISB'!AH91</f>
        <v>0</v>
      </c>
      <c r="BJ79" s="219">
        <f>SUM(Intern!$AE$20+Intern!$AE$21)</f>
        <v>3345</v>
      </c>
      <c r="BK79">
        <f>Intern!$AE$15</f>
        <v>413</v>
      </c>
      <c r="BL79">
        <f>Intern!$AE$14</f>
        <v>1897</v>
      </c>
      <c r="BM79" s="12"/>
    </row>
    <row r="80" spans="1:65" ht="15">
      <c r="A80" s="27"/>
      <c r="B80" s="27">
        <f>'TN-Tabelle für Erasmus@ISB'!R92</f>
        <v>0</v>
      </c>
      <c r="C80" s="28">
        <f>'TN-Tabelle für Erasmus@ISB'!B92</f>
        <v>0</v>
      </c>
      <c r="D80" s="28" t="str">
        <f t="shared" si="5"/>
        <v>0</v>
      </c>
      <c r="E80" s="28">
        <f>'TN-Tabelle für Erasmus@ISB'!C92</f>
        <v>0</v>
      </c>
      <c r="F80" s="28">
        <f>'TN-Tabelle für Erasmus@ISB'!D92</f>
        <v>0</v>
      </c>
      <c r="G80" s="28">
        <f>'TN-Tabelle für Erasmus@ISB'!E92</f>
        <v>0</v>
      </c>
      <c r="H80" s="29">
        <f>'TN-Tabelle für Erasmus@ISB'!F92</f>
        <v>0</v>
      </c>
      <c r="I80" s="28">
        <f>'TN-Tabelle für Erasmus@ISB'!G92</f>
        <v>0</v>
      </c>
      <c r="J80" s="11">
        <f>'TN-Tabelle für Erasmus@ISB'!H92</f>
        <v>0</v>
      </c>
      <c r="K80" s="12">
        <f>'TN-Tabelle für Erasmus@ISB'!I92</f>
        <v>0</v>
      </c>
      <c r="L80" s="12">
        <f>'TN-Tabelle für Erasmus@ISB'!J92</f>
        <v>0</v>
      </c>
      <c r="M80" s="12">
        <f>'TN-Tabelle für Erasmus@ISB'!K92</f>
        <v>0</v>
      </c>
      <c r="N80" s="12">
        <f>'TN-Tabelle für Erasmus@ISB'!L92</f>
        <v>0</v>
      </c>
      <c r="O80" s="12">
        <f>'TN-Tabelle für Erasmus@ISB'!M92</f>
        <v>0</v>
      </c>
      <c r="P80" s="10">
        <f>'TN-Tabelle für Erasmus@ISB'!O92</f>
        <v>0</v>
      </c>
      <c r="Q80" s="30">
        <f>'TN-Tabelle für Erasmus@ISB'!AB92</f>
        <v>0</v>
      </c>
      <c r="R80" s="30">
        <f>'TN-Tabelle für Erasmus@ISB'!AC92</f>
        <v>0</v>
      </c>
      <c r="S80" s="10">
        <f>'TN-Tabelle für Erasmus@ISB'!T92</f>
        <v>0</v>
      </c>
      <c r="T80" s="10">
        <f>'TN-Tabelle für Erasmus@ISB'!N92</f>
        <v>0</v>
      </c>
      <c r="U80" s="196"/>
      <c r="V80" s="196" t="s">
        <v>63</v>
      </c>
      <c r="W80" s="196"/>
      <c r="X80" s="196"/>
      <c r="Y80" s="196" t="s">
        <v>63</v>
      </c>
      <c r="Z80" s="196"/>
      <c r="AA80" s="196" t="s">
        <v>63</v>
      </c>
      <c r="AB80" s="196"/>
      <c r="AC80" s="200">
        <f>'TN-Tabelle für Erasmus@ISB'!H92</f>
        <v>0</v>
      </c>
      <c r="AD80" s="201">
        <f>'TN-Tabelle für Erasmus@ISB'!J92</f>
        <v>0</v>
      </c>
      <c r="AE80" s="201">
        <f>'TN-Tabelle für Erasmus@ISB'!O92</f>
        <v>0</v>
      </c>
      <c r="AF80" s="10">
        <f>'TN-Tabelle für Erasmus@ISB'!P92</f>
        <v>0</v>
      </c>
      <c r="AG80" s="201">
        <f>'TN-Tabelle für Erasmus@ISB'!$B$2</f>
        <v>0</v>
      </c>
      <c r="AH80" s="10">
        <f>'TN-Tabelle für Erasmus@ISB'!T92</f>
        <v>0</v>
      </c>
      <c r="AI80" s="10">
        <f>'TN-Tabelle für Erasmus@ISB'!U92</f>
        <v>0</v>
      </c>
      <c r="AJ80" s="10" t="str">
        <f>'TN-Tabelle für Erasmus@ISB'!Y92</f>
        <v>zu wenig km</v>
      </c>
      <c r="AK80" s="10">
        <f>'TN-Tabelle für Erasmus@ISB'!X92</f>
        <v>0</v>
      </c>
      <c r="AL80" s="10">
        <f>'TN-Tabelle für Erasmus@ISB'!Z92</f>
        <v>0</v>
      </c>
      <c r="AM80" s="26" t="str">
        <f>'TN-Tabelle für Erasmus@ISB'!AA92</f>
        <v>Ja</v>
      </c>
      <c r="AN80" s="13">
        <f>'TN-Tabelle für Erasmus@ISB'!AH92</f>
        <v>0</v>
      </c>
      <c r="AO80" s="25">
        <f>'TN-Tabelle für Erasmus@ISB'!AG92</f>
        <v>0</v>
      </c>
      <c r="AP80" s="10" t="str">
        <f>'TN-Tabelle für Erasmus@ISB'!Q92</f>
        <v>Kurstitel (nur eintragen bei Auswahl Kurs)</v>
      </c>
      <c r="AQ80" s="227">
        <f t="shared" si="4"/>
        <v>2</v>
      </c>
      <c r="AR80" s="28">
        <f>'TN-Tabelle für Erasmus@ISB'!E92</f>
        <v>0</v>
      </c>
      <c r="AS80" s="28">
        <f>'TN-Tabelle für Erasmus@ISB'!D92</f>
        <v>0</v>
      </c>
      <c r="AT80" s="28">
        <f>'TN-Tabelle für Erasmus@ISB'!C92</f>
        <v>0</v>
      </c>
      <c r="AU80" s="28">
        <f>Intern!$AE$29</f>
        <v>1</v>
      </c>
      <c r="AV80" s="219">
        <f>SUM(Intern!$AE$20+Intern!$AE$21)</f>
        <v>3345</v>
      </c>
      <c r="AW80">
        <f>Intern!$AE$23</f>
        <v>0</v>
      </c>
      <c r="AX80">
        <f>Intern!$AE$24</f>
        <v>1</v>
      </c>
      <c r="AY80">
        <f>Intern!$AE$25</f>
        <v>0</v>
      </c>
      <c r="AZ80">
        <f>COUNTIF('TN-Tabelle für Erasmus@ISB'!$B$14:$B$155,"Lehrkräfte: Begleitperson")</f>
        <v>2</v>
      </c>
      <c r="BA80">
        <f>COUNTIF('TN-Tabelle für Erasmus@ISB'!$B$14:$B$155,"Lernende: Gruppenmobilität")</f>
        <v>1</v>
      </c>
      <c r="BB80" s="38">
        <f t="shared" si="6"/>
        <v>2</v>
      </c>
      <c r="BC80" s="38">
        <f>Intern!$AE$28</f>
        <v>2</v>
      </c>
      <c r="BD80" s="38">
        <f>Intern!$AE$29</f>
        <v>1</v>
      </c>
      <c r="BF80" s="10" t="str">
        <f>'TN-Tabelle für Erasmus@ISB'!Y92</f>
        <v>zu wenig km</v>
      </c>
      <c r="BG80" s="10">
        <f>'TN-Tabelle für Erasmus@ISB'!X92</f>
        <v>0</v>
      </c>
      <c r="BH80" s="10">
        <v>0</v>
      </c>
      <c r="BI80" s="13">
        <f>'TN-Tabelle für Erasmus@ISB'!AH92</f>
        <v>0</v>
      </c>
      <c r="BJ80" s="219">
        <f>SUM(Intern!$AE$20+Intern!$AE$21)</f>
        <v>3345</v>
      </c>
      <c r="BK80">
        <f>Intern!$AE$15</f>
        <v>413</v>
      </c>
      <c r="BL80">
        <f>Intern!$AE$14</f>
        <v>1897</v>
      </c>
      <c r="BM80" s="12"/>
    </row>
    <row r="81" spans="1:65" ht="15">
      <c r="A81" s="27"/>
      <c r="B81" s="27">
        <f>'TN-Tabelle für Erasmus@ISB'!R93</f>
        <v>0</v>
      </c>
      <c r="C81" s="28">
        <f>'TN-Tabelle für Erasmus@ISB'!B93</f>
        <v>0</v>
      </c>
      <c r="D81" s="28" t="str">
        <f t="shared" si="5"/>
        <v>0</v>
      </c>
      <c r="E81" s="28">
        <f>'TN-Tabelle für Erasmus@ISB'!C93</f>
        <v>0</v>
      </c>
      <c r="F81" s="28">
        <f>'TN-Tabelle für Erasmus@ISB'!D93</f>
        <v>0</v>
      </c>
      <c r="G81" s="28">
        <f>'TN-Tabelle für Erasmus@ISB'!E93</f>
        <v>0</v>
      </c>
      <c r="H81" s="29">
        <f>'TN-Tabelle für Erasmus@ISB'!F93</f>
        <v>0</v>
      </c>
      <c r="I81" s="28">
        <f>'TN-Tabelle für Erasmus@ISB'!G93</f>
        <v>0</v>
      </c>
      <c r="J81" s="11">
        <f>'TN-Tabelle für Erasmus@ISB'!H93</f>
        <v>0</v>
      </c>
      <c r="K81" s="12">
        <f>'TN-Tabelle für Erasmus@ISB'!I93</f>
        <v>0</v>
      </c>
      <c r="L81" s="12">
        <f>'TN-Tabelle für Erasmus@ISB'!J93</f>
        <v>0</v>
      </c>
      <c r="M81" s="12">
        <f>'TN-Tabelle für Erasmus@ISB'!K93</f>
        <v>0</v>
      </c>
      <c r="N81" s="12">
        <f>'TN-Tabelle für Erasmus@ISB'!L93</f>
        <v>0</v>
      </c>
      <c r="O81" s="12">
        <f>'TN-Tabelle für Erasmus@ISB'!M93</f>
        <v>0</v>
      </c>
      <c r="P81" s="10">
        <f>'TN-Tabelle für Erasmus@ISB'!O93</f>
        <v>0</v>
      </c>
      <c r="Q81" s="30">
        <f>'TN-Tabelle für Erasmus@ISB'!AB93</f>
        <v>0</v>
      </c>
      <c r="R81" s="30">
        <f>'TN-Tabelle für Erasmus@ISB'!AC93</f>
        <v>0</v>
      </c>
      <c r="S81" s="10">
        <f>'TN-Tabelle für Erasmus@ISB'!T93</f>
        <v>0</v>
      </c>
      <c r="T81" s="10">
        <f>'TN-Tabelle für Erasmus@ISB'!N93</f>
        <v>0</v>
      </c>
      <c r="U81" s="196"/>
      <c r="V81" s="196" t="s">
        <v>63</v>
      </c>
      <c r="W81" s="196"/>
      <c r="X81" s="196"/>
      <c r="Y81" s="196" t="s">
        <v>63</v>
      </c>
      <c r="Z81" s="196"/>
      <c r="AA81" s="196" t="s">
        <v>63</v>
      </c>
      <c r="AB81" s="196"/>
      <c r="AC81" s="200">
        <f>'TN-Tabelle für Erasmus@ISB'!H93</f>
        <v>0</v>
      </c>
      <c r="AD81" s="201">
        <f>'TN-Tabelle für Erasmus@ISB'!J93</f>
        <v>0</v>
      </c>
      <c r="AE81" s="201">
        <f>'TN-Tabelle für Erasmus@ISB'!O93</f>
        <v>0</v>
      </c>
      <c r="AF81" s="10">
        <f>'TN-Tabelle für Erasmus@ISB'!P93</f>
        <v>0</v>
      </c>
      <c r="AG81" s="201">
        <f>'TN-Tabelle für Erasmus@ISB'!$B$2</f>
        <v>0</v>
      </c>
      <c r="AH81" s="10">
        <f>'TN-Tabelle für Erasmus@ISB'!T93</f>
        <v>0</v>
      </c>
      <c r="AI81" s="10">
        <f>'TN-Tabelle für Erasmus@ISB'!U93</f>
        <v>0</v>
      </c>
      <c r="AJ81" s="10" t="str">
        <f>'TN-Tabelle für Erasmus@ISB'!Y93</f>
        <v>zu wenig km</v>
      </c>
      <c r="AK81" s="10">
        <f>'TN-Tabelle für Erasmus@ISB'!X93</f>
        <v>0</v>
      </c>
      <c r="AL81" s="10">
        <f>'TN-Tabelle für Erasmus@ISB'!Z93</f>
        <v>0</v>
      </c>
      <c r="AM81" s="26" t="str">
        <f>'TN-Tabelle für Erasmus@ISB'!AA93</f>
        <v>Ja</v>
      </c>
      <c r="AN81" s="13">
        <f>'TN-Tabelle für Erasmus@ISB'!AH93</f>
        <v>0</v>
      </c>
      <c r="AO81" s="25">
        <f>'TN-Tabelle für Erasmus@ISB'!AG93</f>
        <v>0</v>
      </c>
      <c r="AP81" s="10" t="str">
        <f>'TN-Tabelle für Erasmus@ISB'!Q93</f>
        <v>Kurstitel (nur eintragen bei Auswahl Kurs)</v>
      </c>
      <c r="AQ81" s="227">
        <f t="shared" si="4"/>
        <v>2</v>
      </c>
      <c r="AR81" s="28">
        <f>'TN-Tabelle für Erasmus@ISB'!E93</f>
        <v>0</v>
      </c>
      <c r="AS81" s="28">
        <f>'TN-Tabelle für Erasmus@ISB'!D93</f>
        <v>0</v>
      </c>
      <c r="AT81" s="28">
        <f>'TN-Tabelle für Erasmus@ISB'!C93</f>
        <v>0</v>
      </c>
      <c r="AU81" s="28">
        <f>Intern!$AE$29</f>
        <v>1</v>
      </c>
      <c r="AV81" s="219">
        <f>SUM(Intern!$AE$20+Intern!$AE$21)</f>
        <v>3345</v>
      </c>
      <c r="AW81">
        <f>Intern!$AE$23</f>
        <v>0</v>
      </c>
      <c r="AX81">
        <f>Intern!$AE$24</f>
        <v>1</v>
      </c>
      <c r="AY81">
        <f>Intern!$AE$25</f>
        <v>0</v>
      </c>
      <c r="AZ81">
        <f>COUNTIF('TN-Tabelle für Erasmus@ISB'!$B$14:$B$155,"Lehrkräfte: Begleitperson")</f>
        <v>2</v>
      </c>
      <c r="BA81">
        <f>COUNTIF('TN-Tabelle für Erasmus@ISB'!$B$14:$B$155,"Lernende: Gruppenmobilität")</f>
        <v>1</v>
      </c>
      <c r="BB81" s="38">
        <f t="shared" si="6"/>
        <v>2</v>
      </c>
      <c r="BC81" s="38">
        <f>Intern!$AE$28</f>
        <v>2</v>
      </c>
      <c r="BD81" s="38">
        <f>Intern!$AE$29</f>
        <v>1</v>
      </c>
      <c r="BF81" s="10" t="str">
        <f>'TN-Tabelle für Erasmus@ISB'!Y93</f>
        <v>zu wenig km</v>
      </c>
      <c r="BG81" s="10">
        <f>'TN-Tabelle für Erasmus@ISB'!X93</f>
        <v>0</v>
      </c>
      <c r="BH81" s="10">
        <v>0</v>
      </c>
      <c r="BI81" s="13">
        <f>'TN-Tabelle für Erasmus@ISB'!AH93</f>
        <v>0</v>
      </c>
      <c r="BJ81" s="219">
        <f>SUM(Intern!$AE$20+Intern!$AE$21)</f>
        <v>3345</v>
      </c>
      <c r="BK81">
        <f>Intern!$AE$15</f>
        <v>413</v>
      </c>
      <c r="BL81">
        <f>Intern!$AE$14</f>
        <v>1897</v>
      </c>
      <c r="BM81" s="12"/>
    </row>
    <row r="82" spans="1:65" ht="15">
      <c r="A82" s="27"/>
      <c r="B82" s="27">
        <f>'TN-Tabelle für Erasmus@ISB'!R94</f>
        <v>0</v>
      </c>
      <c r="C82" s="28">
        <f>'TN-Tabelle für Erasmus@ISB'!B94</f>
        <v>0</v>
      </c>
      <c r="D82" s="28" t="str">
        <f t="shared" si="5"/>
        <v>0</v>
      </c>
      <c r="E82" s="28">
        <f>'TN-Tabelle für Erasmus@ISB'!C94</f>
        <v>0</v>
      </c>
      <c r="F82" s="28">
        <f>'TN-Tabelle für Erasmus@ISB'!D94</f>
        <v>0</v>
      </c>
      <c r="G82" s="28">
        <f>'TN-Tabelle für Erasmus@ISB'!E94</f>
        <v>0</v>
      </c>
      <c r="H82" s="29">
        <f>'TN-Tabelle für Erasmus@ISB'!F94</f>
        <v>0</v>
      </c>
      <c r="I82" s="28">
        <f>'TN-Tabelle für Erasmus@ISB'!G94</f>
        <v>0</v>
      </c>
      <c r="J82" s="11">
        <f>'TN-Tabelle für Erasmus@ISB'!H94</f>
        <v>0</v>
      </c>
      <c r="K82" s="12">
        <f>'TN-Tabelle für Erasmus@ISB'!I94</f>
        <v>0</v>
      </c>
      <c r="L82" s="12">
        <f>'TN-Tabelle für Erasmus@ISB'!J94</f>
        <v>0</v>
      </c>
      <c r="M82" s="12">
        <f>'TN-Tabelle für Erasmus@ISB'!K94</f>
        <v>0</v>
      </c>
      <c r="N82" s="12">
        <f>'TN-Tabelle für Erasmus@ISB'!L94</f>
        <v>0</v>
      </c>
      <c r="O82" s="12">
        <f>'TN-Tabelle für Erasmus@ISB'!M94</f>
        <v>0</v>
      </c>
      <c r="P82" s="10">
        <f>'TN-Tabelle für Erasmus@ISB'!O94</f>
        <v>0</v>
      </c>
      <c r="Q82" s="30">
        <f>'TN-Tabelle für Erasmus@ISB'!AB94</f>
        <v>0</v>
      </c>
      <c r="R82" s="30">
        <f>'TN-Tabelle für Erasmus@ISB'!AC94</f>
        <v>0</v>
      </c>
      <c r="S82" s="10">
        <f>'TN-Tabelle für Erasmus@ISB'!T94</f>
        <v>0</v>
      </c>
      <c r="T82" s="10">
        <f>'TN-Tabelle für Erasmus@ISB'!N94</f>
        <v>0</v>
      </c>
      <c r="U82" s="196"/>
      <c r="V82" s="196" t="s">
        <v>63</v>
      </c>
      <c r="W82" s="196"/>
      <c r="X82" s="196"/>
      <c r="Y82" s="196" t="s">
        <v>63</v>
      </c>
      <c r="Z82" s="196"/>
      <c r="AA82" s="196" t="s">
        <v>63</v>
      </c>
      <c r="AB82" s="196"/>
      <c r="AC82" s="200">
        <f>'TN-Tabelle für Erasmus@ISB'!H94</f>
        <v>0</v>
      </c>
      <c r="AD82" s="201">
        <f>'TN-Tabelle für Erasmus@ISB'!J94</f>
        <v>0</v>
      </c>
      <c r="AE82" s="201">
        <f>'TN-Tabelle für Erasmus@ISB'!O94</f>
        <v>0</v>
      </c>
      <c r="AF82" s="10">
        <f>'TN-Tabelle für Erasmus@ISB'!P94</f>
        <v>0</v>
      </c>
      <c r="AG82" s="201">
        <f>'TN-Tabelle für Erasmus@ISB'!$B$2</f>
        <v>0</v>
      </c>
      <c r="AH82" s="10">
        <f>'TN-Tabelle für Erasmus@ISB'!T94</f>
        <v>0</v>
      </c>
      <c r="AI82" s="10">
        <f>'TN-Tabelle für Erasmus@ISB'!U94</f>
        <v>0</v>
      </c>
      <c r="AJ82" s="10" t="str">
        <f>'TN-Tabelle für Erasmus@ISB'!Y94</f>
        <v>zu wenig km</v>
      </c>
      <c r="AK82" s="10">
        <f>'TN-Tabelle für Erasmus@ISB'!X94</f>
        <v>0</v>
      </c>
      <c r="AL82" s="10">
        <f>'TN-Tabelle für Erasmus@ISB'!Z94</f>
        <v>0</v>
      </c>
      <c r="AM82" s="26" t="str">
        <f>'TN-Tabelle für Erasmus@ISB'!AA94</f>
        <v>Ja</v>
      </c>
      <c r="AN82" s="13">
        <f>'TN-Tabelle für Erasmus@ISB'!AH94</f>
        <v>0</v>
      </c>
      <c r="AO82" s="25">
        <f>'TN-Tabelle für Erasmus@ISB'!AG94</f>
        <v>0</v>
      </c>
      <c r="AP82" s="10" t="str">
        <f>'TN-Tabelle für Erasmus@ISB'!Q94</f>
        <v>Kurstitel (nur eintragen bei Auswahl Kurs)</v>
      </c>
      <c r="AQ82" s="227">
        <f t="shared" si="4"/>
        <v>2</v>
      </c>
      <c r="AR82" s="28">
        <f>'TN-Tabelle für Erasmus@ISB'!E94</f>
        <v>0</v>
      </c>
      <c r="AS82" s="28">
        <f>'TN-Tabelle für Erasmus@ISB'!D94</f>
        <v>0</v>
      </c>
      <c r="AT82" s="28">
        <f>'TN-Tabelle für Erasmus@ISB'!C94</f>
        <v>0</v>
      </c>
      <c r="AU82" s="28">
        <f>Intern!$AE$29</f>
        <v>1</v>
      </c>
      <c r="AV82" s="219">
        <f>SUM(Intern!$AE$20+Intern!$AE$21)</f>
        <v>3345</v>
      </c>
      <c r="AW82">
        <f>Intern!$AE$23</f>
        <v>0</v>
      </c>
      <c r="AX82">
        <f>Intern!$AE$24</f>
        <v>1</v>
      </c>
      <c r="AY82">
        <f>Intern!$AE$25</f>
        <v>0</v>
      </c>
      <c r="AZ82">
        <f>COUNTIF('TN-Tabelle für Erasmus@ISB'!$B$14:$B$155,"Lehrkräfte: Begleitperson")</f>
        <v>2</v>
      </c>
      <c r="BA82">
        <f>COUNTIF('TN-Tabelle für Erasmus@ISB'!$B$14:$B$155,"Lernende: Gruppenmobilität")</f>
        <v>1</v>
      </c>
      <c r="BB82" s="38">
        <f t="shared" si="6"/>
        <v>2</v>
      </c>
      <c r="BC82" s="38">
        <f>Intern!$AE$28</f>
        <v>2</v>
      </c>
      <c r="BD82" s="38">
        <f>Intern!$AE$29</f>
        <v>1</v>
      </c>
      <c r="BF82" s="10" t="str">
        <f>'TN-Tabelle für Erasmus@ISB'!Y94</f>
        <v>zu wenig km</v>
      </c>
      <c r="BG82" s="10">
        <f>'TN-Tabelle für Erasmus@ISB'!X94</f>
        <v>0</v>
      </c>
      <c r="BH82" s="10">
        <v>0</v>
      </c>
      <c r="BI82" s="13">
        <f>'TN-Tabelle für Erasmus@ISB'!AH94</f>
        <v>0</v>
      </c>
      <c r="BJ82" s="219">
        <f>SUM(Intern!$AE$20+Intern!$AE$21)</f>
        <v>3345</v>
      </c>
      <c r="BK82">
        <f>Intern!$AE$15</f>
        <v>413</v>
      </c>
      <c r="BL82">
        <f>Intern!$AE$14</f>
        <v>1897</v>
      </c>
      <c r="BM82" s="12"/>
    </row>
    <row r="83" spans="1:65" ht="15">
      <c r="A83" s="27"/>
      <c r="B83" s="27">
        <f>'TN-Tabelle für Erasmus@ISB'!R95</f>
        <v>0</v>
      </c>
      <c r="C83" s="28">
        <f>'TN-Tabelle für Erasmus@ISB'!B95</f>
        <v>0</v>
      </c>
      <c r="D83" s="28" t="str">
        <f t="shared" si="5"/>
        <v>0</v>
      </c>
      <c r="E83" s="28">
        <f>'TN-Tabelle für Erasmus@ISB'!C95</f>
        <v>0</v>
      </c>
      <c r="F83" s="28">
        <f>'TN-Tabelle für Erasmus@ISB'!D95</f>
        <v>0</v>
      </c>
      <c r="G83" s="28">
        <f>'TN-Tabelle für Erasmus@ISB'!E95</f>
        <v>0</v>
      </c>
      <c r="H83" s="29">
        <f>'TN-Tabelle für Erasmus@ISB'!F95</f>
        <v>0</v>
      </c>
      <c r="I83" s="28">
        <f>'TN-Tabelle für Erasmus@ISB'!G95</f>
        <v>0</v>
      </c>
      <c r="J83" s="11">
        <f>'TN-Tabelle für Erasmus@ISB'!H95</f>
        <v>0</v>
      </c>
      <c r="K83" s="12">
        <f>'TN-Tabelle für Erasmus@ISB'!I95</f>
        <v>0</v>
      </c>
      <c r="L83" s="12">
        <f>'TN-Tabelle für Erasmus@ISB'!J95</f>
        <v>0</v>
      </c>
      <c r="M83" s="12">
        <f>'TN-Tabelle für Erasmus@ISB'!K95</f>
        <v>0</v>
      </c>
      <c r="N83" s="12">
        <f>'TN-Tabelle für Erasmus@ISB'!L95</f>
        <v>0</v>
      </c>
      <c r="O83" s="12">
        <f>'TN-Tabelle für Erasmus@ISB'!M95</f>
        <v>0</v>
      </c>
      <c r="P83" s="10">
        <f>'TN-Tabelle für Erasmus@ISB'!O95</f>
        <v>0</v>
      </c>
      <c r="Q83" s="30">
        <f>'TN-Tabelle für Erasmus@ISB'!AB95</f>
        <v>0</v>
      </c>
      <c r="R83" s="30">
        <f>'TN-Tabelle für Erasmus@ISB'!AC95</f>
        <v>0</v>
      </c>
      <c r="S83" s="10">
        <f>'TN-Tabelle für Erasmus@ISB'!T95</f>
        <v>0</v>
      </c>
      <c r="T83" s="10">
        <f>'TN-Tabelle für Erasmus@ISB'!N95</f>
        <v>0</v>
      </c>
      <c r="U83" s="196"/>
      <c r="V83" s="196" t="s">
        <v>63</v>
      </c>
      <c r="W83" s="196"/>
      <c r="X83" s="196"/>
      <c r="Y83" s="196" t="s">
        <v>63</v>
      </c>
      <c r="Z83" s="196"/>
      <c r="AA83" s="196" t="s">
        <v>63</v>
      </c>
      <c r="AB83" s="196"/>
      <c r="AC83" s="200">
        <f>'TN-Tabelle für Erasmus@ISB'!H95</f>
        <v>0</v>
      </c>
      <c r="AD83" s="201">
        <f>'TN-Tabelle für Erasmus@ISB'!J95</f>
        <v>0</v>
      </c>
      <c r="AE83" s="201">
        <f>'TN-Tabelle für Erasmus@ISB'!O95</f>
        <v>0</v>
      </c>
      <c r="AF83" s="10">
        <f>'TN-Tabelle für Erasmus@ISB'!P95</f>
        <v>0</v>
      </c>
      <c r="AG83" s="201">
        <f>'TN-Tabelle für Erasmus@ISB'!$B$2</f>
        <v>0</v>
      </c>
      <c r="AH83" s="10">
        <f>'TN-Tabelle für Erasmus@ISB'!T95</f>
        <v>0</v>
      </c>
      <c r="AI83" s="10">
        <f>'TN-Tabelle für Erasmus@ISB'!U95</f>
        <v>0</v>
      </c>
      <c r="AJ83" s="10" t="str">
        <f>'TN-Tabelle für Erasmus@ISB'!Y95</f>
        <v>zu wenig km</v>
      </c>
      <c r="AK83" s="10">
        <f>'TN-Tabelle für Erasmus@ISB'!X95</f>
        <v>0</v>
      </c>
      <c r="AL83" s="10">
        <f>'TN-Tabelle für Erasmus@ISB'!Z95</f>
        <v>0</v>
      </c>
      <c r="AM83" s="26" t="str">
        <f>'TN-Tabelle für Erasmus@ISB'!AA95</f>
        <v>Ja</v>
      </c>
      <c r="AN83" s="13">
        <f>'TN-Tabelle für Erasmus@ISB'!AH95</f>
        <v>0</v>
      </c>
      <c r="AO83" s="25">
        <f>'TN-Tabelle für Erasmus@ISB'!AG95</f>
        <v>0</v>
      </c>
      <c r="AP83" s="10" t="str">
        <f>'TN-Tabelle für Erasmus@ISB'!Q95</f>
        <v>Kurstitel (nur eintragen bei Auswahl Kurs)</v>
      </c>
      <c r="AQ83" s="227">
        <f t="shared" si="4"/>
        <v>2</v>
      </c>
      <c r="AR83" s="28">
        <f>'TN-Tabelle für Erasmus@ISB'!E95</f>
        <v>0</v>
      </c>
      <c r="AS83" s="28">
        <f>'TN-Tabelle für Erasmus@ISB'!D95</f>
        <v>0</v>
      </c>
      <c r="AT83" s="28">
        <f>'TN-Tabelle für Erasmus@ISB'!C95</f>
        <v>0</v>
      </c>
      <c r="AU83" s="28">
        <f>Intern!$AE$29</f>
        <v>1</v>
      </c>
      <c r="AV83" s="219">
        <f>SUM(Intern!$AE$20+Intern!$AE$21)</f>
        <v>3345</v>
      </c>
      <c r="AW83">
        <f>Intern!$AE$23</f>
        <v>0</v>
      </c>
      <c r="AX83">
        <f>Intern!$AE$24</f>
        <v>1</v>
      </c>
      <c r="AY83">
        <f>Intern!$AE$25</f>
        <v>0</v>
      </c>
      <c r="AZ83">
        <f>COUNTIF('TN-Tabelle für Erasmus@ISB'!$B$14:$B$155,"Lehrkräfte: Begleitperson")</f>
        <v>2</v>
      </c>
      <c r="BA83">
        <f>COUNTIF('TN-Tabelle für Erasmus@ISB'!$B$14:$B$155,"Lernende: Gruppenmobilität")</f>
        <v>1</v>
      </c>
      <c r="BB83" s="38">
        <f t="shared" si="6"/>
        <v>2</v>
      </c>
      <c r="BC83" s="38">
        <f>Intern!$AE$28</f>
        <v>2</v>
      </c>
      <c r="BD83" s="38">
        <f>Intern!$AE$29</f>
        <v>1</v>
      </c>
      <c r="BF83" s="10" t="str">
        <f>'TN-Tabelle für Erasmus@ISB'!Y95</f>
        <v>zu wenig km</v>
      </c>
      <c r="BG83" s="10">
        <f>'TN-Tabelle für Erasmus@ISB'!X95</f>
        <v>0</v>
      </c>
      <c r="BH83" s="10">
        <v>0</v>
      </c>
      <c r="BI83" s="13">
        <f>'TN-Tabelle für Erasmus@ISB'!AH95</f>
        <v>0</v>
      </c>
      <c r="BJ83" s="219">
        <f>SUM(Intern!$AE$20+Intern!$AE$21)</f>
        <v>3345</v>
      </c>
      <c r="BK83">
        <f>Intern!$AE$15</f>
        <v>413</v>
      </c>
      <c r="BL83">
        <f>Intern!$AE$14</f>
        <v>1897</v>
      </c>
      <c r="BM83" s="12"/>
    </row>
    <row r="84" spans="1:65" ht="15">
      <c r="A84" s="27"/>
      <c r="B84" s="27">
        <f>'TN-Tabelle für Erasmus@ISB'!R96</f>
        <v>0</v>
      </c>
      <c r="C84" s="28">
        <f>'TN-Tabelle für Erasmus@ISB'!B96</f>
        <v>0</v>
      </c>
      <c r="D84" s="28" t="str">
        <f t="shared" si="5"/>
        <v>0</v>
      </c>
      <c r="E84" s="28">
        <f>'TN-Tabelle für Erasmus@ISB'!C96</f>
        <v>0</v>
      </c>
      <c r="F84" s="28">
        <f>'TN-Tabelle für Erasmus@ISB'!D96</f>
        <v>0</v>
      </c>
      <c r="G84" s="28">
        <f>'TN-Tabelle für Erasmus@ISB'!E96</f>
        <v>0</v>
      </c>
      <c r="H84" s="29">
        <f>'TN-Tabelle für Erasmus@ISB'!F96</f>
        <v>0</v>
      </c>
      <c r="I84" s="28">
        <f>'TN-Tabelle für Erasmus@ISB'!G96</f>
        <v>0</v>
      </c>
      <c r="J84" s="11">
        <f>'TN-Tabelle für Erasmus@ISB'!H96</f>
        <v>0</v>
      </c>
      <c r="K84" s="12">
        <f>'TN-Tabelle für Erasmus@ISB'!I96</f>
        <v>0</v>
      </c>
      <c r="L84" s="12">
        <f>'TN-Tabelle für Erasmus@ISB'!J96</f>
        <v>0</v>
      </c>
      <c r="M84" s="12">
        <f>'TN-Tabelle für Erasmus@ISB'!K96</f>
        <v>0</v>
      </c>
      <c r="N84" s="12">
        <f>'TN-Tabelle für Erasmus@ISB'!L96</f>
        <v>0</v>
      </c>
      <c r="O84" s="12">
        <f>'TN-Tabelle für Erasmus@ISB'!M96</f>
        <v>0</v>
      </c>
      <c r="P84" s="10">
        <f>'TN-Tabelle für Erasmus@ISB'!O96</f>
        <v>0</v>
      </c>
      <c r="Q84" s="30">
        <f>'TN-Tabelle für Erasmus@ISB'!AB96</f>
        <v>0</v>
      </c>
      <c r="R84" s="30">
        <f>'TN-Tabelle für Erasmus@ISB'!AC96</f>
        <v>0</v>
      </c>
      <c r="S84" s="10">
        <f>'TN-Tabelle für Erasmus@ISB'!T96</f>
        <v>0</v>
      </c>
      <c r="T84" s="10">
        <f>'TN-Tabelle für Erasmus@ISB'!N96</f>
        <v>0</v>
      </c>
      <c r="U84" s="196"/>
      <c r="V84" s="196" t="s">
        <v>63</v>
      </c>
      <c r="W84" s="196"/>
      <c r="X84" s="196"/>
      <c r="Y84" s="196" t="s">
        <v>63</v>
      </c>
      <c r="Z84" s="196"/>
      <c r="AA84" s="196" t="s">
        <v>63</v>
      </c>
      <c r="AB84" s="196"/>
      <c r="AC84" s="200">
        <f>'TN-Tabelle für Erasmus@ISB'!H96</f>
        <v>0</v>
      </c>
      <c r="AD84" s="201">
        <f>'TN-Tabelle für Erasmus@ISB'!J96</f>
        <v>0</v>
      </c>
      <c r="AE84" s="201">
        <f>'TN-Tabelle für Erasmus@ISB'!O96</f>
        <v>0</v>
      </c>
      <c r="AF84" s="10">
        <f>'TN-Tabelle für Erasmus@ISB'!P96</f>
        <v>0</v>
      </c>
      <c r="AG84" s="201">
        <f>'TN-Tabelle für Erasmus@ISB'!$B$2</f>
        <v>0</v>
      </c>
      <c r="AH84" s="10">
        <f>'TN-Tabelle für Erasmus@ISB'!T96</f>
        <v>0</v>
      </c>
      <c r="AI84" s="10">
        <f>'TN-Tabelle für Erasmus@ISB'!U96</f>
        <v>0</v>
      </c>
      <c r="AJ84" s="10" t="str">
        <f>'TN-Tabelle für Erasmus@ISB'!Y96</f>
        <v>zu wenig km</v>
      </c>
      <c r="AK84" s="10">
        <f>'TN-Tabelle für Erasmus@ISB'!X96</f>
        <v>0</v>
      </c>
      <c r="AL84" s="10">
        <f>'TN-Tabelle für Erasmus@ISB'!Z96</f>
        <v>0</v>
      </c>
      <c r="AM84" s="26" t="str">
        <f>'TN-Tabelle für Erasmus@ISB'!AA96</f>
        <v>Ja</v>
      </c>
      <c r="AN84" s="13">
        <f>'TN-Tabelle für Erasmus@ISB'!AH96</f>
        <v>0</v>
      </c>
      <c r="AO84" s="25">
        <f>'TN-Tabelle für Erasmus@ISB'!AG96</f>
        <v>0</v>
      </c>
      <c r="AP84" s="10" t="str">
        <f>'TN-Tabelle für Erasmus@ISB'!Q96</f>
        <v>Kurstitel (nur eintragen bei Auswahl Kurs)</v>
      </c>
      <c r="AQ84" s="227">
        <f t="shared" si="4"/>
        <v>2</v>
      </c>
      <c r="AR84" s="28">
        <f>'TN-Tabelle für Erasmus@ISB'!E96</f>
        <v>0</v>
      </c>
      <c r="AS84" s="28">
        <f>'TN-Tabelle für Erasmus@ISB'!D96</f>
        <v>0</v>
      </c>
      <c r="AT84" s="28">
        <f>'TN-Tabelle für Erasmus@ISB'!C96</f>
        <v>0</v>
      </c>
      <c r="AU84" s="28">
        <f>Intern!$AE$29</f>
        <v>1</v>
      </c>
      <c r="AV84" s="219">
        <f>SUM(Intern!$AE$20+Intern!$AE$21)</f>
        <v>3345</v>
      </c>
      <c r="AW84">
        <f>Intern!$AE$23</f>
        <v>0</v>
      </c>
      <c r="AX84">
        <f>Intern!$AE$24</f>
        <v>1</v>
      </c>
      <c r="AY84">
        <f>Intern!$AE$25</f>
        <v>0</v>
      </c>
      <c r="AZ84">
        <f>COUNTIF('TN-Tabelle für Erasmus@ISB'!$B$14:$B$155,"Lehrkräfte: Begleitperson")</f>
        <v>2</v>
      </c>
      <c r="BA84">
        <f>COUNTIF('TN-Tabelle für Erasmus@ISB'!$B$14:$B$155,"Lernende: Gruppenmobilität")</f>
        <v>1</v>
      </c>
      <c r="BB84" s="38">
        <f t="shared" si="6"/>
        <v>2</v>
      </c>
      <c r="BC84" s="38">
        <f>Intern!$AE$28</f>
        <v>2</v>
      </c>
      <c r="BD84" s="38">
        <f>Intern!$AE$29</f>
        <v>1</v>
      </c>
      <c r="BF84" s="10" t="str">
        <f>'TN-Tabelle für Erasmus@ISB'!Y96</f>
        <v>zu wenig km</v>
      </c>
      <c r="BG84" s="10">
        <f>'TN-Tabelle für Erasmus@ISB'!X96</f>
        <v>0</v>
      </c>
      <c r="BH84" s="10">
        <v>0</v>
      </c>
      <c r="BI84" s="13">
        <f>'TN-Tabelle für Erasmus@ISB'!AH96</f>
        <v>0</v>
      </c>
      <c r="BJ84" s="219">
        <f>SUM(Intern!$AE$20+Intern!$AE$21)</f>
        <v>3345</v>
      </c>
      <c r="BK84">
        <f>Intern!$AE$15</f>
        <v>413</v>
      </c>
      <c r="BL84">
        <f>Intern!$AE$14</f>
        <v>1897</v>
      </c>
      <c r="BM84" s="12"/>
    </row>
    <row r="85" spans="1:65" ht="15">
      <c r="A85" s="27"/>
      <c r="B85" s="27">
        <f>'TN-Tabelle für Erasmus@ISB'!R97</f>
        <v>0</v>
      </c>
      <c r="C85" s="28">
        <f>'TN-Tabelle für Erasmus@ISB'!B97</f>
        <v>0</v>
      </c>
      <c r="D85" s="28" t="str">
        <f t="shared" si="5"/>
        <v>0</v>
      </c>
      <c r="E85" s="28">
        <f>'TN-Tabelle für Erasmus@ISB'!C97</f>
        <v>0</v>
      </c>
      <c r="F85" s="28">
        <f>'TN-Tabelle für Erasmus@ISB'!D97</f>
        <v>0</v>
      </c>
      <c r="G85" s="28">
        <f>'TN-Tabelle für Erasmus@ISB'!E97</f>
        <v>0</v>
      </c>
      <c r="H85" s="29">
        <f>'TN-Tabelle für Erasmus@ISB'!F97</f>
        <v>0</v>
      </c>
      <c r="I85" s="28">
        <f>'TN-Tabelle für Erasmus@ISB'!G97</f>
        <v>0</v>
      </c>
      <c r="J85" s="11">
        <f>'TN-Tabelle für Erasmus@ISB'!H97</f>
        <v>0</v>
      </c>
      <c r="K85" s="12">
        <f>'TN-Tabelle für Erasmus@ISB'!I97</f>
        <v>0</v>
      </c>
      <c r="L85" s="12">
        <f>'TN-Tabelle für Erasmus@ISB'!J97</f>
        <v>0</v>
      </c>
      <c r="M85" s="12">
        <f>'TN-Tabelle für Erasmus@ISB'!K97</f>
        <v>0</v>
      </c>
      <c r="N85" s="12">
        <f>'TN-Tabelle für Erasmus@ISB'!L97</f>
        <v>0</v>
      </c>
      <c r="O85" s="12">
        <f>'TN-Tabelle für Erasmus@ISB'!M97</f>
        <v>0</v>
      </c>
      <c r="P85" s="10">
        <f>'TN-Tabelle für Erasmus@ISB'!O97</f>
        <v>0</v>
      </c>
      <c r="Q85" s="30">
        <f>'TN-Tabelle für Erasmus@ISB'!AB97</f>
        <v>0</v>
      </c>
      <c r="R85" s="30">
        <f>'TN-Tabelle für Erasmus@ISB'!AC97</f>
        <v>0</v>
      </c>
      <c r="S85" s="10">
        <f>'TN-Tabelle für Erasmus@ISB'!T97</f>
        <v>0</v>
      </c>
      <c r="T85" s="10">
        <f>'TN-Tabelle für Erasmus@ISB'!N97</f>
        <v>0</v>
      </c>
      <c r="U85" s="196"/>
      <c r="V85" s="196" t="s">
        <v>63</v>
      </c>
      <c r="W85" s="196"/>
      <c r="X85" s="196"/>
      <c r="Y85" s="196" t="s">
        <v>63</v>
      </c>
      <c r="Z85" s="196"/>
      <c r="AA85" s="196" t="s">
        <v>63</v>
      </c>
      <c r="AB85" s="196"/>
      <c r="AC85" s="200">
        <f>'TN-Tabelle für Erasmus@ISB'!H97</f>
        <v>0</v>
      </c>
      <c r="AD85" s="201">
        <f>'TN-Tabelle für Erasmus@ISB'!J97</f>
        <v>0</v>
      </c>
      <c r="AE85" s="201">
        <f>'TN-Tabelle für Erasmus@ISB'!O97</f>
        <v>0</v>
      </c>
      <c r="AF85" s="10">
        <f>'TN-Tabelle für Erasmus@ISB'!P97</f>
        <v>0</v>
      </c>
      <c r="AG85" s="201">
        <f>'TN-Tabelle für Erasmus@ISB'!$B$2</f>
        <v>0</v>
      </c>
      <c r="AH85" s="10">
        <f>'TN-Tabelle für Erasmus@ISB'!T97</f>
        <v>0</v>
      </c>
      <c r="AI85" s="10">
        <f>'TN-Tabelle für Erasmus@ISB'!U97</f>
        <v>0</v>
      </c>
      <c r="AJ85" s="10" t="str">
        <f>'TN-Tabelle für Erasmus@ISB'!Y97</f>
        <v>zu wenig km</v>
      </c>
      <c r="AK85" s="10">
        <f>'TN-Tabelle für Erasmus@ISB'!X97</f>
        <v>0</v>
      </c>
      <c r="AL85" s="10">
        <f>'TN-Tabelle für Erasmus@ISB'!Z97</f>
        <v>0</v>
      </c>
      <c r="AM85" s="26" t="str">
        <f>'TN-Tabelle für Erasmus@ISB'!AA97</f>
        <v>Ja</v>
      </c>
      <c r="AN85" s="13">
        <f>'TN-Tabelle für Erasmus@ISB'!AH97</f>
        <v>0</v>
      </c>
      <c r="AO85" s="25">
        <f>'TN-Tabelle für Erasmus@ISB'!AG97</f>
        <v>0</v>
      </c>
      <c r="AP85" s="10" t="str">
        <f>'TN-Tabelle für Erasmus@ISB'!Q97</f>
        <v>Kurstitel (nur eintragen bei Auswahl Kurs)</v>
      </c>
      <c r="AQ85" s="227">
        <f t="shared" si="4"/>
        <v>2</v>
      </c>
      <c r="AR85" s="28">
        <f>'TN-Tabelle für Erasmus@ISB'!E97</f>
        <v>0</v>
      </c>
      <c r="AS85" s="28">
        <f>'TN-Tabelle für Erasmus@ISB'!D97</f>
        <v>0</v>
      </c>
      <c r="AT85" s="28">
        <f>'TN-Tabelle für Erasmus@ISB'!C97</f>
        <v>0</v>
      </c>
      <c r="AU85" s="28">
        <f>Intern!$AE$29</f>
        <v>1</v>
      </c>
      <c r="AV85" s="219">
        <f>SUM(Intern!$AE$20+Intern!$AE$21)</f>
        <v>3345</v>
      </c>
      <c r="AW85">
        <f>Intern!$AE$23</f>
        <v>0</v>
      </c>
      <c r="AX85">
        <f>Intern!$AE$24</f>
        <v>1</v>
      </c>
      <c r="AY85">
        <f>Intern!$AE$25</f>
        <v>0</v>
      </c>
      <c r="AZ85">
        <f>COUNTIF('TN-Tabelle für Erasmus@ISB'!$B$14:$B$155,"Lehrkräfte: Begleitperson")</f>
        <v>2</v>
      </c>
      <c r="BA85">
        <f>COUNTIF('TN-Tabelle für Erasmus@ISB'!$B$14:$B$155,"Lernende: Gruppenmobilität")</f>
        <v>1</v>
      </c>
      <c r="BB85" s="38">
        <f t="shared" si="6"/>
        <v>2</v>
      </c>
      <c r="BC85" s="38">
        <f>Intern!$AE$28</f>
        <v>2</v>
      </c>
      <c r="BD85" s="38">
        <f>Intern!$AE$29</f>
        <v>1</v>
      </c>
      <c r="BF85" s="10" t="str">
        <f>'TN-Tabelle für Erasmus@ISB'!Y97</f>
        <v>zu wenig km</v>
      </c>
      <c r="BG85" s="10">
        <f>'TN-Tabelle für Erasmus@ISB'!X97</f>
        <v>0</v>
      </c>
      <c r="BH85" s="10">
        <v>0</v>
      </c>
      <c r="BI85" s="13">
        <f>'TN-Tabelle für Erasmus@ISB'!AH97</f>
        <v>0</v>
      </c>
      <c r="BJ85" s="219">
        <f>SUM(Intern!$AE$20+Intern!$AE$21)</f>
        <v>3345</v>
      </c>
      <c r="BK85">
        <f>Intern!$AE$15</f>
        <v>413</v>
      </c>
      <c r="BL85">
        <f>Intern!$AE$14</f>
        <v>1897</v>
      </c>
      <c r="BM85" s="12"/>
    </row>
    <row r="86" spans="1:65" ht="15">
      <c r="A86" s="27"/>
      <c r="B86" s="27">
        <f>'TN-Tabelle für Erasmus@ISB'!R98</f>
        <v>0</v>
      </c>
      <c r="C86" s="28">
        <f>'TN-Tabelle für Erasmus@ISB'!B98</f>
        <v>0</v>
      </c>
      <c r="D86" s="28" t="str">
        <f t="shared" si="5"/>
        <v>0</v>
      </c>
      <c r="E86" s="28">
        <f>'TN-Tabelle für Erasmus@ISB'!C98</f>
        <v>0</v>
      </c>
      <c r="F86" s="28">
        <f>'TN-Tabelle für Erasmus@ISB'!D98</f>
        <v>0</v>
      </c>
      <c r="G86" s="28">
        <f>'TN-Tabelle für Erasmus@ISB'!E98</f>
        <v>0</v>
      </c>
      <c r="H86" s="29">
        <f>'TN-Tabelle für Erasmus@ISB'!F98</f>
        <v>0</v>
      </c>
      <c r="I86" s="28">
        <f>'TN-Tabelle für Erasmus@ISB'!G98</f>
        <v>0</v>
      </c>
      <c r="J86" s="11">
        <f>'TN-Tabelle für Erasmus@ISB'!H98</f>
        <v>0</v>
      </c>
      <c r="K86" s="12">
        <f>'TN-Tabelle für Erasmus@ISB'!I98</f>
        <v>0</v>
      </c>
      <c r="L86" s="12">
        <f>'TN-Tabelle für Erasmus@ISB'!J98</f>
        <v>0</v>
      </c>
      <c r="M86" s="12">
        <f>'TN-Tabelle für Erasmus@ISB'!K98</f>
        <v>0</v>
      </c>
      <c r="N86" s="12">
        <f>'TN-Tabelle für Erasmus@ISB'!L98</f>
        <v>0</v>
      </c>
      <c r="O86" s="12">
        <f>'TN-Tabelle für Erasmus@ISB'!M98</f>
        <v>0</v>
      </c>
      <c r="P86" s="10">
        <f>'TN-Tabelle für Erasmus@ISB'!O98</f>
        <v>0</v>
      </c>
      <c r="Q86" s="30">
        <f>'TN-Tabelle für Erasmus@ISB'!AB98</f>
        <v>0</v>
      </c>
      <c r="R86" s="30">
        <f>'TN-Tabelle für Erasmus@ISB'!AC98</f>
        <v>0</v>
      </c>
      <c r="S86" s="10">
        <f>'TN-Tabelle für Erasmus@ISB'!T98</f>
        <v>0</v>
      </c>
      <c r="T86" s="10">
        <f>'TN-Tabelle für Erasmus@ISB'!N98</f>
        <v>0</v>
      </c>
      <c r="U86" s="196"/>
      <c r="V86" s="196" t="s">
        <v>63</v>
      </c>
      <c r="W86" s="196"/>
      <c r="X86" s="196"/>
      <c r="Y86" s="196" t="s">
        <v>63</v>
      </c>
      <c r="Z86" s="196"/>
      <c r="AA86" s="196" t="s">
        <v>63</v>
      </c>
      <c r="AB86" s="196"/>
      <c r="AC86" s="200">
        <f>'TN-Tabelle für Erasmus@ISB'!H98</f>
        <v>0</v>
      </c>
      <c r="AD86" s="201">
        <f>'TN-Tabelle für Erasmus@ISB'!J98</f>
        <v>0</v>
      </c>
      <c r="AE86" s="201">
        <f>'TN-Tabelle für Erasmus@ISB'!O98</f>
        <v>0</v>
      </c>
      <c r="AF86" s="10">
        <f>'TN-Tabelle für Erasmus@ISB'!P98</f>
        <v>0</v>
      </c>
      <c r="AG86" s="201">
        <f>'TN-Tabelle für Erasmus@ISB'!$B$2</f>
        <v>0</v>
      </c>
      <c r="AH86" s="10">
        <f>'TN-Tabelle für Erasmus@ISB'!T98</f>
        <v>0</v>
      </c>
      <c r="AI86" s="10">
        <f>'TN-Tabelle für Erasmus@ISB'!U98</f>
        <v>0</v>
      </c>
      <c r="AJ86" s="10" t="str">
        <f>'TN-Tabelle für Erasmus@ISB'!Y98</f>
        <v>zu wenig km</v>
      </c>
      <c r="AK86" s="10">
        <f>'TN-Tabelle für Erasmus@ISB'!X98</f>
        <v>0</v>
      </c>
      <c r="AL86" s="10">
        <f>'TN-Tabelle für Erasmus@ISB'!Z98</f>
        <v>0</v>
      </c>
      <c r="AM86" s="26" t="str">
        <f>'TN-Tabelle für Erasmus@ISB'!AA98</f>
        <v>Ja</v>
      </c>
      <c r="AN86" s="13">
        <f>'TN-Tabelle für Erasmus@ISB'!AH98</f>
        <v>0</v>
      </c>
      <c r="AO86" s="25">
        <f>'TN-Tabelle für Erasmus@ISB'!AG98</f>
        <v>0</v>
      </c>
      <c r="AP86" s="10" t="str">
        <f>'TN-Tabelle für Erasmus@ISB'!Q98</f>
        <v>Kurstitel (nur eintragen bei Auswahl Kurs)</v>
      </c>
      <c r="AQ86" s="227">
        <f t="shared" si="4"/>
        <v>2</v>
      </c>
      <c r="AR86" s="28">
        <f>'TN-Tabelle für Erasmus@ISB'!E98</f>
        <v>0</v>
      </c>
      <c r="AS86" s="28">
        <f>'TN-Tabelle für Erasmus@ISB'!D98</f>
        <v>0</v>
      </c>
      <c r="AT86" s="28">
        <f>'TN-Tabelle für Erasmus@ISB'!C98</f>
        <v>0</v>
      </c>
      <c r="AU86" s="28">
        <f>Intern!$AE$29</f>
        <v>1</v>
      </c>
      <c r="AV86" s="219">
        <f>SUM(Intern!$AE$20+Intern!$AE$21)</f>
        <v>3345</v>
      </c>
      <c r="AW86">
        <f>Intern!$AE$23</f>
        <v>0</v>
      </c>
      <c r="AX86">
        <f>Intern!$AE$24</f>
        <v>1</v>
      </c>
      <c r="AY86">
        <f>Intern!$AE$25</f>
        <v>0</v>
      </c>
      <c r="AZ86">
        <f>COUNTIF('TN-Tabelle für Erasmus@ISB'!$B$14:$B$155,"Lehrkräfte: Begleitperson")</f>
        <v>2</v>
      </c>
      <c r="BA86">
        <f>COUNTIF('TN-Tabelle für Erasmus@ISB'!$B$14:$B$155,"Lernende: Gruppenmobilität")</f>
        <v>1</v>
      </c>
      <c r="BB86" s="38">
        <f t="shared" si="6"/>
        <v>2</v>
      </c>
      <c r="BC86" s="38">
        <f>Intern!$AE$28</f>
        <v>2</v>
      </c>
      <c r="BD86" s="38">
        <f>Intern!$AE$29</f>
        <v>1</v>
      </c>
      <c r="BF86" s="10" t="str">
        <f>'TN-Tabelle für Erasmus@ISB'!Y98</f>
        <v>zu wenig km</v>
      </c>
      <c r="BG86" s="10">
        <f>'TN-Tabelle für Erasmus@ISB'!X98</f>
        <v>0</v>
      </c>
      <c r="BH86" s="10">
        <v>0</v>
      </c>
      <c r="BI86" s="13">
        <f>'TN-Tabelle für Erasmus@ISB'!AH98</f>
        <v>0</v>
      </c>
      <c r="BJ86" s="219">
        <f>SUM(Intern!$AE$20+Intern!$AE$21)</f>
        <v>3345</v>
      </c>
      <c r="BK86">
        <f>Intern!$AE$15</f>
        <v>413</v>
      </c>
      <c r="BL86">
        <f>Intern!$AE$14</f>
        <v>1897</v>
      </c>
      <c r="BM86" s="12"/>
    </row>
    <row r="87" spans="1:65" ht="15">
      <c r="A87" s="27"/>
      <c r="B87" s="27">
        <f>'TN-Tabelle für Erasmus@ISB'!R99</f>
        <v>0</v>
      </c>
      <c r="C87" s="28">
        <f>'TN-Tabelle für Erasmus@ISB'!B99</f>
        <v>0</v>
      </c>
      <c r="D87" s="28" t="str">
        <f t="shared" si="5"/>
        <v>0</v>
      </c>
      <c r="E87" s="28">
        <f>'TN-Tabelle für Erasmus@ISB'!C99</f>
        <v>0</v>
      </c>
      <c r="F87" s="28">
        <f>'TN-Tabelle für Erasmus@ISB'!D99</f>
        <v>0</v>
      </c>
      <c r="G87" s="28">
        <f>'TN-Tabelle für Erasmus@ISB'!E99</f>
        <v>0</v>
      </c>
      <c r="H87" s="29">
        <f>'TN-Tabelle für Erasmus@ISB'!F99</f>
        <v>0</v>
      </c>
      <c r="I87" s="28">
        <f>'TN-Tabelle für Erasmus@ISB'!G99</f>
        <v>0</v>
      </c>
      <c r="J87" s="11">
        <f>'TN-Tabelle für Erasmus@ISB'!H99</f>
        <v>0</v>
      </c>
      <c r="K87" s="12">
        <f>'TN-Tabelle für Erasmus@ISB'!I99</f>
        <v>0</v>
      </c>
      <c r="L87" s="12">
        <f>'TN-Tabelle für Erasmus@ISB'!J99</f>
        <v>0</v>
      </c>
      <c r="M87" s="12">
        <f>'TN-Tabelle für Erasmus@ISB'!K99</f>
        <v>0</v>
      </c>
      <c r="N87" s="12">
        <f>'TN-Tabelle für Erasmus@ISB'!L99</f>
        <v>0</v>
      </c>
      <c r="O87" s="12">
        <f>'TN-Tabelle für Erasmus@ISB'!M99</f>
        <v>0</v>
      </c>
      <c r="P87" s="10">
        <f>'TN-Tabelle für Erasmus@ISB'!O99</f>
        <v>0</v>
      </c>
      <c r="Q87" s="30">
        <f>'TN-Tabelle für Erasmus@ISB'!AB99</f>
        <v>0</v>
      </c>
      <c r="R87" s="30">
        <f>'TN-Tabelle für Erasmus@ISB'!AC99</f>
        <v>0</v>
      </c>
      <c r="S87" s="10">
        <f>'TN-Tabelle für Erasmus@ISB'!T99</f>
        <v>0</v>
      </c>
      <c r="T87" s="10">
        <f>'TN-Tabelle für Erasmus@ISB'!N99</f>
        <v>0</v>
      </c>
      <c r="U87" s="196"/>
      <c r="V87" s="196" t="s">
        <v>63</v>
      </c>
      <c r="W87" s="196"/>
      <c r="X87" s="196"/>
      <c r="Y87" s="196" t="s">
        <v>63</v>
      </c>
      <c r="Z87" s="196"/>
      <c r="AA87" s="196" t="s">
        <v>63</v>
      </c>
      <c r="AB87" s="196"/>
      <c r="AC87" s="200">
        <f>'TN-Tabelle für Erasmus@ISB'!H99</f>
        <v>0</v>
      </c>
      <c r="AD87" s="201">
        <f>'TN-Tabelle für Erasmus@ISB'!J99</f>
        <v>0</v>
      </c>
      <c r="AE87" s="201">
        <f>'TN-Tabelle für Erasmus@ISB'!O99</f>
        <v>0</v>
      </c>
      <c r="AF87" s="10">
        <f>'TN-Tabelle für Erasmus@ISB'!P99</f>
        <v>0</v>
      </c>
      <c r="AG87" s="201">
        <f>'TN-Tabelle für Erasmus@ISB'!$B$2</f>
        <v>0</v>
      </c>
      <c r="AH87" s="10">
        <f>'TN-Tabelle für Erasmus@ISB'!T99</f>
        <v>0</v>
      </c>
      <c r="AI87" s="10">
        <f>'TN-Tabelle für Erasmus@ISB'!U99</f>
        <v>0</v>
      </c>
      <c r="AJ87" s="10" t="str">
        <f>'TN-Tabelle für Erasmus@ISB'!Y99</f>
        <v>zu wenig km</v>
      </c>
      <c r="AK87" s="10">
        <f>'TN-Tabelle für Erasmus@ISB'!X99</f>
        <v>0</v>
      </c>
      <c r="AL87" s="10">
        <f>'TN-Tabelle für Erasmus@ISB'!Z99</f>
        <v>0</v>
      </c>
      <c r="AM87" s="26" t="str">
        <f>'TN-Tabelle für Erasmus@ISB'!AA99</f>
        <v>Ja</v>
      </c>
      <c r="AN87" s="13">
        <f>'TN-Tabelle für Erasmus@ISB'!AH99</f>
        <v>0</v>
      </c>
      <c r="AO87" s="25">
        <f>'TN-Tabelle für Erasmus@ISB'!AG99</f>
        <v>0</v>
      </c>
      <c r="AP87" s="10" t="str">
        <f>'TN-Tabelle für Erasmus@ISB'!Q99</f>
        <v>Kurstitel (nur eintragen bei Auswahl Kurs)</v>
      </c>
      <c r="AQ87" s="227">
        <f t="shared" si="4"/>
        <v>2</v>
      </c>
      <c r="AR87" s="28">
        <f>'TN-Tabelle für Erasmus@ISB'!E99</f>
        <v>0</v>
      </c>
      <c r="AS87" s="28">
        <f>'TN-Tabelle für Erasmus@ISB'!D99</f>
        <v>0</v>
      </c>
      <c r="AT87" s="28">
        <f>'TN-Tabelle für Erasmus@ISB'!C99</f>
        <v>0</v>
      </c>
      <c r="AU87" s="28">
        <f>Intern!$AE$29</f>
        <v>1</v>
      </c>
      <c r="AV87" s="219">
        <f>SUM(Intern!$AE$20+Intern!$AE$21)</f>
        <v>3345</v>
      </c>
      <c r="AW87">
        <f>Intern!$AE$23</f>
        <v>0</v>
      </c>
      <c r="AX87">
        <f>Intern!$AE$24</f>
        <v>1</v>
      </c>
      <c r="AY87">
        <f>Intern!$AE$25</f>
        <v>0</v>
      </c>
      <c r="AZ87">
        <f>COUNTIF('TN-Tabelle für Erasmus@ISB'!$B$14:$B$155,"Lehrkräfte: Begleitperson")</f>
        <v>2</v>
      </c>
      <c r="BA87">
        <f>COUNTIF('TN-Tabelle für Erasmus@ISB'!$B$14:$B$155,"Lernende: Gruppenmobilität")</f>
        <v>1</v>
      </c>
      <c r="BB87" s="38">
        <f t="shared" si="6"/>
        <v>2</v>
      </c>
      <c r="BC87" s="38">
        <f>Intern!$AE$28</f>
        <v>2</v>
      </c>
      <c r="BD87" s="38">
        <f>Intern!$AE$29</f>
        <v>1</v>
      </c>
      <c r="BF87" s="10" t="str">
        <f>'TN-Tabelle für Erasmus@ISB'!Y99</f>
        <v>zu wenig km</v>
      </c>
      <c r="BG87" s="10">
        <f>'TN-Tabelle für Erasmus@ISB'!X99</f>
        <v>0</v>
      </c>
      <c r="BH87" s="10">
        <v>0</v>
      </c>
      <c r="BI87" s="13">
        <f>'TN-Tabelle für Erasmus@ISB'!AH99</f>
        <v>0</v>
      </c>
      <c r="BJ87" s="219">
        <f>SUM(Intern!$AE$20+Intern!$AE$21)</f>
        <v>3345</v>
      </c>
      <c r="BK87">
        <f>Intern!$AE$15</f>
        <v>413</v>
      </c>
      <c r="BL87">
        <f>Intern!$AE$14</f>
        <v>1897</v>
      </c>
      <c r="BM87" s="12"/>
    </row>
    <row r="88" spans="1:65" ht="15">
      <c r="A88" s="27"/>
      <c r="B88" s="27">
        <f>'TN-Tabelle für Erasmus@ISB'!R100</f>
        <v>0</v>
      </c>
      <c r="C88" s="28">
        <f>'TN-Tabelle für Erasmus@ISB'!B100</f>
        <v>0</v>
      </c>
      <c r="D88" s="28" t="str">
        <f t="shared" si="5"/>
        <v>0</v>
      </c>
      <c r="E88" s="28">
        <f>'TN-Tabelle für Erasmus@ISB'!C100</f>
        <v>0</v>
      </c>
      <c r="F88" s="28">
        <f>'TN-Tabelle für Erasmus@ISB'!D100</f>
        <v>0</v>
      </c>
      <c r="G88" s="28">
        <f>'TN-Tabelle für Erasmus@ISB'!E100</f>
        <v>0</v>
      </c>
      <c r="H88" s="29">
        <f>'TN-Tabelle für Erasmus@ISB'!F100</f>
        <v>0</v>
      </c>
      <c r="I88" s="28">
        <f>'TN-Tabelle für Erasmus@ISB'!G100</f>
        <v>0</v>
      </c>
      <c r="J88" s="11">
        <f>'TN-Tabelle für Erasmus@ISB'!H100</f>
        <v>0</v>
      </c>
      <c r="K88" s="12">
        <f>'TN-Tabelle für Erasmus@ISB'!I100</f>
        <v>0</v>
      </c>
      <c r="L88" s="12">
        <f>'TN-Tabelle für Erasmus@ISB'!J100</f>
        <v>0</v>
      </c>
      <c r="M88" s="12">
        <f>'TN-Tabelle für Erasmus@ISB'!K100</f>
        <v>0</v>
      </c>
      <c r="N88" s="12">
        <f>'TN-Tabelle für Erasmus@ISB'!L100</f>
        <v>0</v>
      </c>
      <c r="O88" s="12">
        <f>'TN-Tabelle für Erasmus@ISB'!M100</f>
        <v>0</v>
      </c>
      <c r="P88" s="10">
        <f>'TN-Tabelle für Erasmus@ISB'!O100</f>
        <v>0</v>
      </c>
      <c r="Q88" s="30">
        <f>'TN-Tabelle für Erasmus@ISB'!AB100</f>
        <v>0</v>
      </c>
      <c r="R88" s="30">
        <f>'TN-Tabelle für Erasmus@ISB'!AC100</f>
        <v>0</v>
      </c>
      <c r="S88" s="10">
        <f>'TN-Tabelle für Erasmus@ISB'!T100</f>
        <v>0</v>
      </c>
      <c r="T88" s="10">
        <f>'TN-Tabelle für Erasmus@ISB'!N100</f>
        <v>0</v>
      </c>
      <c r="U88" s="196"/>
      <c r="V88" s="196" t="s">
        <v>63</v>
      </c>
      <c r="W88" s="196"/>
      <c r="X88" s="196"/>
      <c r="Y88" s="196" t="s">
        <v>63</v>
      </c>
      <c r="Z88" s="196"/>
      <c r="AA88" s="196" t="s">
        <v>63</v>
      </c>
      <c r="AB88" s="196"/>
      <c r="AC88" s="200">
        <f>'TN-Tabelle für Erasmus@ISB'!H100</f>
        <v>0</v>
      </c>
      <c r="AD88" s="201">
        <f>'TN-Tabelle für Erasmus@ISB'!J100</f>
        <v>0</v>
      </c>
      <c r="AE88" s="201">
        <f>'TN-Tabelle für Erasmus@ISB'!O100</f>
        <v>0</v>
      </c>
      <c r="AF88" s="10">
        <f>'TN-Tabelle für Erasmus@ISB'!P100</f>
        <v>0</v>
      </c>
      <c r="AG88" s="201">
        <f>'TN-Tabelle für Erasmus@ISB'!$B$2</f>
        <v>0</v>
      </c>
      <c r="AH88" s="10">
        <f>'TN-Tabelle für Erasmus@ISB'!T100</f>
        <v>0</v>
      </c>
      <c r="AI88" s="10">
        <f>'TN-Tabelle für Erasmus@ISB'!U100</f>
        <v>0</v>
      </c>
      <c r="AJ88" s="10" t="str">
        <f>'TN-Tabelle für Erasmus@ISB'!Y100</f>
        <v>zu wenig km</v>
      </c>
      <c r="AK88" s="10">
        <f>'TN-Tabelle für Erasmus@ISB'!X100</f>
        <v>0</v>
      </c>
      <c r="AL88" s="10">
        <f>'TN-Tabelle für Erasmus@ISB'!Z100</f>
        <v>0</v>
      </c>
      <c r="AM88" s="26" t="str">
        <f>'TN-Tabelle für Erasmus@ISB'!AA100</f>
        <v>Ja</v>
      </c>
      <c r="AN88" s="13">
        <f>'TN-Tabelle für Erasmus@ISB'!AH100</f>
        <v>0</v>
      </c>
      <c r="AO88" s="25">
        <f>'TN-Tabelle für Erasmus@ISB'!AG100</f>
        <v>0</v>
      </c>
      <c r="AP88" s="10" t="str">
        <f>'TN-Tabelle für Erasmus@ISB'!Q100</f>
        <v>Kurstitel (nur eintragen bei Auswahl Kurs)</v>
      </c>
      <c r="AQ88" s="227">
        <f t="shared" si="4"/>
        <v>2</v>
      </c>
      <c r="AR88" s="28">
        <f>'TN-Tabelle für Erasmus@ISB'!E100</f>
        <v>0</v>
      </c>
      <c r="AS88" s="28">
        <f>'TN-Tabelle für Erasmus@ISB'!D100</f>
        <v>0</v>
      </c>
      <c r="AT88" s="28">
        <f>'TN-Tabelle für Erasmus@ISB'!C100</f>
        <v>0</v>
      </c>
      <c r="AU88" s="28">
        <f>Intern!$AE$29</f>
        <v>1</v>
      </c>
      <c r="AV88" s="219">
        <f>SUM(Intern!$AE$20+Intern!$AE$21)</f>
        <v>3345</v>
      </c>
      <c r="AW88">
        <f>Intern!$AE$23</f>
        <v>0</v>
      </c>
      <c r="AX88">
        <f>Intern!$AE$24</f>
        <v>1</v>
      </c>
      <c r="AY88">
        <f>Intern!$AE$25</f>
        <v>0</v>
      </c>
      <c r="AZ88">
        <f>COUNTIF('TN-Tabelle für Erasmus@ISB'!$B$14:$B$155,"Lehrkräfte: Begleitperson")</f>
        <v>2</v>
      </c>
      <c r="BA88">
        <f>COUNTIF('TN-Tabelle für Erasmus@ISB'!$B$14:$B$155,"Lernende: Gruppenmobilität")</f>
        <v>1</v>
      </c>
      <c r="BB88" s="38">
        <f t="shared" si="6"/>
        <v>2</v>
      </c>
      <c r="BC88" s="38">
        <f>Intern!$AE$28</f>
        <v>2</v>
      </c>
      <c r="BD88" s="38">
        <f>Intern!$AE$29</f>
        <v>1</v>
      </c>
      <c r="BF88" s="10" t="str">
        <f>'TN-Tabelle für Erasmus@ISB'!Y100</f>
        <v>zu wenig km</v>
      </c>
      <c r="BG88" s="10">
        <f>'TN-Tabelle für Erasmus@ISB'!X100</f>
        <v>0</v>
      </c>
      <c r="BH88" s="10">
        <v>0</v>
      </c>
      <c r="BI88" s="13">
        <f>'TN-Tabelle für Erasmus@ISB'!AH100</f>
        <v>0</v>
      </c>
      <c r="BJ88" s="219">
        <f>SUM(Intern!$AE$20+Intern!$AE$21)</f>
        <v>3345</v>
      </c>
      <c r="BK88">
        <f>Intern!$AE$15</f>
        <v>413</v>
      </c>
      <c r="BL88">
        <f>Intern!$AE$14</f>
        <v>1897</v>
      </c>
      <c r="BM88" s="12"/>
    </row>
    <row r="89" spans="1:65" ht="15">
      <c r="A89" s="27"/>
      <c r="B89" s="27">
        <f>'TN-Tabelle für Erasmus@ISB'!R101</f>
        <v>0</v>
      </c>
      <c r="C89" s="28">
        <f>'TN-Tabelle für Erasmus@ISB'!B101</f>
        <v>0</v>
      </c>
      <c r="D89" s="28" t="str">
        <f t="shared" si="5"/>
        <v>0</v>
      </c>
      <c r="E89" s="28">
        <f>'TN-Tabelle für Erasmus@ISB'!C101</f>
        <v>0</v>
      </c>
      <c r="F89" s="28">
        <f>'TN-Tabelle für Erasmus@ISB'!D101</f>
        <v>0</v>
      </c>
      <c r="G89" s="28">
        <f>'TN-Tabelle für Erasmus@ISB'!E101</f>
        <v>0</v>
      </c>
      <c r="H89" s="29">
        <f>'TN-Tabelle für Erasmus@ISB'!F101</f>
        <v>0</v>
      </c>
      <c r="I89" s="28">
        <f>'TN-Tabelle für Erasmus@ISB'!G101</f>
        <v>0</v>
      </c>
      <c r="J89" s="11">
        <f>'TN-Tabelle für Erasmus@ISB'!H101</f>
        <v>0</v>
      </c>
      <c r="K89" s="12">
        <f>'TN-Tabelle für Erasmus@ISB'!I101</f>
        <v>0</v>
      </c>
      <c r="L89" s="12">
        <f>'TN-Tabelle für Erasmus@ISB'!J101</f>
        <v>0</v>
      </c>
      <c r="M89" s="12">
        <f>'TN-Tabelle für Erasmus@ISB'!K101</f>
        <v>0</v>
      </c>
      <c r="N89" s="12">
        <f>'TN-Tabelle für Erasmus@ISB'!L101</f>
        <v>0</v>
      </c>
      <c r="O89" s="12">
        <f>'TN-Tabelle für Erasmus@ISB'!M101</f>
        <v>0</v>
      </c>
      <c r="P89" s="10">
        <f>'TN-Tabelle für Erasmus@ISB'!O101</f>
        <v>0</v>
      </c>
      <c r="Q89" s="30">
        <f>'TN-Tabelle für Erasmus@ISB'!AB101</f>
        <v>0</v>
      </c>
      <c r="R89" s="30">
        <f>'TN-Tabelle für Erasmus@ISB'!AC101</f>
        <v>0</v>
      </c>
      <c r="S89" s="10">
        <f>'TN-Tabelle für Erasmus@ISB'!T101</f>
        <v>0</v>
      </c>
      <c r="T89" s="10">
        <f>'TN-Tabelle für Erasmus@ISB'!N101</f>
        <v>0</v>
      </c>
      <c r="U89" s="196"/>
      <c r="V89" s="196" t="s">
        <v>63</v>
      </c>
      <c r="W89" s="196"/>
      <c r="X89" s="196"/>
      <c r="Y89" s="196" t="s">
        <v>63</v>
      </c>
      <c r="Z89" s="196"/>
      <c r="AA89" s="196" t="s">
        <v>63</v>
      </c>
      <c r="AB89" s="196"/>
      <c r="AC89" s="200">
        <f>'TN-Tabelle für Erasmus@ISB'!H101</f>
        <v>0</v>
      </c>
      <c r="AD89" s="201">
        <f>'TN-Tabelle für Erasmus@ISB'!J101</f>
        <v>0</v>
      </c>
      <c r="AE89" s="201">
        <f>'TN-Tabelle für Erasmus@ISB'!O101</f>
        <v>0</v>
      </c>
      <c r="AF89" s="10">
        <f>'TN-Tabelle für Erasmus@ISB'!P101</f>
        <v>0</v>
      </c>
      <c r="AG89" s="201">
        <f>'TN-Tabelle für Erasmus@ISB'!$B$2</f>
        <v>0</v>
      </c>
      <c r="AH89" s="10">
        <f>'TN-Tabelle für Erasmus@ISB'!T101</f>
        <v>0</v>
      </c>
      <c r="AI89" s="10">
        <f>'TN-Tabelle für Erasmus@ISB'!U101</f>
        <v>0</v>
      </c>
      <c r="AJ89" s="10" t="str">
        <f>'TN-Tabelle für Erasmus@ISB'!Y101</f>
        <v>zu wenig km</v>
      </c>
      <c r="AK89" s="10">
        <f>'TN-Tabelle für Erasmus@ISB'!X101</f>
        <v>0</v>
      </c>
      <c r="AL89" s="10">
        <f>'TN-Tabelle für Erasmus@ISB'!Z101</f>
        <v>0</v>
      </c>
      <c r="AM89" s="26" t="str">
        <f>'TN-Tabelle für Erasmus@ISB'!AA101</f>
        <v>Ja</v>
      </c>
      <c r="AN89" s="13">
        <f>'TN-Tabelle für Erasmus@ISB'!AH101</f>
        <v>0</v>
      </c>
      <c r="AO89" s="25">
        <f>'TN-Tabelle für Erasmus@ISB'!AG101</f>
        <v>0</v>
      </c>
      <c r="AP89" s="10" t="str">
        <f>'TN-Tabelle für Erasmus@ISB'!Q101</f>
        <v>Kurstitel (nur eintragen bei Auswahl Kurs)</v>
      </c>
      <c r="AQ89" s="227">
        <f t="shared" si="4"/>
        <v>2</v>
      </c>
      <c r="AR89" s="28">
        <f>'TN-Tabelle für Erasmus@ISB'!E101</f>
        <v>0</v>
      </c>
      <c r="AS89" s="28">
        <f>'TN-Tabelle für Erasmus@ISB'!D101</f>
        <v>0</v>
      </c>
      <c r="AT89" s="28">
        <f>'TN-Tabelle für Erasmus@ISB'!C101</f>
        <v>0</v>
      </c>
      <c r="AU89" s="28">
        <f>Intern!$AE$29</f>
        <v>1</v>
      </c>
      <c r="AV89" s="219">
        <f>SUM(Intern!$AE$20+Intern!$AE$21)</f>
        <v>3345</v>
      </c>
      <c r="AW89">
        <f>Intern!$AE$23</f>
        <v>0</v>
      </c>
      <c r="AX89">
        <f>Intern!$AE$24</f>
        <v>1</v>
      </c>
      <c r="AY89">
        <f>Intern!$AE$25</f>
        <v>0</v>
      </c>
      <c r="AZ89">
        <f>COUNTIF('TN-Tabelle für Erasmus@ISB'!$B$14:$B$155,"Lehrkräfte: Begleitperson")</f>
        <v>2</v>
      </c>
      <c r="BA89">
        <f>COUNTIF('TN-Tabelle für Erasmus@ISB'!$B$14:$B$155,"Lernende: Gruppenmobilität")</f>
        <v>1</v>
      </c>
      <c r="BB89" s="38">
        <f t="shared" si="6"/>
        <v>2</v>
      </c>
      <c r="BC89" s="38">
        <f>Intern!$AE$28</f>
        <v>2</v>
      </c>
      <c r="BD89" s="38">
        <f>Intern!$AE$29</f>
        <v>1</v>
      </c>
      <c r="BF89" s="10" t="str">
        <f>'TN-Tabelle für Erasmus@ISB'!Y101</f>
        <v>zu wenig km</v>
      </c>
      <c r="BG89" s="10">
        <f>'TN-Tabelle für Erasmus@ISB'!X101</f>
        <v>0</v>
      </c>
      <c r="BH89" s="10">
        <v>0</v>
      </c>
      <c r="BI89" s="13">
        <f>'TN-Tabelle für Erasmus@ISB'!AH101</f>
        <v>0</v>
      </c>
      <c r="BJ89" s="219">
        <f>SUM(Intern!$AE$20+Intern!$AE$21)</f>
        <v>3345</v>
      </c>
      <c r="BK89">
        <f>Intern!$AE$15</f>
        <v>413</v>
      </c>
      <c r="BL89">
        <f>Intern!$AE$14</f>
        <v>1897</v>
      </c>
      <c r="BM89" s="12"/>
    </row>
    <row r="90" spans="1:65" ht="15">
      <c r="A90" s="27"/>
      <c r="B90" s="27">
        <f>'TN-Tabelle für Erasmus@ISB'!R102</f>
        <v>0</v>
      </c>
      <c r="C90" s="28">
        <f>'TN-Tabelle für Erasmus@ISB'!B102</f>
        <v>0</v>
      </c>
      <c r="D90" s="28" t="str">
        <f t="shared" si="5"/>
        <v>0</v>
      </c>
      <c r="E90" s="28">
        <f>'TN-Tabelle für Erasmus@ISB'!C102</f>
        <v>0</v>
      </c>
      <c r="F90" s="28">
        <f>'TN-Tabelle für Erasmus@ISB'!D102</f>
        <v>0</v>
      </c>
      <c r="G90" s="28">
        <f>'TN-Tabelle für Erasmus@ISB'!E102</f>
        <v>0</v>
      </c>
      <c r="H90" s="29">
        <f>'TN-Tabelle für Erasmus@ISB'!F102</f>
        <v>0</v>
      </c>
      <c r="I90" s="28">
        <f>'TN-Tabelle für Erasmus@ISB'!G102</f>
        <v>0</v>
      </c>
      <c r="J90" s="11">
        <f>'TN-Tabelle für Erasmus@ISB'!H102</f>
        <v>0</v>
      </c>
      <c r="K90" s="12">
        <f>'TN-Tabelle für Erasmus@ISB'!I102</f>
        <v>0</v>
      </c>
      <c r="L90" s="12">
        <f>'TN-Tabelle für Erasmus@ISB'!J102</f>
        <v>0</v>
      </c>
      <c r="M90" s="12">
        <f>'TN-Tabelle für Erasmus@ISB'!K102</f>
        <v>0</v>
      </c>
      <c r="N90" s="12">
        <f>'TN-Tabelle für Erasmus@ISB'!L102</f>
        <v>0</v>
      </c>
      <c r="O90" s="12">
        <f>'TN-Tabelle für Erasmus@ISB'!M102</f>
        <v>0</v>
      </c>
      <c r="P90" s="10">
        <f>'TN-Tabelle für Erasmus@ISB'!O102</f>
        <v>0</v>
      </c>
      <c r="Q90" s="30">
        <f>'TN-Tabelle für Erasmus@ISB'!AB102</f>
        <v>0</v>
      </c>
      <c r="R90" s="30">
        <f>'TN-Tabelle für Erasmus@ISB'!AC102</f>
        <v>0</v>
      </c>
      <c r="S90" s="10">
        <f>'TN-Tabelle für Erasmus@ISB'!T102</f>
        <v>0</v>
      </c>
      <c r="T90" s="10">
        <f>'TN-Tabelle für Erasmus@ISB'!N102</f>
        <v>0</v>
      </c>
      <c r="U90" s="196"/>
      <c r="V90" s="196" t="s">
        <v>63</v>
      </c>
      <c r="W90" s="196"/>
      <c r="X90" s="196"/>
      <c r="Y90" s="196" t="s">
        <v>63</v>
      </c>
      <c r="Z90" s="196"/>
      <c r="AA90" s="196" t="s">
        <v>63</v>
      </c>
      <c r="AB90" s="196"/>
      <c r="AC90" s="200">
        <f>'TN-Tabelle für Erasmus@ISB'!H102</f>
        <v>0</v>
      </c>
      <c r="AD90" s="201">
        <f>'TN-Tabelle für Erasmus@ISB'!J102</f>
        <v>0</v>
      </c>
      <c r="AE90" s="201">
        <f>'TN-Tabelle für Erasmus@ISB'!O102</f>
        <v>0</v>
      </c>
      <c r="AF90" s="10">
        <f>'TN-Tabelle für Erasmus@ISB'!P102</f>
        <v>0</v>
      </c>
      <c r="AG90" s="201">
        <f>'TN-Tabelle für Erasmus@ISB'!$B$2</f>
        <v>0</v>
      </c>
      <c r="AH90" s="10">
        <f>'TN-Tabelle für Erasmus@ISB'!T102</f>
        <v>0</v>
      </c>
      <c r="AI90" s="10">
        <f>'TN-Tabelle für Erasmus@ISB'!U102</f>
        <v>0</v>
      </c>
      <c r="AJ90" s="10" t="str">
        <f>'TN-Tabelle für Erasmus@ISB'!Y102</f>
        <v>zu wenig km</v>
      </c>
      <c r="AK90" s="10">
        <f>'TN-Tabelle für Erasmus@ISB'!X102</f>
        <v>0</v>
      </c>
      <c r="AL90" s="10">
        <f>'TN-Tabelle für Erasmus@ISB'!Z102</f>
        <v>0</v>
      </c>
      <c r="AM90" s="26" t="str">
        <f>'TN-Tabelle für Erasmus@ISB'!AA102</f>
        <v>Ja</v>
      </c>
      <c r="AN90" s="13">
        <f>'TN-Tabelle für Erasmus@ISB'!AH102</f>
        <v>0</v>
      </c>
      <c r="AO90" s="25">
        <f>'TN-Tabelle für Erasmus@ISB'!AG102</f>
        <v>0</v>
      </c>
      <c r="AP90" s="10" t="str">
        <f>'TN-Tabelle für Erasmus@ISB'!Q102</f>
        <v>Kurstitel (nur eintragen bei Auswahl Kurs)</v>
      </c>
      <c r="AQ90" s="227">
        <f t="shared" si="4"/>
        <v>2</v>
      </c>
      <c r="AR90" s="28">
        <f>'TN-Tabelle für Erasmus@ISB'!E102</f>
        <v>0</v>
      </c>
      <c r="AS90" s="28">
        <f>'TN-Tabelle für Erasmus@ISB'!D102</f>
        <v>0</v>
      </c>
      <c r="AT90" s="28">
        <f>'TN-Tabelle für Erasmus@ISB'!C102</f>
        <v>0</v>
      </c>
      <c r="AU90" s="28">
        <f>Intern!$AE$29</f>
        <v>1</v>
      </c>
      <c r="AV90" s="219">
        <f>SUM(Intern!$AE$20+Intern!$AE$21)</f>
        <v>3345</v>
      </c>
      <c r="AW90">
        <f>Intern!$AE$23</f>
        <v>0</v>
      </c>
      <c r="AX90">
        <f>Intern!$AE$24</f>
        <v>1</v>
      </c>
      <c r="AY90">
        <f>Intern!$AE$25</f>
        <v>0</v>
      </c>
      <c r="AZ90">
        <f>COUNTIF('TN-Tabelle für Erasmus@ISB'!$B$14:$B$155,"Lehrkräfte: Begleitperson")</f>
        <v>2</v>
      </c>
      <c r="BA90">
        <f>COUNTIF('TN-Tabelle für Erasmus@ISB'!$B$14:$B$155,"Lernende: Gruppenmobilität")</f>
        <v>1</v>
      </c>
      <c r="BB90" s="38">
        <f t="shared" si="6"/>
        <v>2</v>
      </c>
      <c r="BC90" s="38">
        <f>Intern!$AE$28</f>
        <v>2</v>
      </c>
      <c r="BD90" s="38">
        <f>Intern!$AE$29</f>
        <v>1</v>
      </c>
      <c r="BF90" s="10" t="str">
        <f>'TN-Tabelle für Erasmus@ISB'!Y102</f>
        <v>zu wenig km</v>
      </c>
      <c r="BG90" s="10">
        <f>'TN-Tabelle für Erasmus@ISB'!X102</f>
        <v>0</v>
      </c>
      <c r="BH90" s="10">
        <v>0</v>
      </c>
      <c r="BI90" s="13">
        <f>'TN-Tabelle für Erasmus@ISB'!AH102</f>
        <v>0</v>
      </c>
      <c r="BJ90" s="219">
        <f>SUM(Intern!$AE$20+Intern!$AE$21)</f>
        <v>3345</v>
      </c>
      <c r="BK90">
        <f>Intern!$AE$15</f>
        <v>413</v>
      </c>
      <c r="BL90">
        <f>Intern!$AE$14</f>
        <v>1897</v>
      </c>
      <c r="BM90" s="12"/>
    </row>
    <row r="91" spans="1:65" ht="15">
      <c r="A91" s="27"/>
      <c r="B91" s="27">
        <f>'TN-Tabelle für Erasmus@ISB'!R103</f>
        <v>0</v>
      </c>
      <c r="C91" s="28">
        <f>'TN-Tabelle für Erasmus@ISB'!B103</f>
        <v>0</v>
      </c>
      <c r="D91" s="28" t="str">
        <f t="shared" si="5"/>
        <v>0</v>
      </c>
      <c r="E91" s="28">
        <f>'TN-Tabelle für Erasmus@ISB'!C103</f>
        <v>0</v>
      </c>
      <c r="F91" s="28">
        <f>'TN-Tabelle für Erasmus@ISB'!D103</f>
        <v>0</v>
      </c>
      <c r="G91" s="28">
        <f>'TN-Tabelle für Erasmus@ISB'!E103</f>
        <v>0</v>
      </c>
      <c r="H91" s="29">
        <f>'TN-Tabelle für Erasmus@ISB'!F103</f>
        <v>0</v>
      </c>
      <c r="I91" s="28">
        <f>'TN-Tabelle für Erasmus@ISB'!G103</f>
        <v>0</v>
      </c>
      <c r="J91" s="11">
        <f>'TN-Tabelle für Erasmus@ISB'!H103</f>
        <v>0</v>
      </c>
      <c r="K91" s="12">
        <f>'TN-Tabelle für Erasmus@ISB'!I103</f>
        <v>0</v>
      </c>
      <c r="L91" s="12">
        <f>'TN-Tabelle für Erasmus@ISB'!J103</f>
        <v>0</v>
      </c>
      <c r="M91" s="12">
        <f>'TN-Tabelle für Erasmus@ISB'!K103</f>
        <v>0</v>
      </c>
      <c r="N91" s="12">
        <f>'TN-Tabelle für Erasmus@ISB'!L103</f>
        <v>0</v>
      </c>
      <c r="O91" s="12">
        <f>'TN-Tabelle für Erasmus@ISB'!M103</f>
        <v>0</v>
      </c>
      <c r="P91" s="10">
        <f>'TN-Tabelle für Erasmus@ISB'!O103</f>
        <v>0</v>
      </c>
      <c r="Q91" s="30">
        <f>'TN-Tabelle für Erasmus@ISB'!AB103</f>
        <v>0</v>
      </c>
      <c r="R91" s="30">
        <f>'TN-Tabelle für Erasmus@ISB'!AC103</f>
        <v>0</v>
      </c>
      <c r="S91" s="10">
        <f>'TN-Tabelle für Erasmus@ISB'!T103</f>
        <v>0</v>
      </c>
      <c r="T91" s="10">
        <f>'TN-Tabelle für Erasmus@ISB'!N103</f>
        <v>0</v>
      </c>
      <c r="U91" s="196"/>
      <c r="V91" s="196" t="s">
        <v>63</v>
      </c>
      <c r="W91" s="196"/>
      <c r="X91" s="196"/>
      <c r="Y91" s="196" t="s">
        <v>63</v>
      </c>
      <c r="Z91" s="196"/>
      <c r="AA91" s="196" t="s">
        <v>63</v>
      </c>
      <c r="AB91" s="196"/>
      <c r="AC91" s="200">
        <f>'TN-Tabelle für Erasmus@ISB'!H103</f>
        <v>0</v>
      </c>
      <c r="AD91" s="201">
        <f>'TN-Tabelle für Erasmus@ISB'!J103</f>
        <v>0</v>
      </c>
      <c r="AE91" s="201">
        <f>'TN-Tabelle für Erasmus@ISB'!O103</f>
        <v>0</v>
      </c>
      <c r="AF91" s="10">
        <f>'TN-Tabelle für Erasmus@ISB'!P103</f>
        <v>0</v>
      </c>
      <c r="AG91" s="201">
        <f>'TN-Tabelle für Erasmus@ISB'!$B$2</f>
        <v>0</v>
      </c>
      <c r="AH91" s="10">
        <f>'TN-Tabelle für Erasmus@ISB'!T103</f>
        <v>0</v>
      </c>
      <c r="AI91" s="10">
        <f>'TN-Tabelle für Erasmus@ISB'!U103</f>
        <v>0</v>
      </c>
      <c r="AJ91" s="10" t="str">
        <f>'TN-Tabelle für Erasmus@ISB'!Y103</f>
        <v>zu wenig km</v>
      </c>
      <c r="AK91" s="10">
        <f>'TN-Tabelle für Erasmus@ISB'!X103</f>
        <v>0</v>
      </c>
      <c r="AL91" s="10">
        <f>'TN-Tabelle für Erasmus@ISB'!Z103</f>
        <v>0</v>
      </c>
      <c r="AM91" s="26" t="str">
        <f>'TN-Tabelle für Erasmus@ISB'!AA103</f>
        <v>Ja</v>
      </c>
      <c r="AN91" s="13">
        <f>'TN-Tabelle für Erasmus@ISB'!AH103</f>
        <v>0</v>
      </c>
      <c r="AO91" s="25">
        <f>'TN-Tabelle für Erasmus@ISB'!AG103</f>
        <v>0</v>
      </c>
      <c r="AP91" s="10" t="str">
        <f>'TN-Tabelle für Erasmus@ISB'!Q103</f>
        <v>Kurstitel (nur eintragen bei Auswahl Kurs)</v>
      </c>
      <c r="AQ91" s="227">
        <f t="shared" si="4"/>
        <v>2</v>
      </c>
      <c r="AR91" s="28">
        <f>'TN-Tabelle für Erasmus@ISB'!E103</f>
        <v>0</v>
      </c>
      <c r="AS91" s="28">
        <f>'TN-Tabelle für Erasmus@ISB'!D103</f>
        <v>0</v>
      </c>
      <c r="AT91" s="28">
        <f>'TN-Tabelle für Erasmus@ISB'!C103</f>
        <v>0</v>
      </c>
      <c r="AU91" s="28">
        <f>Intern!$AE$29</f>
        <v>1</v>
      </c>
      <c r="AV91" s="219">
        <f>SUM(Intern!$AE$20+Intern!$AE$21)</f>
        <v>3345</v>
      </c>
      <c r="AW91">
        <f>Intern!$AE$23</f>
        <v>0</v>
      </c>
      <c r="AX91">
        <f>Intern!$AE$24</f>
        <v>1</v>
      </c>
      <c r="AY91">
        <f>Intern!$AE$25</f>
        <v>0</v>
      </c>
      <c r="AZ91">
        <f>COUNTIF('TN-Tabelle für Erasmus@ISB'!$B$14:$B$155,"Lehrkräfte: Begleitperson")</f>
        <v>2</v>
      </c>
      <c r="BA91">
        <f>COUNTIF('TN-Tabelle für Erasmus@ISB'!$B$14:$B$155,"Lernende: Gruppenmobilität")</f>
        <v>1</v>
      </c>
      <c r="BB91" s="38">
        <f t="shared" si="6"/>
        <v>2</v>
      </c>
      <c r="BC91" s="38">
        <f>Intern!$AE$28</f>
        <v>2</v>
      </c>
      <c r="BD91" s="38">
        <f>Intern!$AE$29</f>
        <v>1</v>
      </c>
      <c r="BF91" s="10" t="str">
        <f>'TN-Tabelle für Erasmus@ISB'!Y103</f>
        <v>zu wenig km</v>
      </c>
      <c r="BG91" s="10">
        <f>'TN-Tabelle für Erasmus@ISB'!X103</f>
        <v>0</v>
      </c>
      <c r="BH91" s="10">
        <v>0</v>
      </c>
      <c r="BI91" s="13">
        <f>'TN-Tabelle für Erasmus@ISB'!AH103</f>
        <v>0</v>
      </c>
      <c r="BJ91" s="219">
        <f>SUM(Intern!$AE$20+Intern!$AE$21)</f>
        <v>3345</v>
      </c>
      <c r="BK91">
        <f>Intern!$AE$15</f>
        <v>413</v>
      </c>
      <c r="BL91">
        <f>Intern!$AE$14</f>
        <v>1897</v>
      </c>
      <c r="BM91" s="12"/>
    </row>
    <row r="92" spans="1:65" ht="15">
      <c r="A92" s="27"/>
      <c r="B92" s="27">
        <f>'TN-Tabelle für Erasmus@ISB'!R104</f>
        <v>0</v>
      </c>
      <c r="C92" s="28">
        <f>'TN-Tabelle für Erasmus@ISB'!B104</f>
        <v>0</v>
      </c>
      <c r="D92" s="28" t="str">
        <f t="shared" si="5"/>
        <v>0</v>
      </c>
      <c r="E92" s="28">
        <f>'TN-Tabelle für Erasmus@ISB'!C104</f>
        <v>0</v>
      </c>
      <c r="F92" s="28">
        <f>'TN-Tabelle für Erasmus@ISB'!D104</f>
        <v>0</v>
      </c>
      <c r="G92" s="28">
        <f>'TN-Tabelle für Erasmus@ISB'!E104</f>
        <v>0</v>
      </c>
      <c r="H92" s="29">
        <f>'TN-Tabelle für Erasmus@ISB'!F104</f>
        <v>0</v>
      </c>
      <c r="I92" s="28">
        <f>'TN-Tabelle für Erasmus@ISB'!G104</f>
        <v>0</v>
      </c>
      <c r="J92" s="11">
        <f>'TN-Tabelle für Erasmus@ISB'!H104</f>
        <v>0</v>
      </c>
      <c r="K92" s="12">
        <f>'TN-Tabelle für Erasmus@ISB'!I104</f>
        <v>0</v>
      </c>
      <c r="L92" s="12">
        <f>'TN-Tabelle für Erasmus@ISB'!J104</f>
        <v>0</v>
      </c>
      <c r="M92" s="12">
        <f>'TN-Tabelle für Erasmus@ISB'!K104</f>
        <v>0</v>
      </c>
      <c r="N92" s="12">
        <f>'TN-Tabelle für Erasmus@ISB'!L104</f>
        <v>0</v>
      </c>
      <c r="O92" s="12">
        <f>'TN-Tabelle für Erasmus@ISB'!M104</f>
        <v>0</v>
      </c>
      <c r="P92" s="10">
        <f>'TN-Tabelle für Erasmus@ISB'!O104</f>
        <v>0</v>
      </c>
      <c r="Q92" s="30">
        <f>'TN-Tabelle für Erasmus@ISB'!AB104</f>
        <v>0</v>
      </c>
      <c r="R92" s="30">
        <f>'TN-Tabelle für Erasmus@ISB'!AC104</f>
        <v>0</v>
      </c>
      <c r="S92" s="10">
        <f>'TN-Tabelle für Erasmus@ISB'!T104</f>
        <v>0</v>
      </c>
      <c r="T92" s="10">
        <f>'TN-Tabelle für Erasmus@ISB'!N104</f>
        <v>0</v>
      </c>
      <c r="U92" s="196"/>
      <c r="V92" s="196" t="s">
        <v>63</v>
      </c>
      <c r="W92" s="196"/>
      <c r="X92" s="196"/>
      <c r="Y92" s="196" t="s">
        <v>63</v>
      </c>
      <c r="Z92" s="196"/>
      <c r="AA92" s="196" t="s">
        <v>63</v>
      </c>
      <c r="AB92" s="196"/>
      <c r="AC92" s="200">
        <f>'TN-Tabelle für Erasmus@ISB'!H104</f>
        <v>0</v>
      </c>
      <c r="AD92" s="201">
        <f>'TN-Tabelle für Erasmus@ISB'!J104</f>
        <v>0</v>
      </c>
      <c r="AE92" s="201">
        <f>'TN-Tabelle für Erasmus@ISB'!O104</f>
        <v>0</v>
      </c>
      <c r="AF92" s="10">
        <f>'TN-Tabelle für Erasmus@ISB'!P104</f>
        <v>0</v>
      </c>
      <c r="AG92" s="201">
        <f>'TN-Tabelle für Erasmus@ISB'!$B$2</f>
        <v>0</v>
      </c>
      <c r="AH92" s="10">
        <f>'TN-Tabelle für Erasmus@ISB'!T104</f>
        <v>0</v>
      </c>
      <c r="AI92" s="10">
        <f>'TN-Tabelle für Erasmus@ISB'!U104</f>
        <v>0</v>
      </c>
      <c r="AJ92" s="10" t="str">
        <f>'TN-Tabelle für Erasmus@ISB'!Y104</f>
        <v>zu wenig km</v>
      </c>
      <c r="AK92" s="10">
        <f>'TN-Tabelle für Erasmus@ISB'!X104</f>
        <v>0</v>
      </c>
      <c r="AL92" s="10">
        <f>'TN-Tabelle für Erasmus@ISB'!Z104</f>
        <v>0</v>
      </c>
      <c r="AM92" s="26" t="str">
        <f>'TN-Tabelle für Erasmus@ISB'!AA104</f>
        <v>Ja</v>
      </c>
      <c r="AN92" s="13">
        <f>'TN-Tabelle für Erasmus@ISB'!AH104</f>
        <v>0</v>
      </c>
      <c r="AO92" s="25">
        <f>'TN-Tabelle für Erasmus@ISB'!AG104</f>
        <v>0</v>
      </c>
      <c r="AP92" s="10" t="str">
        <f>'TN-Tabelle für Erasmus@ISB'!Q104</f>
        <v>Kurstitel (nur eintragen bei Auswahl Kurs)</v>
      </c>
      <c r="AQ92" s="227">
        <f t="shared" si="4"/>
        <v>2</v>
      </c>
      <c r="AR92" s="28">
        <f>'TN-Tabelle für Erasmus@ISB'!E104</f>
        <v>0</v>
      </c>
      <c r="AS92" s="28">
        <f>'TN-Tabelle für Erasmus@ISB'!D104</f>
        <v>0</v>
      </c>
      <c r="AT92" s="28">
        <f>'TN-Tabelle für Erasmus@ISB'!C104</f>
        <v>0</v>
      </c>
      <c r="AU92" s="28">
        <f>Intern!$AE$29</f>
        <v>1</v>
      </c>
      <c r="AV92" s="219">
        <f>SUM(Intern!$AE$20+Intern!$AE$21)</f>
        <v>3345</v>
      </c>
      <c r="AW92">
        <f>Intern!$AE$23</f>
        <v>0</v>
      </c>
      <c r="AX92">
        <f>Intern!$AE$24</f>
        <v>1</v>
      </c>
      <c r="AY92">
        <f>Intern!$AE$25</f>
        <v>0</v>
      </c>
      <c r="AZ92">
        <f>COUNTIF('TN-Tabelle für Erasmus@ISB'!$B$14:$B$155,"Lehrkräfte: Begleitperson")</f>
        <v>2</v>
      </c>
      <c r="BA92">
        <f>COUNTIF('TN-Tabelle für Erasmus@ISB'!$B$14:$B$155,"Lernende: Gruppenmobilität")</f>
        <v>1</v>
      </c>
      <c r="BB92" s="38">
        <f t="shared" si="6"/>
        <v>2</v>
      </c>
      <c r="BC92" s="38">
        <f>Intern!$AE$28</f>
        <v>2</v>
      </c>
      <c r="BD92" s="38">
        <f>Intern!$AE$29</f>
        <v>1</v>
      </c>
      <c r="BF92" s="10" t="str">
        <f>'TN-Tabelle für Erasmus@ISB'!Y104</f>
        <v>zu wenig km</v>
      </c>
      <c r="BG92" s="10">
        <f>'TN-Tabelle für Erasmus@ISB'!X104</f>
        <v>0</v>
      </c>
      <c r="BH92" s="10">
        <v>0</v>
      </c>
      <c r="BI92" s="13">
        <f>'TN-Tabelle für Erasmus@ISB'!AH104</f>
        <v>0</v>
      </c>
      <c r="BJ92" s="219">
        <f>SUM(Intern!$AE$20+Intern!$AE$21)</f>
        <v>3345</v>
      </c>
      <c r="BK92">
        <f>Intern!$AE$15</f>
        <v>413</v>
      </c>
      <c r="BL92">
        <f>Intern!$AE$14</f>
        <v>1897</v>
      </c>
      <c r="BM92" s="12"/>
    </row>
    <row r="93" spans="1:65" ht="15">
      <c r="A93" s="27"/>
      <c r="B93" s="27">
        <f>'TN-Tabelle für Erasmus@ISB'!R105</f>
        <v>0</v>
      </c>
      <c r="C93" s="28">
        <f>'TN-Tabelle für Erasmus@ISB'!B105</f>
        <v>0</v>
      </c>
      <c r="D93" s="28" t="str">
        <f t="shared" si="5"/>
        <v>0</v>
      </c>
      <c r="E93" s="28">
        <f>'TN-Tabelle für Erasmus@ISB'!C105</f>
        <v>0</v>
      </c>
      <c r="F93" s="28">
        <f>'TN-Tabelle für Erasmus@ISB'!D105</f>
        <v>0</v>
      </c>
      <c r="G93" s="28">
        <f>'TN-Tabelle für Erasmus@ISB'!E105</f>
        <v>0</v>
      </c>
      <c r="H93" s="29">
        <f>'TN-Tabelle für Erasmus@ISB'!F105</f>
        <v>0</v>
      </c>
      <c r="I93" s="28">
        <f>'TN-Tabelle für Erasmus@ISB'!G105</f>
        <v>0</v>
      </c>
      <c r="J93" s="11">
        <f>'TN-Tabelle für Erasmus@ISB'!H105</f>
        <v>0</v>
      </c>
      <c r="K93" s="12">
        <f>'TN-Tabelle für Erasmus@ISB'!I105</f>
        <v>0</v>
      </c>
      <c r="L93" s="12">
        <f>'TN-Tabelle für Erasmus@ISB'!J105</f>
        <v>0</v>
      </c>
      <c r="M93" s="12">
        <f>'TN-Tabelle für Erasmus@ISB'!K105</f>
        <v>0</v>
      </c>
      <c r="N93" s="12">
        <f>'TN-Tabelle für Erasmus@ISB'!L105</f>
        <v>0</v>
      </c>
      <c r="O93" s="12">
        <f>'TN-Tabelle für Erasmus@ISB'!M105</f>
        <v>0</v>
      </c>
      <c r="P93" s="10">
        <f>'TN-Tabelle für Erasmus@ISB'!O105</f>
        <v>0</v>
      </c>
      <c r="Q93" s="30">
        <f>'TN-Tabelle für Erasmus@ISB'!AB105</f>
        <v>0</v>
      </c>
      <c r="R93" s="30">
        <f>'TN-Tabelle für Erasmus@ISB'!AC105</f>
        <v>0</v>
      </c>
      <c r="S93" s="10">
        <f>'TN-Tabelle für Erasmus@ISB'!T105</f>
        <v>0</v>
      </c>
      <c r="T93" s="10">
        <f>'TN-Tabelle für Erasmus@ISB'!N105</f>
        <v>0</v>
      </c>
      <c r="U93" s="196"/>
      <c r="V93" s="196" t="s">
        <v>63</v>
      </c>
      <c r="W93" s="196"/>
      <c r="X93" s="196"/>
      <c r="Y93" s="196" t="s">
        <v>63</v>
      </c>
      <c r="Z93" s="196"/>
      <c r="AA93" s="196" t="s">
        <v>63</v>
      </c>
      <c r="AB93" s="196"/>
      <c r="AC93" s="200">
        <f>'TN-Tabelle für Erasmus@ISB'!H105</f>
        <v>0</v>
      </c>
      <c r="AD93" s="201">
        <f>'TN-Tabelle für Erasmus@ISB'!J105</f>
        <v>0</v>
      </c>
      <c r="AE93" s="201">
        <f>'TN-Tabelle für Erasmus@ISB'!O105</f>
        <v>0</v>
      </c>
      <c r="AF93" s="10">
        <f>'TN-Tabelle für Erasmus@ISB'!P105</f>
        <v>0</v>
      </c>
      <c r="AG93" s="201">
        <f>'TN-Tabelle für Erasmus@ISB'!$B$2</f>
        <v>0</v>
      </c>
      <c r="AH93" s="10">
        <f>'TN-Tabelle für Erasmus@ISB'!T105</f>
        <v>0</v>
      </c>
      <c r="AI93" s="10">
        <f>'TN-Tabelle für Erasmus@ISB'!U105</f>
        <v>0</v>
      </c>
      <c r="AJ93" s="10" t="str">
        <f>'TN-Tabelle für Erasmus@ISB'!Y105</f>
        <v>zu wenig km</v>
      </c>
      <c r="AK93" s="10">
        <f>'TN-Tabelle für Erasmus@ISB'!X105</f>
        <v>0</v>
      </c>
      <c r="AL93" s="10">
        <f>'TN-Tabelle für Erasmus@ISB'!Z105</f>
        <v>0</v>
      </c>
      <c r="AM93" s="26" t="str">
        <f>'TN-Tabelle für Erasmus@ISB'!AA105</f>
        <v>Ja</v>
      </c>
      <c r="AN93" s="13">
        <f>'TN-Tabelle für Erasmus@ISB'!AH105</f>
        <v>0</v>
      </c>
      <c r="AO93" s="25">
        <f>'TN-Tabelle für Erasmus@ISB'!AG105</f>
        <v>0</v>
      </c>
      <c r="AP93" s="10" t="str">
        <f>'TN-Tabelle für Erasmus@ISB'!Q105</f>
        <v>Kurstitel (nur eintragen bei Auswahl Kurs)</v>
      </c>
      <c r="AQ93" s="227">
        <f t="shared" si="4"/>
        <v>2</v>
      </c>
      <c r="AR93" s="28">
        <f>'TN-Tabelle für Erasmus@ISB'!E105</f>
        <v>0</v>
      </c>
      <c r="AS93" s="28">
        <f>'TN-Tabelle für Erasmus@ISB'!D105</f>
        <v>0</v>
      </c>
      <c r="AT93" s="28">
        <f>'TN-Tabelle für Erasmus@ISB'!C105</f>
        <v>0</v>
      </c>
      <c r="AU93" s="28">
        <f>Intern!$AE$29</f>
        <v>1</v>
      </c>
      <c r="AV93" s="219">
        <f>SUM(Intern!$AE$20+Intern!$AE$21)</f>
        <v>3345</v>
      </c>
      <c r="AW93">
        <f>Intern!$AE$23</f>
        <v>0</v>
      </c>
      <c r="AX93">
        <f>Intern!$AE$24</f>
        <v>1</v>
      </c>
      <c r="AY93">
        <f>Intern!$AE$25</f>
        <v>0</v>
      </c>
      <c r="AZ93">
        <f>COUNTIF('TN-Tabelle für Erasmus@ISB'!$B$14:$B$155,"Lehrkräfte: Begleitperson")</f>
        <v>2</v>
      </c>
      <c r="BA93">
        <f>COUNTIF('TN-Tabelle für Erasmus@ISB'!$B$14:$B$155,"Lernende: Gruppenmobilität")</f>
        <v>1</v>
      </c>
      <c r="BB93" s="38">
        <f t="shared" si="6"/>
        <v>2</v>
      </c>
      <c r="BC93" s="38">
        <f>Intern!$AE$28</f>
        <v>2</v>
      </c>
      <c r="BD93" s="38">
        <f>Intern!$AE$29</f>
        <v>1</v>
      </c>
      <c r="BF93" s="10" t="str">
        <f>'TN-Tabelle für Erasmus@ISB'!Y105</f>
        <v>zu wenig km</v>
      </c>
      <c r="BG93" s="10">
        <f>'TN-Tabelle für Erasmus@ISB'!X105</f>
        <v>0</v>
      </c>
      <c r="BH93" s="10">
        <v>0</v>
      </c>
      <c r="BI93" s="13">
        <f>'TN-Tabelle für Erasmus@ISB'!AH105</f>
        <v>0</v>
      </c>
      <c r="BJ93" s="219">
        <f>SUM(Intern!$AE$20+Intern!$AE$21)</f>
        <v>3345</v>
      </c>
      <c r="BK93">
        <f>Intern!$AE$15</f>
        <v>413</v>
      </c>
      <c r="BL93">
        <f>Intern!$AE$14</f>
        <v>1897</v>
      </c>
      <c r="BM93" s="12"/>
    </row>
    <row r="94" spans="1:65" ht="15">
      <c r="A94" s="27"/>
      <c r="B94" s="27">
        <f>'TN-Tabelle für Erasmus@ISB'!R106</f>
        <v>0</v>
      </c>
      <c r="C94" s="28">
        <f>'TN-Tabelle für Erasmus@ISB'!B106</f>
        <v>0</v>
      </c>
      <c r="D94" s="28" t="str">
        <f t="shared" si="5"/>
        <v>0</v>
      </c>
      <c r="E94" s="28">
        <f>'TN-Tabelle für Erasmus@ISB'!C106</f>
        <v>0</v>
      </c>
      <c r="F94" s="28">
        <f>'TN-Tabelle für Erasmus@ISB'!D106</f>
        <v>0</v>
      </c>
      <c r="G94" s="28">
        <f>'TN-Tabelle für Erasmus@ISB'!E106</f>
        <v>0</v>
      </c>
      <c r="H94" s="29">
        <f>'TN-Tabelle für Erasmus@ISB'!F106</f>
        <v>0</v>
      </c>
      <c r="I94" s="28">
        <f>'TN-Tabelle für Erasmus@ISB'!G106</f>
        <v>0</v>
      </c>
      <c r="J94" s="11">
        <f>'TN-Tabelle für Erasmus@ISB'!H106</f>
        <v>0</v>
      </c>
      <c r="K94" s="12">
        <f>'TN-Tabelle für Erasmus@ISB'!I106</f>
        <v>0</v>
      </c>
      <c r="L94" s="12">
        <f>'TN-Tabelle für Erasmus@ISB'!J106</f>
        <v>0</v>
      </c>
      <c r="M94" s="12">
        <f>'TN-Tabelle für Erasmus@ISB'!K106</f>
        <v>0</v>
      </c>
      <c r="N94" s="12">
        <f>'TN-Tabelle für Erasmus@ISB'!L106</f>
        <v>0</v>
      </c>
      <c r="O94" s="12">
        <f>'TN-Tabelle für Erasmus@ISB'!M106</f>
        <v>0</v>
      </c>
      <c r="P94" s="10">
        <f>'TN-Tabelle für Erasmus@ISB'!O106</f>
        <v>0</v>
      </c>
      <c r="Q94" s="30">
        <f>'TN-Tabelle für Erasmus@ISB'!AB106</f>
        <v>0</v>
      </c>
      <c r="R94" s="30">
        <f>'TN-Tabelle für Erasmus@ISB'!AC106</f>
        <v>0</v>
      </c>
      <c r="S94" s="10">
        <f>'TN-Tabelle für Erasmus@ISB'!T106</f>
        <v>0</v>
      </c>
      <c r="T94" s="10">
        <f>'TN-Tabelle für Erasmus@ISB'!N106</f>
        <v>0</v>
      </c>
      <c r="U94" s="196"/>
      <c r="V94" s="196" t="s">
        <v>63</v>
      </c>
      <c r="W94" s="196"/>
      <c r="X94" s="196"/>
      <c r="Y94" s="196" t="s">
        <v>63</v>
      </c>
      <c r="Z94" s="196"/>
      <c r="AA94" s="196" t="s">
        <v>63</v>
      </c>
      <c r="AB94" s="196"/>
      <c r="AC94" s="200">
        <f>'TN-Tabelle für Erasmus@ISB'!H106</f>
        <v>0</v>
      </c>
      <c r="AD94" s="201">
        <f>'TN-Tabelle für Erasmus@ISB'!J106</f>
        <v>0</v>
      </c>
      <c r="AE94" s="201">
        <f>'TN-Tabelle für Erasmus@ISB'!O106</f>
        <v>0</v>
      </c>
      <c r="AF94" s="10">
        <f>'TN-Tabelle für Erasmus@ISB'!P106</f>
        <v>0</v>
      </c>
      <c r="AG94" s="201">
        <f>'TN-Tabelle für Erasmus@ISB'!$B$2</f>
        <v>0</v>
      </c>
      <c r="AH94" s="10">
        <f>'TN-Tabelle für Erasmus@ISB'!T106</f>
        <v>0</v>
      </c>
      <c r="AI94" s="10">
        <f>'TN-Tabelle für Erasmus@ISB'!U106</f>
        <v>0</v>
      </c>
      <c r="AJ94" s="10" t="str">
        <f>'TN-Tabelle für Erasmus@ISB'!Y106</f>
        <v>zu wenig km</v>
      </c>
      <c r="AK94" s="10">
        <f>'TN-Tabelle für Erasmus@ISB'!X106</f>
        <v>0</v>
      </c>
      <c r="AL94" s="10">
        <f>'TN-Tabelle für Erasmus@ISB'!Z106</f>
        <v>0</v>
      </c>
      <c r="AM94" s="26" t="str">
        <f>'TN-Tabelle für Erasmus@ISB'!AA106</f>
        <v>Ja</v>
      </c>
      <c r="AN94" s="13">
        <f>'TN-Tabelle für Erasmus@ISB'!AH106</f>
        <v>0</v>
      </c>
      <c r="AO94" s="25">
        <f>'TN-Tabelle für Erasmus@ISB'!AG106</f>
        <v>0</v>
      </c>
      <c r="AP94" s="10" t="str">
        <f>'TN-Tabelle für Erasmus@ISB'!Q106</f>
        <v>Kurstitel (nur eintragen bei Auswahl Kurs)</v>
      </c>
      <c r="AQ94" s="227">
        <f t="shared" si="4"/>
        <v>2</v>
      </c>
      <c r="AR94" s="28">
        <f>'TN-Tabelle für Erasmus@ISB'!E106</f>
        <v>0</v>
      </c>
      <c r="AS94" s="28">
        <f>'TN-Tabelle für Erasmus@ISB'!D106</f>
        <v>0</v>
      </c>
      <c r="AT94" s="28">
        <f>'TN-Tabelle für Erasmus@ISB'!C106</f>
        <v>0</v>
      </c>
      <c r="AU94" s="28">
        <f>Intern!$AE$29</f>
        <v>1</v>
      </c>
      <c r="AV94" s="219">
        <f>SUM(Intern!$AE$20+Intern!$AE$21)</f>
        <v>3345</v>
      </c>
      <c r="AW94">
        <f>Intern!$AE$23</f>
        <v>0</v>
      </c>
      <c r="AX94">
        <f>Intern!$AE$24</f>
        <v>1</v>
      </c>
      <c r="AY94">
        <f>Intern!$AE$25</f>
        <v>0</v>
      </c>
      <c r="AZ94">
        <f>COUNTIF('TN-Tabelle für Erasmus@ISB'!$B$14:$B$155,"Lehrkräfte: Begleitperson")</f>
        <v>2</v>
      </c>
      <c r="BA94">
        <f>COUNTIF('TN-Tabelle für Erasmus@ISB'!$B$14:$B$155,"Lernende: Gruppenmobilität")</f>
        <v>1</v>
      </c>
      <c r="BB94" s="38">
        <f t="shared" si="6"/>
        <v>2</v>
      </c>
      <c r="BC94" s="38">
        <f>Intern!$AE$28</f>
        <v>2</v>
      </c>
      <c r="BD94" s="38">
        <f>Intern!$AE$29</f>
        <v>1</v>
      </c>
      <c r="BF94" s="10" t="str">
        <f>'TN-Tabelle für Erasmus@ISB'!Y106</f>
        <v>zu wenig km</v>
      </c>
      <c r="BG94" s="10">
        <f>'TN-Tabelle für Erasmus@ISB'!X106</f>
        <v>0</v>
      </c>
      <c r="BH94" s="10">
        <v>0</v>
      </c>
      <c r="BI94" s="13">
        <f>'TN-Tabelle für Erasmus@ISB'!AH106</f>
        <v>0</v>
      </c>
      <c r="BJ94" s="219">
        <f>SUM(Intern!$AE$20+Intern!$AE$21)</f>
        <v>3345</v>
      </c>
      <c r="BK94">
        <f>Intern!$AE$15</f>
        <v>413</v>
      </c>
      <c r="BL94">
        <f>Intern!$AE$14</f>
        <v>1897</v>
      </c>
      <c r="BM94" s="12"/>
    </row>
    <row r="95" spans="1:65" ht="15">
      <c r="A95" s="27"/>
      <c r="B95" s="27">
        <f>'TN-Tabelle für Erasmus@ISB'!R107</f>
        <v>0</v>
      </c>
      <c r="C95" s="28">
        <f>'TN-Tabelle für Erasmus@ISB'!B107</f>
        <v>0</v>
      </c>
      <c r="D95" s="28" t="str">
        <f t="shared" si="5"/>
        <v>0</v>
      </c>
      <c r="E95" s="28">
        <f>'TN-Tabelle für Erasmus@ISB'!C107</f>
        <v>0</v>
      </c>
      <c r="F95" s="28">
        <f>'TN-Tabelle für Erasmus@ISB'!D107</f>
        <v>0</v>
      </c>
      <c r="G95" s="28">
        <f>'TN-Tabelle für Erasmus@ISB'!E107</f>
        <v>0</v>
      </c>
      <c r="H95" s="29">
        <f>'TN-Tabelle für Erasmus@ISB'!F107</f>
        <v>0</v>
      </c>
      <c r="I95" s="28">
        <f>'TN-Tabelle für Erasmus@ISB'!G107</f>
        <v>0</v>
      </c>
      <c r="J95" s="11">
        <f>'TN-Tabelle für Erasmus@ISB'!H107</f>
        <v>0</v>
      </c>
      <c r="K95" s="12">
        <f>'TN-Tabelle für Erasmus@ISB'!I107</f>
        <v>0</v>
      </c>
      <c r="L95" s="12">
        <f>'TN-Tabelle für Erasmus@ISB'!J107</f>
        <v>0</v>
      </c>
      <c r="M95" s="12">
        <f>'TN-Tabelle für Erasmus@ISB'!K107</f>
        <v>0</v>
      </c>
      <c r="N95" s="12">
        <f>'TN-Tabelle für Erasmus@ISB'!L107</f>
        <v>0</v>
      </c>
      <c r="O95" s="12">
        <f>'TN-Tabelle für Erasmus@ISB'!M107</f>
        <v>0</v>
      </c>
      <c r="P95" s="10">
        <f>'TN-Tabelle für Erasmus@ISB'!O107</f>
        <v>0</v>
      </c>
      <c r="Q95" s="30">
        <f>'TN-Tabelle für Erasmus@ISB'!AB107</f>
        <v>0</v>
      </c>
      <c r="R95" s="30">
        <f>'TN-Tabelle für Erasmus@ISB'!AC107</f>
        <v>0</v>
      </c>
      <c r="S95" s="10">
        <f>'TN-Tabelle für Erasmus@ISB'!T107</f>
        <v>0</v>
      </c>
      <c r="T95" s="10">
        <f>'TN-Tabelle für Erasmus@ISB'!N107</f>
        <v>0</v>
      </c>
      <c r="U95" s="196"/>
      <c r="V95" s="196" t="s">
        <v>63</v>
      </c>
      <c r="W95" s="196"/>
      <c r="X95" s="196"/>
      <c r="Y95" s="196" t="s">
        <v>63</v>
      </c>
      <c r="Z95" s="196"/>
      <c r="AA95" s="196" t="s">
        <v>63</v>
      </c>
      <c r="AB95" s="196"/>
      <c r="AC95" s="200">
        <f>'TN-Tabelle für Erasmus@ISB'!H107</f>
        <v>0</v>
      </c>
      <c r="AD95" s="201">
        <f>'TN-Tabelle für Erasmus@ISB'!J107</f>
        <v>0</v>
      </c>
      <c r="AE95" s="201">
        <f>'TN-Tabelle für Erasmus@ISB'!O107</f>
        <v>0</v>
      </c>
      <c r="AF95" s="10">
        <f>'TN-Tabelle für Erasmus@ISB'!P107</f>
        <v>0</v>
      </c>
      <c r="AG95" s="201">
        <f>'TN-Tabelle für Erasmus@ISB'!$B$2</f>
        <v>0</v>
      </c>
      <c r="AH95" s="10">
        <f>'TN-Tabelle für Erasmus@ISB'!T107</f>
        <v>0</v>
      </c>
      <c r="AI95" s="10">
        <f>'TN-Tabelle für Erasmus@ISB'!U107</f>
        <v>0</v>
      </c>
      <c r="AJ95" s="10" t="str">
        <f>'TN-Tabelle für Erasmus@ISB'!Y107</f>
        <v>zu wenig km</v>
      </c>
      <c r="AK95" s="10">
        <f>'TN-Tabelle für Erasmus@ISB'!X107</f>
        <v>0</v>
      </c>
      <c r="AL95" s="10">
        <f>'TN-Tabelle für Erasmus@ISB'!Z107</f>
        <v>0</v>
      </c>
      <c r="AM95" s="26" t="str">
        <f>'TN-Tabelle für Erasmus@ISB'!AA107</f>
        <v>Ja</v>
      </c>
      <c r="AN95" s="13">
        <f>'TN-Tabelle für Erasmus@ISB'!AH107</f>
        <v>0</v>
      </c>
      <c r="AO95" s="25">
        <f>'TN-Tabelle für Erasmus@ISB'!AG107</f>
        <v>0</v>
      </c>
      <c r="AP95" s="10" t="str">
        <f>'TN-Tabelle für Erasmus@ISB'!Q107</f>
        <v>Kurstitel (nur eintragen bei Auswahl Kurs)</v>
      </c>
      <c r="AQ95" s="227">
        <f t="shared" si="4"/>
        <v>2</v>
      </c>
      <c r="AR95" s="28">
        <f>'TN-Tabelle für Erasmus@ISB'!E107</f>
        <v>0</v>
      </c>
      <c r="AS95" s="28">
        <f>'TN-Tabelle für Erasmus@ISB'!D107</f>
        <v>0</v>
      </c>
      <c r="AT95" s="28">
        <f>'TN-Tabelle für Erasmus@ISB'!C107</f>
        <v>0</v>
      </c>
      <c r="AU95" s="28">
        <f>Intern!$AE$29</f>
        <v>1</v>
      </c>
      <c r="AV95" s="219">
        <f>SUM(Intern!$AE$20+Intern!$AE$21)</f>
        <v>3345</v>
      </c>
      <c r="AW95">
        <f>Intern!$AE$23</f>
        <v>0</v>
      </c>
      <c r="AX95">
        <f>Intern!$AE$24</f>
        <v>1</v>
      </c>
      <c r="AY95">
        <f>Intern!$AE$25</f>
        <v>0</v>
      </c>
      <c r="AZ95">
        <f>COUNTIF('TN-Tabelle für Erasmus@ISB'!$B$14:$B$155,"Lehrkräfte: Begleitperson")</f>
        <v>2</v>
      </c>
      <c r="BA95">
        <f>COUNTIF('TN-Tabelle für Erasmus@ISB'!$B$14:$B$155,"Lernende: Gruppenmobilität")</f>
        <v>1</v>
      </c>
      <c r="BB95" s="38">
        <f t="shared" si="6"/>
        <v>2</v>
      </c>
      <c r="BC95" s="38">
        <f>Intern!$AE$28</f>
        <v>2</v>
      </c>
      <c r="BD95" s="38">
        <f>Intern!$AE$29</f>
        <v>1</v>
      </c>
      <c r="BF95" s="10" t="str">
        <f>'TN-Tabelle für Erasmus@ISB'!Y107</f>
        <v>zu wenig km</v>
      </c>
      <c r="BG95" s="10">
        <f>'TN-Tabelle für Erasmus@ISB'!X107</f>
        <v>0</v>
      </c>
      <c r="BH95" s="10">
        <v>0</v>
      </c>
      <c r="BI95" s="13">
        <f>'TN-Tabelle für Erasmus@ISB'!AH107</f>
        <v>0</v>
      </c>
      <c r="BJ95" s="219">
        <f>SUM(Intern!$AE$20+Intern!$AE$21)</f>
        <v>3345</v>
      </c>
      <c r="BK95">
        <f>Intern!$AE$15</f>
        <v>413</v>
      </c>
      <c r="BL95">
        <f>Intern!$AE$14</f>
        <v>1897</v>
      </c>
      <c r="BM95" s="12"/>
    </row>
    <row r="96" spans="1:65" ht="15">
      <c r="A96" s="27"/>
      <c r="B96" s="27">
        <f>'TN-Tabelle für Erasmus@ISB'!R108</f>
        <v>0</v>
      </c>
      <c r="C96" s="28">
        <f>'TN-Tabelle für Erasmus@ISB'!B108</f>
        <v>0</v>
      </c>
      <c r="D96" s="28" t="str">
        <f t="shared" si="5"/>
        <v>0</v>
      </c>
      <c r="E96" s="28">
        <f>'TN-Tabelle für Erasmus@ISB'!C108</f>
        <v>0</v>
      </c>
      <c r="F96" s="28">
        <f>'TN-Tabelle für Erasmus@ISB'!D108</f>
        <v>0</v>
      </c>
      <c r="G96" s="28">
        <f>'TN-Tabelle für Erasmus@ISB'!E108</f>
        <v>0</v>
      </c>
      <c r="H96" s="29">
        <f>'TN-Tabelle für Erasmus@ISB'!F108</f>
        <v>0</v>
      </c>
      <c r="I96" s="28">
        <f>'TN-Tabelle für Erasmus@ISB'!G108</f>
        <v>0</v>
      </c>
      <c r="J96" s="11">
        <f>'TN-Tabelle für Erasmus@ISB'!H108</f>
        <v>0</v>
      </c>
      <c r="K96" s="12">
        <f>'TN-Tabelle für Erasmus@ISB'!I108</f>
        <v>0</v>
      </c>
      <c r="L96" s="12">
        <f>'TN-Tabelle für Erasmus@ISB'!J108</f>
        <v>0</v>
      </c>
      <c r="M96" s="12">
        <f>'TN-Tabelle für Erasmus@ISB'!K108</f>
        <v>0</v>
      </c>
      <c r="N96" s="12">
        <f>'TN-Tabelle für Erasmus@ISB'!L108</f>
        <v>0</v>
      </c>
      <c r="O96" s="12">
        <f>'TN-Tabelle für Erasmus@ISB'!M108</f>
        <v>0</v>
      </c>
      <c r="P96" s="10">
        <f>'TN-Tabelle für Erasmus@ISB'!O108</f>
        <v>0</v>
      </c>
      <c r="Q96" s="30">
        <f>'TN-Tabelle für Erasmus@ISB'!AB108</f>
        <v>0</v>
      </c>
      <c r="R96" s="30">
        <f>'TN-Tabelle für Erasmus@ISB'!AC108</f>
        <v>0</v>
      </c>
      <c r="S96" s="10">
        <f>'TN-Tabelle für Erasmus@ISB'!T108</f>
        <v>0</v>
      </c>
      <c r="T96" s="10">
        <f>'TN-Tabelle für Erasmus@ISB'!N108</f>
        <v>0</v>
      </c>
      <c r="U96" s="196"/>
      <c r="V96" s="196" t="s">
        <v>63</v>
      </c>
      <c r="W96" s="196"/>
      <c r="X96" s="196"/>
      <c r="Y96" s="196" t="s">
        <v>63</v>
      </c>
      <c r="Z96" s="196"/>
      <c r="AA96" s="196" t="s">
        <v>63</v>
      </c>
      <c r="AB96" s="196"/>
      <c r="AC96" s="200">
        <f>'TN-Tabelle für Erasmus@ISB'!H108</f>
        <v>0</v>
      </c>
      <c r="AD96" s="201">
        <f>'TN-Tabelle für Erasmus@ISB'!J108</f>
        <v>0</v>
      </c>
      <c r="AE96" s="201">
        <f>'TN-Tabelle für Erasmus@ISB'!O108</f>
        <v>0</v>
      </c>
      <c r="AF96" s="10">
        <f>'TN-Tabelle für Erasmus@ISB'!P108</f>
        <v>0</v>
      </c>
      <c r="AG96" s="201">
        <f>'TN-Tabelle für Erasmus@ISB'!$B$2</f>
        <v>0</v>
      </c>
      <c r="AH96" s="10">
        <f>'TN-Tabelle für Erasmus@ISB'!T108</f>
        <v>0</v>
      </c>
      <c r="AI96" s="10">
        <f>'TN-Tabelle für Erasmus@ISB'!U108</f>
        <v>0</v>
      </c>
      <c r="AJ96" s="10" t="str">
        <f>'TN-Tabelle für Erasmus@ISB'!Y108</f>
        <v>zu wenig km</v>
      </c>
      <c r="AK96" s="10">
        <f>'TN-Tabelle für Erasmus@ISB'!X108</f>
        <v>0</v>
      </c>
      <c r="AL96" s="10">
        <f>'TN-Tabelle für Erasmus@ISB'!Z108</f>
        <v>0</v>
      </c>
      <c r="AM96" s="26" t="str">
        <f>'TN-Tabelle für Erasmus@ISB'!AA108</f>
        <v>Ja</v>
      </c>
      <c r="AN96" s="13">
        <f>'TN-Tabelle für Erasmus@ISB'!AH108</f>
        <v>0</v>
      </c>
      <c r="AO96" s="25">
        <f>'TN-Tabelle für Erasmus@ISB'!AG108</f>
        <v>0</v>
      </c>
      <c r="AP96" s="10" t="str">
        <f>'TN-Tabelle für Erasmus@ISB'!Q108</f>
        <v>Kurstitel (nur eintragen bei Auswahl Kurs)</v>
      </c>
      <c r="AQ96" s="227">
        <f t="shared" si="4"/>
        <v>2</v>
      </c>
      <c r="AR96" s="28">
        <f>'TN-Tabelle für Erasmus@ISB'!E108</f>
        <v>0</v>
      </c>
      <c r="AS96" s="28">
        <f>'TN-Tabelle für Erasmus@ISB'!D108</f>
        <v>0</v>
      </c>
      <c r="AT96" s="28">
        <f>'TN-Tabelle für Erasmus@ISB'!C108</f>
        <v>0</v>
      </c>
      <c r="AU96" s="28">
        <f>Intern!$AE$29</f>
        <v>1</v>
      </c>
      <c r="AV96" s="219">
        <f>SUM(Intern!$AE$20+Intern!$AE$21)</f>
        <v>3345</v>
      </c>
      <c r="AW96">
        <f>Intern!$AE$23</f>
        <v>0</v>
      </c>
      <c r="AX96">
        <f>Intern!$AE$24</f>
        <v>1</v>
      </c>
      <c r="AY96">
        <f>Intern!$AE$25</f>
        <v>0</v>
      </c>
      <c r="AZ96">
        <f>COUNTIF('TN-Tabelle für Erasmus@ISB'!$B$14:$B$155,"Lehrkräfte: Begleitperson")</f>
        <v>2</v>
      </c>
      <c r="BA96">
        <f>COUNTIF('TN-Tabelle für Erasmus@ISB'!$B$14:$B$155,"Lernende: Gruppenmobilität")</f>
        <v>1</v>
      </c>
      <c r="BB96" s="38">
        <f t="shared" si="6"/>
        <v>2</v>
      </c>
      <c r="BC96" s="38">
        <f>Intern!$AE$28</f>
        <v>2</v>
      </c>
      <c r="BD96" s="38">
        <f>Intern!$AE$29</f>
        <v>1</v>
      </c>
      <c r="BF96" s="10" t="str">
        <f>'TN-Tabelle für Erasmus@ISB'!Y108</f>
        <v>zu wenig km</v>
      </c>
      <c r="BG96" s="10">
        <f>'TN-Tabelle für Erasmus@ISB'!X108</f>
        <v>0</v>
      </c>
      <c r="BH96" s="10">
        <v>0</v>
      </c>
      <c r="BI96" s="13">
        <f>'TN-Tabelle für Erasmus@ISB'!AH108</f>
        <v>0</v>
      </c>
      <c r="BJ96" s="219">
        <f>SUM(Intern!$AE$20+Intern!$AE$21)</f>
        <v>3345</v>
      </c>
      <c r="BK96">
        <f>Intern!$AE$15</f>
        <v>413</v>
      </c>
      <c r="BL96">
        <f>Intern!$AE$14</f>
        <v>1897</v>
      </c>
      <c r="BM96" s="12"/>
    </row>
    <row r="97" spans="1:65" ht="15">
      <c r="A97" s="27"/>
      <c r="B97" s="27">
        <f>'TN-Tabelle für Erasmus@ISB'!R109</f>
        <v>0</v>
      </c>
      <c r="C97" s="28">
        <f>'TN-Tabelle für Erasmus@ISB'!B109</f>
        <v>0</v>
      </c>
      <c r="D97" s="28" t="str">
        <f t="shared" si="5"/>
        <v>0</v>
      </c>
      <c r="E97" s="28">
        <f>'TN-Tabelle für Erasmus@ISB'!C109</f>
        <v>0</v>
      </c>
      <c r="F97" s="28">
        <f>'TN-Tabelle für Erasmus@ISB'!D109</f>
        <v>0</v>
      </c>
      <c r="G97" s="28">
        <f>'TN-Tabelle für Erasmus@ISB'!E109</f>
        <v>0</v>
      </c>
      <c r="H97" s="29">
        <f>'TN-Tabelle für Erasmus@ISB'!F109</f>
        <v>0</v>
      </c>
      <c r="I97" s="28">
        <f>'TN-Tabelle für Erasmus@ISB'!G109</f>
        <v>0</v>
      </c>
      <c r="J97" s="11">
        <f>'TN-Tabelle für Erasmus@ISB'!H109</f>
        <v>0</v>
      </c>
      <c r="K97" s="12">
        <f>'TN-Tabelle für Erasmus@ISB'!I109</f>
        <v>0</v>
      </c>
      <c r="L97" s="12">
        <f>'TN-Tabelle für Erasmus@ISB'!J109</f>
        <v>0</v>
      </c>
      <c r="M97" s="12">
        <f>'TN-Tabelle für Erasmus@ISB'!K109</f>
        <v>0</v>
      </c>
      <c r="N97" s="12">
        <f>'TN-Tabelle für Erasmus@ISB'!L109</f>
        <v>0</v>
      </c>
      <c r="O97" s="12">
        <f>'TN-Tabelle für Erasmus@ISB'!M109</f>
        <v>0</v>
      </c>
      <c r="P97" s="10">
        <f>'TN-Tabelle für Erasmus@ISB'!O109</f>
        <v>0</v>
      </c>
      <c r="Q97" s="30">
        <f>'TN-Tabelle für Erasmus@ISB'!AB109</f>
        <v>0</v>
      </c>
      <c r="R97" s="30">
        <f>'TN-Tabelle für Erasmus@ISB'!AC109</f>
        <v>0</v>
      </c>
      <c r="S97" s="10">
        <f>'TN-Tabelle für Erasmus@ISB'!T109</f>
        <v>0</v>
      </c>
      <c r="T97" s="10">
        <f>'TN-Tabelle für Erasmus@ISB'!N109</f>
        <v>0</v>
      </c>
      <c r="U97" s="196"/>
      <c r="V97" s="196" t="s">
        <v>63</v>
      </c>
      <c r="W97" s="196"/>
      <c r="X97" s="196"/>
      <c r="Y97" s="196" t="s">
        <v>63</v>
      </c>
      <c r="Z97" s="196"/>
      <c r="AA97" s="196" t="s">
        <v>63</v>
      </c>
      <c r="AB97" s="196"/>
      <c r="AC97" s="200">
        <f>'TN-Tabelle für Erasmus@ISB'!H109</f>
        <v>0</v>
      </c>
      <c r="AD97" s="201">
        <f>'TN-Tabelle für Erasmus@ISB'!J109</f>
        <v>0</v>
      </c>
      <c r="AE97" s="201">
        <f>'TN-Tabelle für Erasmus@ISB'!O109</f>
        <v>0</v>
      </c>
      <c r="AF97" s="10">
        <f>'TN-Tabelle für Erasmus@ISB'!P109</f>
        <v>0</v>
      </c>
      <c r="AG97" s="201">
        <f>'TN-Tabelle für Erasmus@ISB'!$B$2</f>
        <v>0</v>
      </c>
      <c r="AH97" s="10">
        <f>'TN-Tabelle für Erasmus@ISB'!T109</f>
        <v>0</v>
      </c>
      <c r="AI97" s="10">
        <f>'TN-Tabelle für Erasmus@ISB'!U109</f>
        <v>0</v>
      </c>
      <c r="AJ97" s="10" t="str">
        <f>'TN-Tabelle für Erasmus@ISB'!Y109</f>
        <v>zu wenig km</v>
      </c>
      <c r="AK97" s="10">
        <f>'TN-Tabelle für Erasmus@ISB'!X109</f>
        <v>0</v>
      </c>
      <c r="AL97" s="10">
        <f>'TN-Tabelle für Erasmus@ISB'!Z109</f>
        <v>0</v>
      </c>
      <c r="AM97" s="26" t="str">
        <f>'TN-Tabelle für Erasmus@ISB'!AA109</f>
        <v>Ja</v>
      </c>
      <c r="AN97" s="13">
        <f>'TN-Tabelle für Erasmus@ISB'!AH109</f>
        <v>0</v>
      </c>
      <c r="AO97" s="25">
        <f>'TN-Tabelle für Erasmus@ISB'!AG109</f>
        <v>0</v>
      </c>
      <c r="AP97" s="10" t="str">
        <f>'TN-Tabelle für Erasmus@ISB'!Q109</f>
        <v>Kurstitel (nur eintragen bei Auswahl Kurs)</v>
      </c>
      <c r="AQ97" s="227">
        <f t="shared" si="4"/>
        <v>2</v>
      </c>
      <c r="AR97" s="28">
        <f>'TN-Tabelle für Erasmus@ISB'!E109</f>
        <v>0</v>
      </c>
      <c r="AS97" s="28">
        <f>'TN-Tabelle für Erasmus@ISB'!D109</f>
        <v>0</v>
      </c>
      <c r="AT97" s="28">
        <f>'TN-Tabelle für Erasmus@ISB'!C109</f>
        <v>0</v>
      </c>
      <c r="AU97" s="28">
        <f>Intern!$AE$29</f>
        <v>1</v>
      </c>
      <c r="AV97" s="219">
        <f>SUM(Intern!$AE$20+Intern!$AE$21)</f>
        <v>3345</v>
      </c>
      <c r="AW97">
        <f>Intern!$AE$23</f>
        <v>0</v>
      </c>
      <c r="AX97">
        <f>Intern!$AE$24</f>
        <v>1</v>
      </c>
      <c r="AY97">
        <f>Intern!$AE$25</f>
        <v>0</v>
      </c>
      <c r="AZ97">
        <f>COUNTIF('TN-Tabelle für Erasmus@ISB'!$B$14:$B$155,"Lehrkräfte: Begleitperson")</f>
        <v>2</v>
      </c>
      <c r="BA97">
        <f>COUNTIF('TN-Tabelle für Erasmus@ISB'!$B$14:$B$155,"Lernende: Gruppenmobilität")</f>
        <v>1</v>
      </c>
      <c r="BB97" s="38">
        <f t="shared" si="6"/>
        <v>2</v>
      </c>
      <c r="BC97" s="38">
        <f>Intern!$AE$28</f>
        <v>2</v>
      </c>
      <c r="BD97" s="38">
        <f>Intern!$AE$29</f>
        <v>1</v>
      </c>
      <c r="BF97" s="10" t="str">
        <f>'TN-Tabelle für Erasmus@ISB'!Y109</f>
        <v>zu wenig km</v>
      </c>
      <c r="BG97" s="10">
        <f>'TN-Tabelle für Erasmus@ISB'!X109</f>
        <v>0</v>
      </c>
      <c r="BH97" s="10">
        <v>0</v>
      </c>
      <c r="BI97" s="13">
        <f>'TN-Tabelle für Erasmus@ISB'!AH109</f>
        <v>0</v>
      </c>
      <c r="BJ97" s="219">
        <f>SUM(Intern!$AE$20+Intern!$AE$21)</f>
        <v>3345</v>
      </c>
      <c r="BK97">
        <f>Intern!$AE$15</f>
        <v>413</v>
      </c>
      <c r="BL97">
        <f>Intern!$AE$14</f>
        <v>1897</v>
      </c>
      <c r="BM97" s="12"/>
    </row>
    <row r="98" spans="1:65" ht="15">
      <c r="A98" s="27"/>
      <c r="B98" s="27">
        <f>'TN-Tabelle für Erasmus@ISB'!R110</f>
        <v>0</v>
      </c>
      <c r="C98" s="28">
        <f>'TN-Tabelle für Erasmus@ISB'!B110</f>
        <v>0</v>
      </c>
      <c r="D98" s="28" t="str">
        <f t="shared" si="5"/>
        <v>0</v>
      </c>
      <c r="E98" s="28">
        <f>'TN-Tabelle für Erasmus@ISB'!C110</f>
        <v>0</v>
      </c>
      <c r="F98" s="28">
        <f>'TN-Tabelle für Erasmus@ISB'!D110</f>
        <v>0</v>
      </c>
      <c r="G98" s="28">
        <f>'TN-Tabelle für Erasmus@ISB'!E110</f>
        <v>0</v>
      </c>
      <c r="H98" s="29">
        <f>'TN-Tabelle für Erasmus@ISB'!F110</f>
        <v>0</v>
      </c>
      <c r="I98" s="28">
        <f>'TN-Tabelle für Erasmus@ISB'!G110</f>
        <v>0</v>
      </c>
      <c r="J98" s="11">
        <f>'TN-Tabelle für Erasmus@ISB'!H110</f>
        <v>0</v>
      </c>
      <c r="K98" s="12">
        <f>'TN-Tabelle für Erasmus@ISB'!I110</f>
        <v>0</v>
      </c>
      <c r="L98" s="12">
        <f>'TN-Tabelle für Erasmus@ISB'!J110</f>
        <v>0</v>
      </c>
      <c r="M98" s="12">
        <f>'TN-Tabelle für Erasmus@ISB'!K110</f>
        <v>0</v>
      </c>
      <c r="N98" s="12">
        <f>'TN-Tabelle für Erasmus@ISB'!L110</f>
        <v>0</v>
      </c>
      <c r="O98" s="12">
        <f>'TN-Tabelle für Erasmus@ISB'!M110</f>
        <v>0</v>
      </c>
      <c r="P98" s="10">
        <f>'TN-Tabelle für Erasmus@ISB'!O110</f>
        <v>0</v>
      </c>
      <c r="Q98" s="30">
        <f>'TN-Tabelle für Erasmus@ISB'!AB110</f>
        <v>0</v>
      </c>
      <c r="R98" s="30">
        <f>'TN-Tabelle für Erasmus@ISB'!AC110</f>
        <v>0</v>
      </c>
      <c r="S98" s="10">
        <f>'TN-Tabelle für Erasmus@ISB'!T110</f>
        <v>0</v>
      </c>
      <c r="T98" s="10">
        <f>'TN-Tabelle für Erasmus@ISB'!N110</f>
        <v>0</v>
      </c>
      <c r="U98" s="196"/>
      <c r="V98" s="196" t="s">
        <v>63</v>
      </c>
      <c r="W98" s="196"/>
      <c r="X98" s="196"/>
      <c r="Y98" s="196" t="s">
        <v>63</v>
      </c>
      <c r="Z98" s="196"/>
      <c r="AA98" s="196" t="s">
        <v>63</v>
      </c>
      <c r="AB98" s="196"/>
      <c r="AC98" s="200">
        <f>'TN-Tabelle für Erasmus@ISB'!H110</f>
        <v>0</v>
      </c>
      <c r="AD98" s="201">
        <f>'TN-Tabelle für Erasmus@ISB'!J110</f>
        <v>0</v>
      </c>
      <c r="AE98" s="201">
        <f>'TN-Tabelle für Erasmus@ISB'!O110</f>
        <v>0</v>
      </c>
      <c r="AF98" s="10">
        <f>'TN-Tabelle für Erasmus@ISB'!P110</f>
        <v>0</v>
      </c>
      <c r="AG98" s="201">
        <f>'TN-Tabelle für Erasmus@ISB'!$B$2</f>
        <v>0</v>
      </c>
      <c r="AH98" s="10">
        <f>'TN-Tabelle für Erasmus@ISB'!T110</f>
        <v>0</v>
      </c>
      <c r="AI98" s="10">
        <f>'TN-Tabelle für Erasmus@ISB'!U110</f>
        <v>0</v>
      </c>
      <c r="AJ98" s="10" t="str">
        <f>'TN-Tabelle für Erasmus@ISB'!Y110</f>
        <v>zu wenig km</v>
      </c>
      <c r="AK98" s="10">
        <f>'TN-Tabelle für Erasmus@ISB'!X110</f>
        <v>0</v>
      </c>
      <c r="AL98" s="10">
        <f>'TN-Tabelle für Erasmus@ISB'!Z110</f>
        <v>0</v>
      </c>
      <c r="AM98" s="26" t="str">
        <f>'TN-Tabelle für Erasmus@ISB'!AA110</f>
        <v>Ja</v>
      </c>
      <c r="AN98" s="13">
        <f>'TN-Tabelle für Erasmus@ISB'!AH110</f>
        <v>0</v>
      </c>
      <c r="AO98" s="25">
        <f>'TN-Tabelle für Erasmus@ISB'!AG110</f>
        <v>0</v>
      </c>
      <c r="AP98" s="10" t="str">
        <f>'TN-Tabelle für Erasmus@ISB'!Q110</f>
        <v>Kurstitel (nur eintragen bei Auswahl Kurs)</v>
      </c>
      <c r="AQ98" s="227">
        <f t="shared" ref="AQ98:AQ129" si="7">SUMIFS($BI$2:$BI$143,$C$2:$C$143,"Lernende: Gruppenmobilität",$BI$2:$BI$143,"&gt;0") / COUNTIFS($C$2:$C$143, "Lernende: Gruppenmobilität", $BI$2:$BI$143, "&gt;"&amp;0)</f>
        <v>2</v>
      </c>
      <c r="AR98" s="28">
        <f>'TN-Tabelle für Erasmus@ISB'!E110</f>
        <v>0</v>
      </c>
      <c r="AS98" s="28">
        <f>'TN-Tabelle für Erasmus@ISB'!D110</f>
        <v>0</v>
      </c>
      <c r="AT98" s="28">
        <f>'TN-Tabelle für Erasmus@ISB'!C110</f>
        <v>0</v>
      </c>
      <c r="AU98" s="28">
        <f>Intern!$AE$29</f>
        <v>1</v>
      </c>
      <c r="AV98" s="219">
        <f>SUM(Intern!$AE$20+Intern!$AE$21)</f>
        <v>3345</v>
      </c>
      <c r="AW98">
        <f>Intern!$AE$23</f>
        <v>0</v>
      </c>
      <c r="AX98">
        <f>Intern!$AE$24</f>
        <v>1</v>
      </c>
      <c r="AY98">
        <f>Intern!$AE$25</f>
        <v>0</v>
      </c>
      <c r="AZ98">
        <f>COUNTIF('TN-Tabelle für Erasmus@ISB'!$B$14:$B$155,"Lehrkräfte: Begleitperson")</f>
        <v>2</v>
      </c>
      <c r="BA98">
        <f>COUNTIF('TN-Tabelle für Erasmus@ISB'!$B$14:$B$155,"Lernende: Gruppenmobilität")</f>
        <v>1</v>
      </c>
      <c r="BB98" s="38">
        <f t="shared" si="6"/>
        <v>2</v>
      </c>
      <c r="BC98" s="38">
        <f>Intern!$AE$28</f>
        <v>2</v>
      </c>
      <c r="BD98" s="38">
        <f>Intern!$AE$29</f>
        <v>1</v>
      </c>
      <c r="BF98" s="10" t="str">
        <f>'TN-Tabelle für Erasmus@ISB'!Y110</f>
        <v>zu wenig km</v>
      </c>
      <c r="BG98" s="10">
        <f>'TN-Tabelle für Erasmus@ISB'!X110</f>
        <v>0</v>
      </c>
      <c r="BH98" s="10">
        <v>0</v>
      </c>
      <c r="BI98" s="13">
        <f>'TN-Tabelle für Erasmus@ISB'!AH110</f>
        <v>0</v>
      </c>
      <c r="BJ98" s="219">
        <f>SUM(Intern!$AE$20+Intern!$AE$21)</f>
        <v>3345</v>
      </c>
      <c r="BK98">
        <f>Intern!$AE$15</f>
        <v>413</v>
      </c>
      <c r="BL98">
        <f>Intern!$AE$14</f>
        <v>1897</v>
      </c>
      <c r="BM98" s="12"/>
    </row>
    <row r="99" spans="1:65" ht="15">
      <c r="A99" s="27"/>
      <c r="B99" s="27">
        <f>'TN-Tabelle für Erasmus@ISB'!R111</f>
        <v>0</v>
      </c>
      <c r="C99" s="28">
        <f>'TN-Tabelle für Erasmus@ISB'!B111</f>
        <v>0</v>
      </c>
      <c r="D99" s="28" t="str">
        <f t="shared" si="5"/>
        <v>0</v>
      </c>
      <c r="E99" s="28">
        <f>'TN-Tabelle für Erasmus@ISB'!C111</f>
        <v>0</v>
      </c>
      <c r="F99" s="28">
        <f>'TN-Tabelle für Erasmus@ISB'!D111</f>
        <v>0</v>
      </c>
      <c r="G99" s="28">
        <f>'TN-Tabelle für Erasmus@ISB'!E111</f>
        <v>0</v>
      </c>
      <c r="H99" s="29">
        <f>'TN-Tabelle für Erasmus@ISB'!F111</f>
        <v>0</v>
      </c>
      <c r="I99" s="28">
        <f>'TN-Tabelle für Erasmus@ISB'!G111</f>
        <v>0</v>
      </c>
      <c r="J99" s="11">
        <f>'TN-Tabelle für Erasmus@ISB'!H111</f>
        <v>0</v>
      </c>
      <c r="K99" s="12">
        <f>'TN-Tabelle für Erasmus@ISB'!I111</f>
        <v>0</v>
      </c>
      <c r="L99" s="12">
        <f>'TN-Tabelle für Erasmus@ISB'!J111</f>
        <v>0</v>
      </c>
      <c r="M99" s="12">
        <f>'TN-Tabelle für Erasmus@ISB'!K111</f>
        <v>0</v>
      </c>
      <c r="N99" s="12">
        <f>'TN-Tabelle für Erasmus@ISB'!L111</f>
        <v>0</v>
      </c>
      <c r="O99" s="12">
        <f>'TN-Tabelle für Erasmus@ISB'!M111</f>
        <v>0</v>
      </c>
      <c r="P99" s="10">
        <f>'TN-Tabelle für Erasmus@ISB'!O111</f>
        <v>0</v>
      </c>
      <c r="Q99" s="30">
        <f>'TN-Tabelle für Erasmus@ISB'!AB111</f>
        <v>0</v>
      </c>
      <c r="R99" s="30">
        <f>'TN-Tabelle für Erasmus@ISB'!AC111</f>
        <v>0</v>
      </c>
      <c r="S99" s="10">
        <f>'TN-Tabelle für Erasmus@ISB'!T111</f>
        <v>0</v>
      </c>
      <c r="T99" s="10">
        <f>'TN-Tabelle für Erasmus@ISB'!N111</f>
        <v>0</v>
      </c>
      <c r="U99" s="196"/>
      <c r="V99" s="196" t="s">
        <v>63</v>
      </c>
      <c r="W99" s="196"/>
      <c r="X99" s="196"/>
      <c r="Y99" s="196" t="s">
        <v>63</v>
      </c>
      <c r="Z99" s="196"/>
      <c r="AA99" s="196" t="s">
        <v>63</v>
      </c>
      <c r="AB99" s="196"/>
      <c r="AC99" s="200">
        <f>'TN-Tabelle für Erasmus@ISB'!H111</f>
        <v>0</v>
      </c>
      <c r="AD99" s="201">
        <f>'TN-Tabelle für Erasmus@ISB'!J111</f>
        <v>0</v>
      </c>
      <c r="AE99" s="201">
        <f>'TN-Tabelle für Erasmus@ISB'!O111</f>
        <v>0</v>
      </c>
      <c r="AF99" s="10">
        <f>'TN-Tabelle für Erasmus@ISB'!P111</f>
        <v>0</v>
      </c>
      <c r="AG99" s="201">
        <f>'TN-Tabelle für Erasmus@ISB'!$B$2</f>
        <v>0</v>
      </c>
      <c r="AH99" s="10">
        <f>'TN-Tabelle für Erasmus@ISB'!T111</f>
        <v>0</v>
      </c>
      <c r="AI99" s="10">
        <f>'TN-Tabelle für Erasmus@ISB'!U111</f>
        <v>0</v>
      </c>
      <c r="AJ99" s="10" t="str">
        <f>'TN-Tabelle für Erasmus@ISB'!Y111</f>
        <v>zu wenig km</v>
      </c>
      <c r="AK99" s="10">
        <f>'TN-Tabelle für Erasmus@ISB'!X111</f>
        <v>0</v>
      </c>
      <c r="AL99" s="10">
        <f>'TN-Tabelle für Erasmus@ISB'!Z111</f>
        <v>0</v>
      </c>
      <c r="AM99" s="26" t="str">
        <f>'TN-Tabelle für Erasmus@ISB'!AA111</f>
        <v>Ja</v>
      </c>
      <c r="AN99" s="13">
        <f>'TN-Tabelle für Erasmus@ISB'!AH111</f>
        <v>0</v>
      </c>
      <c r="AO99" s="25">
        <f>'TN-Tabelle für Erasmus@ISB'!AG111</f>
        <v>0</v>
      </c>
      <c r="AP99" s="10" t="str">
        <f>'TN-Tabelle für Erasmus@ISB'!Q111</f>
        <v>Kurstitel (nur eintragen bei Auswahl Kurs)</v>
      </c>
      <c r="AQ99" s="227">
        <f t="shared" si="7"/>
        <v>2</v>
      </c>
      <c r="AR99" s="28">
        <f>'TN-Tabelle für Erasmus@ISB'!E111</f>
        <v>0</v>
      </c>
      <c r="AS99" s="28">
        <f>'TN-Tabelle für Erasmus@ISB'!D111</f>
        <v>0</v>
      </c>
      <c r="AT99" s="28">
        <f>'TN-Tabelle für Erasmus@ISB'!C111</f>
        <v>0</v>
      </c>
      <c r="AU99" s="28">
        <f>Intern!$AE$29</f>
        <v>1</v>
      </c>
      <c r="AV99" s="219">
        <f>SUM(Intern!$AE$20+Intern!$AE$21)</f>
        <v>3345</v>
      </c>
      <c r="AW99">
        <f>Intern!$AE$23</f>
        <v>0</v>
      </c>
      <c r="AX99">
        <f>Intern!$AE$24</f>
        <v>1</v>
      </c>
      <c r="AY99">
        <f>Intern!$AE$25</f>
        <v>0</v>
      </c>
      <c r="AZ99">
        <f>COUNTIF('TN-Tabelle für Erasmus@ISB'!$B$14:$B$155,"Lehrkräfte: Begleitperson")</f>
        <v>2</v>
      </c>
      <c r="BA99">
        <f>COUNTIF('TN-Tabelle für Erasmus@ISB'!$B$14:$B$155,"Lernende: Gruppenmobilität")</f>
        <v>1</v>
      </c>
      <c r="BB99" s="38">
        <f t="shared" si="6"/>
        <v>2</v>
      </c>
      <c r="BC99" s="38">
        <f>Intern!$AE$28</f>
        <v>2</v>
      </c>
      <c r="BD99" s="38">
        <f>Intern!$AE$29</f>
        <v>1</v>
      </c>
      <c r="BF99" s="10" t="str">
        <f>'TN-Tabelle für Erasmus@ISB'!Y111</f>
        <v>zu wenig km</v>
      </c>
      <c r="BG99" s="10">
        <f>'TN-Tabelle für Erasmus@ISB'!X111</f>
        <v>0</v>
      </c>
      <c r="BH99" s="10">
        <v>0</v>
      </c>
      <c r="BI99" s="13">
        <f>'TN-Tabelle für Erasmus@ISB'!AH111</f>
        <v>0</v>
      </c>
      <c r="BJ99" s="219">
        <f>SUM(Intern!$AE$20+Intern!$AE$21)</f>
        <v>3345</v>
      </c>
      <c r="BK99">
        <f>Intern!$AE$15</f>
        <v>413</v>
      </c>
      <c r="BL99">
        <f>Intern!$AE$14</f>
        <v>1897</v>
      </c>
      <c r="BM99" s="12"/>
    </row>
    <row r="100" spans="1:65" ht="15">
      <c r="A100" s="27"/>
      <c r="B100" s="27">
        <f>'TN-Tabelle für Erasmus@ISB'!R112</f>
        <v>0</v>
      </c>
      <c r="C100" s="28">
        <f>'TN-Tabelle für Erasmus@ISB'!B112</f>
        <v>0</v>
      </c>
      <c r="D100" s="28" t="str">
        <f t="shared" si="5"/>
        <v>0</v>
      </c>
      <c r="E100" s="28">
        <f>'TN-Tabelle für Erasmus@ISB'!C112</f>
        <v>0</v>
      </c>
      <c r="F100" s="28">
        <f>'TN-Tabelle für Erasmus@ISB'!D112</f>
        <v>0</v>
      </c>
      <c r="G100" s="28">
        <f>'TN-Tabelle für Erasmus@ISB'!E112</f>
        <v>0</v>
      </c>
      <c r="H100" s="29">
        <f>'TN-Tabelle für Erasmus@ISB'!F112</f>
        <v>0</v>
      </c>
      <c r="I100" s="28">
        <f>'TN-Tabelle für Erasmus@ISB'!G112</f>
        <v>0</v>
      </c>
      <c r="J100" s="11">
        <f>'TN-Tabelle für Erasmus@ISB'!H112</f>
        <v>0</v>
      </c>
      <c r="K100" s="12">
        <f>'TN-Tabelle für Erasmus@ISB'!I112</f>
        <v>0</v>
      </c>
      <c r="L100" s="12">
        <f>'TN-Tabelle für Erasmus@ISB'!J112</f>
        <v>0</v>
      </c>
      <c r="M100" s="12">
        <f>'TN-Tabelle für Erasmus@ISB'!K112</f>
        <v>0</v>
      </c>
      <c r="N100" s="12">
        <f>'TN-Tabelle für Erasmus@ISB'!L112</f>
        <v>0</v>
      </c>
      <c r="O100" s="12">
        <f>'TN-Tabelle für Erasmus@ISB'!M112</f>
        <v>0</v>
      </c>
      <c r="P100" s="10">
        <f>'TN-Tabelle für Erasmus@ISB'!O112</f>
        <v>0</v>
      </c>
      <c r="Q100" s="30">
        <f>'TN-Tabelle für Erasmus@ISB'!AB112</f>
        <v>0</v>
      </c>
      <c r="R100" s="30">
        <f>'TN-Tabelle für Erasmus@ISB'!AC112</f>
        <v>0</v>
      </c>
      <c r="S100" s="10">
        <f>'TN-Tabelle für Erasmus@ISB'!T112</f>
        <v>0</v>
      </c>
      <c r="T100" s="10">
        <f>'TN-Tabelle für Erasmus@ISB'!N112</f>
        <v>0</v>
      </c>
      <c r="U100" s="196"/>
      <c r="V100" s="196" t="s">
        <v>63</v>
      </c>
      <c r="W100" s="196"/>
      <c r="X100" s="196"/>
      <c r="Y100" s="196" t="s">
        <v>63</v>
      </c>
      <c r="Z100" s="196"/>
      <c r="AA100" s="196" t="s">
        <v>63</v>
      </c>
      <c r="AB100" s="196"/>
      <c r="AC100" s="200">
        <f>'TN-Tabelle für Erasmus@ISB'!H112</f>
        <v>0</v>
      </c>
      <c r="AD100" s="201">
        <f>'TN-Tabelle für Erasmus@ISB'!J112</f>
        <v>0</v>
      </c>
      <c r="AE100" s="201">
        <f>'TN-Tabelle für Erasmus@ISB'!O112</f>
        <v>0</v>
      </c>
      <c r="AF100" s="10">
        <f>'TN-Tabelle für Erasmus@ISB'!P112</f>
        <v>0</v>
      </c>
      <c r="AG100" s="201">
        <f>'TN-Tabelle für Erasmus@ISB'!$B$2</f>
        <v>0</v>
      </c>
      <c r="AH100" s="10">
        <f>'TN-Tabelle für Erasmus@ISB'!T112</f>
        <v>0</v>
      </c>
      <c r="AI100" s="10">
        <f>'TN-Tabelle für Erasmus@ISB'!U112</f>
        <v>0</v>
      </c>
      <c r="AJ100" s="10" t="str">
        <f>'TN-Tabelle für Erasmus@ISB'!Y112</f>
        <v>zu wenig km</v>
      </c>
      <c r="AK100" s="10">
        <f>'TN-Tabelle für Erasmus@ISB'!X112</f>
        <v>0</v>
      </c>
      <c r="AL100" s="10">
        <f>'TN-Tabelle für Erasmus@ISB'!Z112</f>
        <v>0</v>
      </c>
      <c r="AM100" s="26" t="str">
        <f>'TN-Tabelle für Erasmus@ISB'!AA112</f>
        <v>Ja</v>
      </c>
      <c r="AN100" s="13">
        <f>'TN-Tabelle für Erasmus@ISB'!AH112</f>
        <v>0</v>
      </c>
      <c r="AO100" s="25">
        <f>'TN-Tabelle für Erasmus@ISB'!AG112</f>
        <v>0</v>
      </c>
      <c r="AP100" s="10" t="str">
        <f>'TN-Tabelle für Erasmus@ISB'!Q112</f>
        <v>Kurstitel (nur eintragen bei Auswahl Kurs)</v>
      </c>
      <c r="AQ100" s="227">
        <f t="shared" si="7"/>
        <v>2</v>
      </c>
      <c r="AR100" s="28">
        <f>'TN-Tabelle für Erasmus@ISB'!E112</f>
        <v>0</v>
      </c>
      <c r="AS100" s="28">
        <f>'TN-Tabelle für Erasmus@ISB'!D112</f>
        <v>0</v>
      </c>
      <c r="AT100" s="28">
        <f>'TN-Tabelle für Erasmus@ISB'!C112</f>
        <v>0</v>
      </c>
      <c r="AU100" s="28">
        <f>Intern!$AE$29</f>
        <v>1</v>
      </c>
      <c r="AV100" s="219">
        <f>SUM(Intern!$AE$20+Intern!$AE$21)</f>
        <v>3345</v>
      </c>
      <c r="AW100">
        <f>Intern!$AE$23</f>
        <v>0</v>
      </c>
      <c r="AX100">
        <f>Intern!$AE$24</f>
        <v>1</v>
      </c>
      <c r="AY100">
        <f>Intern!$AE$25</f>
        <v>0</v>
      </c>
      <c r="AZ100">
        <f>COUNTIF('TN-Tabelle für Erasmus@ISB'!$B$14:$B$155,"Lehrkräfte: Begleitperson")</f>
        <v>2</v>
      </c>
      <c r="BA100">
        <f>COUNTIF('TN-Tabelle für Erasmus@ISB'!$B$14:$B$155,"Lernende: Gruppenmobilität")</f>
        <v>1</v>
      </c>
      <c r="BB100" s="38">
        <f t="shared" si="6"/>
        <v>2</v>
      </c>
      <c r="BC100" s="38">
        <f>Intern!$AE$28</f>
        <v>2</v>
      </c>
      <c r="BD100" s="38">
        <f>Intern!$AE$29</f>
        <v>1</v>
      </c>
      <c r="BF100" s="10" t="str">
        <f>'TN-Tabelle für Erasmus@ISB'!Y112</f>
        <v>zu wenig km</v>
      </c>
      <c r="BG100" s="10">
        <f>'TN-Tabelle für Erasmus@ISB'!X112</f>
        <v>0</v>
      </c>
      <c r="BH100" s="10">
        <v>0</v>
      </c>
      <c r="BI100" s="13">
        <f>'TN-Tabelle für Erasmus@ISB'!AH112</f>
        <v>0</v>
      </c>
      <c r="BJ100" s="219">
        <f>SUM(Intern!$AE$20+Intern!$AE$21)</f>
        <v>3345</v>
      </c>
      <c r="BK100">
        <f>Intern!$AE$15</f>
        <v>413</v>
      </c>
      <c r="BL100">
        <f>Intern!$AE$14</f>
        <v>1897</v>
      </c>
      <c r="BM100" s="12"/>
    </row>
    <row r="101" spans="1:65" ht="15">
      <c r="A101" s="27"/>
      <c r="B101" s="27">
        <f>'TN-Tabelle für Erasmus@ISB'!R113</f>
        <v>0</v>
      </c>
      <c r="C101" s="28">
        <f>'TN-Tabelle für Erasmus@ISB'!B113</f>
        <v>0</v>
      </c>
      <c r="D101" s="28" t="str">
        <f t="shared" si="5"/>
        <v>0</v>
      </c>
      <c r="E101" s="28">
        <f>'TN-Tabelle für Erasmus@ISB'!C113</f>
        <v>0</v>
      </c>
      <c r="F101" s="28">
        <f>'TN-Tabelle für Erasmus@ISB'!D113</f>
        <v>0</v>
      </c>
      <c r="G101" s="28">
        <f>'TN-Tabelle für Erasmus@ISB'!E113</f>
        <v>0</v>
      </c>
      <c r="H101" s="29">
        <f>'TN-Tabelle für Erasmus@ISB'!F113</f>
        <v>0</v>
      </c>
      <c r="I101" s="28">
        <f>'TN-Tabelle für Erasmus@ISB'!G113</f>
        <v>0</v>
      </c>
      <c r="J101" s="11">
        <f>'TN-Tabelle für Erasmus@ISB'!H113</f>
        <v>0</v>
      </c>
      <c r="K101" s="12">
        <f>'TN-Tabelle für Erasmus@ISB'!I113</f>
        <v>0</v>
      </c>
      <c r="L101" s="12">
        <f>'TN-Tabelle für Erasmus@ISB'!J113</f>
        <v>0</v>
      </c>
      <c r="M101" s="12">
        <f>'TN-Tabelle für Erasmus@ISB'!K113</f>
        <v>0</v>
      </c>
      <c r="N101" s="12">
        <f>'TN-Tabelle für Erasmus@ISB'!L113</f>
        <v>0</v>
      </c>
      <c r="O101" s="12">
        <f>'TN-Tabelle für Erasmus@ISB'!M113</f>
        <v>0</v>
      </c>
      <c r="P101" s="10">
        <f>'TN-Tabelle für Erasmus@ISB'!O113</f>
        <v>0</v>
      </c>
      <c r="Q101" s="30">
        <f>'TN-Tabelle für Erasmus@ISB'!AB113</f>
        <v>0</v>
      </c>
      <c r="R101" s="30">
        <f>'TN-Tabelle für Erasmus@ISB'!AC113</f>
        <v>0</v>
      </c>
      <c r="S101" s="10">
        <f>'TN-Tabelle für Erasmus@ISB'!T113</f>
        <v>0</v>
      </c>
      <c r="T101" s="10">
        <f>'TN-Tabelle für Erasmus@ISB'!N113</f>
        <v>0</v>
      </c>
      <c r="U101" s="196"/>
      <c r="V101" s="196" t="s">
        <v>63</v>
      </c>
      <c r="W101" s="196"/>
      <c r="X101" s="196"/>
      <c r="Y101" s="196" t="s">
        <v>63</v>
      </c>
      <c r="Z101" s="196"/>
      <c r="AA101" s="196" t="s">
        <v>63</v>
      </c>
      <c r="AB101" s="196"/>
      <c r="AC101" s="200">
        <f>'TN-Tabelle für Erasmus@ISB'!H113</f>
        <v>0</v>
      </c>
      <c r="AD101" s="201">
        <f>'TN-Tabelle für Erasmus@ISB'!J113</f>
        <v>0</v>
      </c>
      <c r="AE101" s="201">
        <f>'TN-Tabelle für Erasmus@ISB'!O113</f>
        <v>0</v>
      </c>
      <c r="AF101" s="10">
        <f>'TN-Tabelle für Erasmus@ISB'!P113</f>
        <v>0</v>
      </c>
      <c r="AG101" s="201">
        <f>'TN-Tabelle für Erasmus@ISB'!$B$2</f>
        <v>0</v>
      </c>
      <c r="AH101" s="10">
        <f>'TN-Tabelle für Erasmus@ISB'!T113</f>
        <v>0</v>
      </c>
      <c r="AI101" s="10">
        <f>'TN-Tabelle für Erasmus@ISB'!U113</f>
        <v>0</v>
      </c>
      <c r="AJ101" s="10" t="str">
        <f>'TN-Tabelle für Erasmus@ISB'!Y113</f>
        <v>zu wenig km</v>
      </c>
      <c r="AK101" s="10">
        <f>'TN-Tabelle für Erasmus@ISB'!X113</f>
        <v>0</v>
      </c>
      <c r="AL101" s="10">
        <f>'TN-Tabelle für Erasmus@ISB'!Z113</f>
        <v>0</v>
      </c>
      <c r="AM101" s="26" t="str">
        <f>'TN-Tabelle für Erasmus@ISB'!AA113</f>
        <v>Ja</v>
      </c>
      <c r="AN101" s="13">
        <f>'TN-Tabelle für Erasmus@ISB'!AH113</f>
        <v>0</v>
      </c>
      <c r="AO101" s="25">
        <f>'TN-Tabelle für Erasmus@ISB'!AG113</f>
        <v>0</v>
      </c>
      <c r="AP101" s="10" t="str">
        <f>'TN-Tabelle für Erasmus@ISB'!Q113</f>
        <v>Kurstitel (nur eintragen bei Auswahl Kurs)</v>
      </c>
      <c r="AQ101" s="227">
        <f t="shared" si="7"/>
        <v>2</v>
      </c>
      <c r="AR101" s="28">
        <f>'TN-Tabelle für Erasmus@ISB'!E113</f>
        <v>0</v>
      </c>
      <c r="AS101" s="28">
        <f>'TN-Tabelle für Erasmus@ISB'!D113</f>
        <v>0</v>
      </c>
      <c r="AT101" s="28">
        <f>'TN-Tabelle für Erasmus@ISB'!C113</f>
        <v>0</v>
      </c>
      <c r="AU101" s="28">
        <f>Intern!$AE$29</f>
        <v>1</v>
      </c>
      <c r="AV101" s="219">
        <f>SUM(Intern!$AE$20+Intern!$AE$21)</f>
        <v>3345</v>
      </c>
      <c r="AW101">
        <f>Intern!$AE$23</f>
        <v>0</v>
      </c>
      <c r="AX101">
        <f>Intern!$AE$24</f>
        <v>1</v>
      </c>
      <c r="AY101">
        <f>Intern!$AE$25</f>
        <v>0</v>
      </c>
      <c r="AZ101">
        <f>COUNTIF('TN-Tabelle für Erasmus@ISB'!$B$14:$B$155,"Lehrkräfte: Begleitperson")</f>
        <v>2</v>
      </c>
      <c r="BA101">
        <f>COUNTIF('TN-Tabelle für Erasmus@ISB'!$B$14:$B$155,"Lernende: Gruppenmobilität")</f>
        <v>1</v>
      </c>
      <c r="BB101" s="38">
        <f t="shared" si="6"/>
        <v>2</v>
      </c>
      <c r="BC101" s="38">
        <f>Intern!$AE$28</f>
        <v>2</v>
      </c>
      <c r="BD101" s="38">
        <f>Intern!$AE$29</f>
        <v>1</v>
      </c>
      <c r="BF101" s="10" t="str">
        <f>'TN-Tabelle für Erasmus@ISB'!Y113</f>
        <v>zu wenig km</v>
      </c>
      <c r="BG101" s="10">
        <f>'TN-Tabelle für Erasmus@ISB'!X113</f>
        <v>0</v>
      </c>
      <c r="BH101" s="10">
        <v>0</v>
      </c>
      <c r="BI101" s="13">
        <f>'TN-Tabelle für Erasmus@ISB'!AH113</f>
        <v>0</v>
      </c>
      <c r="BJ101" s="219">
        <f>SUM(Intern!$AE$20+Intern!$AE$21)</f>
        <v>3345</v>
      </c>
      <c r="BK101">
        <f>Intern!$AE$15</f>
        <v>413</v>
      </c>
      <c r="BL101">
        <f>Intern!$AE$14</f>
        <v>1897</v>
      </c>
      <c r="BM101" s="12"/>
    </row>
    <row r="102" spans="1:65" ht="15">
      <c r="A102" s="27"/>
      <c r="B102" s="27">
        <f>'TN-Tabelle für Erasmus@ISB'!R114</f>
        <v>0</v>
      </c>
      <c r="C102" s="28">
        <f>'TN-Tabelle für Erasmus@ISB'!B114</f>
        <v>0</v>
      </c>
      <c r="D102" s="28" t="str">
        <f t="shared" si="5"/>
        <v>0</v>
      </c>
      <c r="E102" s="28">
        <f>'TN-Tabelle für Erasmus@ISB'!C114</f>
        <v>0</v>
      </c>
      <c r="F102" s="28">
        <f>'TN-Tabelle für Erasmus@ISB'!D114</f>
        <v>0</v>
      </c>
      <c r="G102" s="28">
        <f>'TN-Tabelle für Erasmus@ISB'!E114</f>
        <v>0</v>
      </c>
      <c r="H102" s="29">
        <f>'TN-Tabelle für Erasmus@ISB'!F114</f>
        <v>0</v>
      </c>
      <c r="I102" s="28">
        <f>'TN-Tabelle für Erasmus@ISB'!G114</f>
        <v>0</v>
      </c>
      <c r="J102" s="11">
        <f>'TN-Tabelle für Erasmus@ISB'!H114</f>
        <v>0</v>
      </c>
      <c r="K102" s="12">
        <f>'TN-Tabelle für Erasmus@ISB'!I114</f>
        <v>0</v>
      </c>
      <c r="L102" s="12">
        <f>'TN-Tabelle für Erasmus@ISB'!J114</f>
        <v>0</v>
      </c>
      <c r="M102" s="12">
        <f>'TN-Tabelle für Erasmus@ISB'!K114</f>
        <v>0</v>
      </c>
      <c r="N102" s="12">
        <f>'TN-Tabelle für Erasmus@ISB'!L114</f>
        <v>0</v>
      </c>
      <c r="O102" s="12">
        <f>'TN-Tabelle für Erasmus@ISB'!M114</f>
        <v>0</v>
      </c>
      <c r="P102" s="10">
        <f>'TN-Tabelle für Erasmus@ISB'!O114</f>
        <v>0</v>
      </c>
      <c r="Q102" s="30">
        <f>'TN-Tabelle für Erasmus@ISB'!AB114</f>
        <v>0</v>
      </c>
      <c r="R102" s="30">
        <f>'TN-Tabelle für Erasmus@ISB'!AC114</f>
        <v>0</v>
      </c>
      <c r="S102" s="10">
        <f>'TN-Tabelle für Erasmus@ISB'!T114</f>
        <v>0</v>
      </c>
      <c r="T102" s="10">
        <f>'TN-Tabelle für Erasmus@ISB'!N114</f>
        <v>0</v>
      </c>
      <c r="U102" s="196"/>
      <c r="V102" s="196" t="s">
        <v>63</v>
      </c>
      <c r="W102" s="196"/>
      <c r="X102" s="196"/>
      <c r="Y102" s="196" t="s">
        <v>63</v>
      </c>
      <c r="Z102" s="196"/>
      <c r="AA102" s="196" t="s">
        <v>63</v>
      </c>
      <c r="AB102" s="196"/>
      <c r="AC102" s="200">
        <f>'TN-Tabelle für Erasmus@ISB'!H114</f>
        <v>0</v>
      </c>
      <c r="AD102" s="201">
        <f>'TN-Tabelle für Erasmus@ISB'!J114</f>
        <v>0</v>
      </c>
      <c r="AE102" s="201">
        <f>'TN-Tabelle für Erasmus@ISB'!O114</f>
        <v>0</v>
      </c>
      <c r="AF102" s="10">
        <f>'TN-Tabelle für Erasmus@ISB'!P114</f>
        <v>0</v>
      </c>
      <c r="AG102" s="201">
        <f>'TN-Tabelle für Erasmus@ISB'!$B$2</f>
        <v>0</v>
      </c>
      <c r="AH102" s="10">
        <f>'TN-Tabelle für Erasmus@ISB'!T114</f>
        <v>0</v>
      </c>
      <c r="AI102" s="10">
        <f>'TN-Tabelle für Erasmus@ISB'!U114</f>
        <v>0</v>
      </c>
      <c r="AJ102" s="10" t="str">
        <f>'TN-Tabelle für Erasmus@ISB'!Y114</f>
        <v>zu wenig km</v>
      </c>
      <c r="AK102" s="10">
        <f>'TN-Tabelle für Erasmus@ISB'!X114</f>
        <v>0</v>
      </c>
      <c r="AL102" s="10">
        <f>'TN-Tabelle für Erasmus@ISB'!Z114</f>
        <v>0</v>
      </c>
      <c r="AM102" s="26" t="str">
        <f>'TN-Tabelle für Erasmus@ISB'!AA114</f>
        <v>Ja</v>
      </c>
      <c r="AN102" s="13">
        <f>'TN-Tabelle für Erasmus@ISB'!AH114</f>
        <v>0</v>
      </c>
      <c r="AO102" s="25">
        <f>'TN-Tabelle für Erasmus@ISB'!AG114</f>
        <v>0</v>
      </c>
      <c r="AP102" s="10" t="str">
        <f>'TN-Tabelle für Erasmus@ISB'!Q114</f>
        <v>Kurstitel (nur eintragen bei Auswahl Kurs)</v>
      </c>
      <c r="AQ102" s="227">
        <f t="shared" si="7"/>
        <v>2</v>
      </c>
      <c r="AR102" s="28">
        <f>'TN-Tabelle für Erasmus@ISB'!E114</f>
        <v>0</v>
      </c>
      <c r="AS102" s="28">
        <f>'TN-Tabelle für Erasmus@ISB'!D114</f>
        <v>0</v>
      </c>
      <c r="AT102" s="28">
        <f>'TN-Tabelle für Erasmus@ISB'!C114</f>
        <v>0</v>
      </c>
      <c r="AU102" s="28">
        <f>Intern!$AE$29</f>
        <v>1</v>
      </c>
      <c r="AV102" s="219">
        <f>SUM(Intern!$AE$20+Intern!$AE$21)</f>
        <v>3345</v>
      </c>
      <c r="AW102">
        <f>Intern!$AE$23</f>
        <v>0</v>
      </c>
      <c r="AX102">
        <f>Intern!$AE$24</f>
        <v>1</v>
      </c>
      <c r="AY102">
        <f>Intern!$AE$25</f>
        <v>0</v>
      </c>
      <c r="AZ102">
        <f>COUNTIF('TN-Tabelle für Erasmus@ISB'!$B$14:$B$155,"Lehrkräfte: Begleitperson")</f>
        <v>2</v>
      </c>
      <c r="BA102">
        <f>COUNTIF('TN-Tabelle für Erasmus@ISB'!$B$14:$B$155,"Lernende: Gruppenmobilität")</f>
        <v>1</v>
      </c>
      <c r="BB102" s="38">
        <f t="shared" si="6"/>
        <v>2</v>
      </c>
      <c r="BC102" s="38">
        <f>Intern!$AE$28</f>
        <v>2</v>
      </c>
      <c r="BD102" s="38">
        <f>Intern!$AE$29</f>
        <v>1</v>
      </c>
      <c r="BF102" s="10" t="str">
        <f>'TN-Tabelle für Erasmus@ISB'!Y114</f>
        <v>zu wenig km</v>
      </c>
      <c r="BG102" s="10">
        <f>'TN-Tabelle für Erasmus@ISB'!X114</f>
        <v>0</v>
      </c>
      <c r="BH102" s="10">
        <v>0</v>
      </c>
      <c r="BI102" s="13">
        <f>'TN-Tabelle für Erasmus@ISB'!AH114</f>
        <v>0</v>
      </c>
      <c r="BJ102" s="219">
        <f>SUM(Intern!$AE$20+Intern!$AE$21)</f>
        <v>3345</v>
      </c>
      <c r="BK102">
        <f>Intern!$AE$15</f>
        <v>413</v>
      </c>
      <c r="BL102">
        <f>Intern!$AE$14</f>
        <v>1897</v>
      </c>
      <c r="BM102" s="12"/>
    </row>
    <row r="103" spans="1:65" ht="15">
      <c r="A103" s="27"/>
      <c r="B103" s="27">
        <f>'TN-Tabelle für Erasmus@ISB'!R115</f>
        <v>0</v>
      </c>
      <c r="C103" s="28">
        <f>'TN-Tabelle für Erasmus@ISB'!B115</f>
        <v>0</v>
      </c>
      <c r="D103" s="28" t="str">
        <f t="shared" si="5"/>
        <v>0</v>
      </c>
      <c r="E103" s="28">
        <f>'TN-Tabelle für Erasmus@ISB'!C115</f>
        <v>0</v>
      </c>
      <c r="F103" s="28">
        <f>'TN-Tabelle für Erasmus@ISB'!D115</f>
        <v>0</v>
      </c>
      <c r="G103" s="28">
        <f>'TN-Tabelle für Erasmus@ISB'!E115</f>
        <v>0</v>
      </c>
      <c r="H103" s="29">
        <f>'TN-Tabelle für Erasmus@ISB'!F115</f>
        <v>0</v>
      </c>
      <c r="I103" s="28">
        <f>'TN-Tabelle für Erasmus@ISB'!G115</f>
        <v>0</v>
      </c>
      <c r="J103" s="11">
        <f>'TN-Tabelle für Erasmus@ISB'!H115</f>
        <v>0</v>
      </c>
      <c r="K103" s="12">
        <f>'TN-Tabelle für Erasmus@ISB'!I115</f>
        <v>0</v>
      </c>
      <c r="L103" s="12">
        <f>'TN-Tabelle für Erasmus@ISB'!J115</f>
        <v>0</v>
      </c>
      <c r="M103" s="12">
        <f>'TN-Tabelle für Erasmus@ISB'!K115</f>
        <v>0</v>
      </c>
      <c r="N103" s="12">
        <f>'TN-Tabelle für Erasmus@ISB'!L115</f>
        <v>0</v>
      </c>
      <c r="O103" s="12">
        <f>'TN-Tabelle für Erasmus@ISB'!M115</f>
        <v>0</v>
      </c>
      <c r="P103" s="10">
        <f>'TN-Tabelle für Erasmus@ISB'!O115</f>
        <v>0</v>
      </c>
      <c r="Q103" s="30">
        <f>'TN-Tabelle für Erasmus@ISB'!AB115</f>
        <v>0</v>
      </c>
      <c r="R103" s="30">
        <f>'TN-Tabelle für Erasmus@ISB'!AC115</f>
        <v>0</v>
      </c>
      <c r="S103" s="10">
        <f>'TN-Tabelle für Erasmus@ISB'!T115</f>
        <v>0</v>
      </c>
      <c r="T103" s="10">
        <f>'TN-Tabelle für Erasmus@ISB'!N115</f>
        <v>0</v>
      </c>
      <c r="U103" s="196"/>
      <c r="V103" s="196" t="s">
        <v>63</v>
      </c>
      <c r="W103" s="196"/>
      <c r="X103" s="196"/>
      <c r="Y103" s="196" t="s">
        <v>63</v>
      </c>
      <c r="Z103" s="196"/>
      <c r="AA103" s="196" t="s">
        <v>63</v>
      </c>
      <c r="AB103" s="196"/>
      <c r="AC103" s="200">
        <f>'TN-Tabelle für Erasmus@ISB'!H115</f>
        <v>0</v>
      </c>
      <c r="AD103" s="201">
        <f>'TN-Tabelle für Erasmus@ISB'!J115</f>
        <v>0</v>
      </c>
      <c r="AE103" s="201">
        <f>'TN-Tabelle für Erasmus@ISB'!O115</f>
        <v>0</v>
      </c>
      <c r="AF103" s="10">
        <f>'TN-Tabelle für Erasmus@ISB'!P115</f>
        <v>0</v>
      </c>
      <c r="AG103" s="201">
        <f>'TN-Tabelle für Erasmus@ISB'!$B$2</f>
        <v>0</v>
      </c>
      <c r="AH103" s="10">
        <f>'TN-Tabelle für Erasmus@ISB'!T115</f>
        <v>0</v>
      </c>
      <c r="AI103" s="10">
        <f>'TN-Tabelle für Erasmus@ISB'!U115</f>
        <v>0</v>
      </c>
      <c r="AJ103" s="10" t="str">
        <f>'TN-Tabelle für Erasmus@ISB'!Y115</f>
        <v>zu wenig km</v>
      </c>
      <c r="AK103" s="10">
        <f>'TN-Tabelle für Erasmus@ISB'!X115</f>
        <v>0</v>
      </c>
      <c r="AL103" s="10">
        <f>'TN-Tabelle für Erasmus@ISB'!Z115</f>
        <v>0</v>
      </c>
      <c r="AM103" s="26" t="str">
        <f>'TN-Tabelle für Erasmus@ISB'!AA115</f>
        <v>Ja</v>
      </c>
      <c r="AN103" s="13">
        <f>'TN-Tabelle für Erasmus@ISB'!AH115</f>
        <v>0</v>
      </c>
      <c r="AO103" s="25">
        <f>'TN-Tabelle für Erasmus@ISB'!AG115</f>
        <v>0</v>
      </c>
      <c r="AP103" s="10" t="str">
        <f>'TN-Tabelle für Erasmus@ISB'!Q115</f>
        <v>Kurstitel (nur eintragen bei Auswahl Kurs)</v>
      </c>
      <c r="AQ103" s="227">
        <f t="shared" si="7"/>
        <v>2</v>
      </c>
      <c r="AR103" s="28">
        <f>'TN-Tabelle für Erasmus@ISB'!E115</f>
        <v>0</v>
      </c>
      <c r="AS103" s="28">
        <f>'TN-Tabelle für Erasmus@ISB'!D115</f>
        <v>0</v>
      </c>
      <c r="AT103" s="28">
        <f>'TN-Tabelle für Erasmus@ISB'!C115</f>
        <v>0</v>
      </c>
      <c r="AU103" s="28">
        <f>Intern!$AE$29</f>
        <v>1</v>
      </c>
      <c r="AV103" s="219">
        <f>SUM(Intern!$AE$20+Intern!$AE$21)</f>
        <v>3345</v>
      </c>
      <c r="AW103">
        <f>Intern!$AE$23</f>
        <v>0</v>
      </c>
      <c r="AX103">
        <f>Intern!$AE$24</f>
        <v>1</v>
      </c>
      <c r="AY103">
        <f>Intern!$AE$25</f>
        <v>0</v>
      </c>
      <c r="AZ103">
        <f>COUNTIF('TN-Tabelle für Erasmus@ISB'!$B$14:$B$155,"Lehrkräfte: Begleitperson")</f>
        <v>2</v>
      </c>
      <c r="BA103">
        <f>COUNTIF('TN-Tabelle für Erasmus@ISB'!$B$14:$B$155,"Lernende: Gruppenmobilität")</f>
        <v>1</v>
      </c>
      <c r="BB103" s="38">
        <f t="shared" si="6"/>
        <v>2</v>
      </c>
      <c r="BC103" s="38">
        <f>Intern!$AE$28</f>
        <v>2</v>
      </c>
      <c r="BD103" s="38">
        <f>Intern!$AE$29</f>
        <v>1</v>
      </c>
      <c r="BF103" s="10" t="str">
        <f>'TN-Tabelle für Erasmus@ISB'!Y115</f>
        <v>zu wenig km</v>
      </c>
      <c r="BG103" s="10">
        <f>'TN-Tabelle für Erasmus@ISB'!X115</f>
        <v>0</v>
      </c>
      <c r="BH103" s="10">
        <v>0</v>
      </c>
      <c r="BI103" s="13">
        <f>'TN-Tabelle für Erasmus@ISB'!AH115</f>
        <v>0</v>
      </c>
      <c r="BJ103" s="219">
        <f>SUM(Intern!$AE$20+Intern!$AE$21)</f>
        <v>3345</v>
      </c>
      <c r="BK103">
        <f>Intern!$AE$15</f>
        <v>413</v>
      </c>
      <c r="BL103">
        <f>Intern!$AE$14</f>
        <v>1897</v>
      </c>
      <c r="BM103" s="12"/>
    </row>
    <row r="104" spans="1:65" ht="15">
      <c r="A104" s="27"/>
      <c r="B104" s="27">
        <f>'TN-Tabelle für Erasmus@ISB'!R116</f>
        <v>0</v>
      </c>
      <c r="C104" s="28">
        <f>'TN-Tabelle für Erasmus@ISB'!B116</f>
        <v>0</v>
      </c>
      <c r="D104" s="28" t="str">
        <f t="shared" si="5"/>
        <v>0</v>
      </c>
      <c r="E104" s="28">
        <f>'TN-Tabelle für Erasmus@ISB'!C116</f>
        <v>0</v>
      </c>
      <c r="F104" s="28">
        <f>'TN-Tabelle für Erasmus@ISB'!D116</f>
        <v>0</v>
      </c>
      <c r="G104" s="28">
        <f>'TN-Tabelle für Erasmus@ISB'!E116</f>
        <v>0</v>
      </c>
      <c r="H104" s="29">
        <f>'TN-Tabelle für Erasmus@ISB'!F116</f>
        <v>0</v>
      </c>
      <c r="I104" s="28">
        <f>'TN-Tabelle für Erasmus@ISB'!G116</f>
        <v>0</v>
      </c>
      <c r="J104" s="11">
        <f>'TN-Tabelle für Erasmus@ISB'!H116</f>
        <v>0</v>
      </c>
      <c r="K104" s="12">
        <f>'TN-Tabelle für Erasmus@ISB'!I116</f>
        <v>0</v>
      </c>
      <c r="L104" s="12">
        <f>'TN-Tabelle für Erasmus@ISB'!J116</f>
        <v>0</v>
      </c>
      <c r="M104" s="12">
        <f>'TN-Tabelle für Erasmus@ISB'!K116</f>
        <v>0</v>
      </c>
      <c r="N104" s="12">
        <f>'TN-Tabelle für Erasmus@ISB'!L116</f>
        <v>0</v>
      </c>
      <c r="O104" s="12">
        <f>'TN-Tabelle für Erasmus@ISB'!M116</f>
        <v>0</v>
      </c>
      <c r="P104" s="10">
        <f>'TN-Tabelle für Erasmus@ISB'!O116</f>
        <v>0</v>
      </c>
      <c r="Q104" s="30">
        <f>'TN-Tabelle für Erasmus@ISB'!AB116</f>
        <v>0</v>
      </c>
      <c r="R104" s="30">
        <f>'TN-Tabelle für Erasmus@ISB'!AC116</f>
        <v>0</v>
      </c>
      <c r="S104" s="10">
        <f>'TN-Tabelle für Erasmus@ISB'!T116</f>
        <v>0</v>
      </c>
      <c r="T104" s="10">
        <f>'TN-Tabelle für Erasmus@ISB'!N116</f>
        <v>0</v>
      </c>
      <c r="U104" s="196"/>
      <c r="V104" s="196" t="s">
        <v>63</v>
      </c>
      <c r="W104" s="196"/>
      <c r="X104" s="196"/>
      <c r="Y104" s="196" t="s">
        <v>63</v>
      </c>
      <c r="Z104" s="196"/>
      <c r="AA104" s="196" t="s">
        <v>63</v>
      </c>
      <c r="AB104" s="196"/>
      <c r="AC104" s="200">
        <f>'TN-Tabelle für Erasmus@ISB'!H116</f>
        <v>0</v>
      </c>
      <c r="AD104" s="201">
        <f>'TN-Tabelle für Erasmus@ISB'!J116</f>
        <v>0</v>
      </c>
      <c r="AE104" s="201">
        <f>'TN-Tabelle für Erasmus@ISB'!O116</f>
        <v>0</v>
      </c>
      <c r="AF104" s="10">
        <f>'TN-Tabelle für Erasmus@ISB'!P116</f>
        <v>0</v>
      </c>
      <c r="AG104" s="201">
        <f>'TN-Tabelle für Erasmus@ISB'!$B$2</f>
        <v>0</v>
      </c>
      <c r="AH104" s="10">
        <f>'TN-Tabelle für Erasmus@ISB'!T116</f>
        <v>0</v>
      </c>
      <c r="AI104" s="10">
        <f>'TN-Tabelle für Erasmus@ISB'!U116</f>
        <v>0</v>
      </c>
      <c r="AJ104" s="10" t="str">
        <f>'TN-Tabelle für Erasmus@ISB'!Y116</f>
        <v>zu wenig km</v>
      </c>
      <c r="AK104" s="10">
        <f>'TN-Tabelle für Erasmus@ISB'!X116</f>
        <v>0</v>
      </c>
      <c r="AL104" s="10">
        <f>'TN-Tabelle für Erasmus@ISB'!Z116</f>
        <v>0</v>
      </c>
      <c r="AM104" s="26" t="str">
        <f>'TN-Tabelle für Erasmus@ISB'!AA116</f>
        <v>Ja</v>
      </c>
      <c r="AN104" s="13">
        <f>'TN-Tabelle für Erasmus@ISB'!AH116</f>
        <v>0</v>
      </c>
      <c r="AO104" s="25">
        <f>'TN-Tabelle für Erasmus@ISB'!AG116</f>
        <v>0</v>
      </c>
      <c r="AP104" s="10" t="str">
        <f>'TN-Tabelle für Erasmus@ISB'!Q116</f>
        <v>Kurstitel (nur eintragen bei Auswahl Kurs)</v>
      </c>
      <c r="AQ104" s="227">
        <f t="shared" si="7"/>
        <v>2</v>
      </c>
      <c r="AR104" s="28">
        <f>'TN-Tabelle für Erasmus@ISB'!E116</f>
        <v>0</v>
      </c>
      <c r="AS104" s="28">
        <f>'TN-Tabelle für Erasmus@ISB'!D116</f>
        <v>0</v>
      </c>
      <c r="AT104" s="28">
        <f>'TN-Tabelle für Erasmus@ISB'!C116</f>
        <v>0</v>
      </c>
      <c r="AU104" s="28">
        <f>Intern!$AE$29</f>
        <v>1</v>
      </c>
      <c r="AV104" s="219">
        <f>SUM(Intern!$AE$20+Intern!$AE$21)</f>
        <v>3345</v>
      </c>
      <c r="AW104">
        <f>Intern!$AE$23</f>
        <v>0</v>
      </c>
      <c r="AX104">
        <f>Intern!$AE$24</f>
        <v>1</v>
      </c>
      <c r="AY104">
        <f>Intern!$AE$25</f>
        <v>0</v>
      </c>
      <c r="AZ104">
        <f>COUNTIF('TN-Tabelle für Erasmus@ISB'!$B$14:$B$155,"Lehrkräfte: Begleitperson")</f>
        <v>2</v>
      </c>
      <c r="BA104">
        <f>COUNTIF('TN-Tabelle für Erasmus@ISB'!$B$14:$B$155,"Lernende: Gruppenmobilität")</f>
        <v>1</v>
      </c>
      <c r="BB104" s="38">
        <f t="shared" si="6"/>
        <v>2</v>
      </c>
      <c r="BC104" s="38">
        <f>Intern!$AE$28</f>
        <v>2</v>
      </c>
      <c r="BD104" s="38">
        <f>Intern!$AE$29</f>
        <v>1</v>
      </c>
      <c r="BF104" s="10" t="str">
        <f>'TN-Tabelle für Erasmus@ISB'!Y116</f>
        <v>zu wenig km</v>
      </c>
      <c r="BG104" s="10">
        <f>'TN-Tabelle für Erasmus@ISB'!X116</f>
        <v>0</v>
      </c>
      <c r="BH104" s="10">
        <v>0</v>
      </c>
      <c r="BI104" s="13">
        <f>'TN-Tabelle für Erasmus@ISB'!AH116</f>
        <v>0</v>
      </c>
      <c r="BJ104" s="219">
        <f>SUM(Intern!$AE$20+Intern!$AE$21)</f>
        <v>3345</v>
      </c>
      <c r="BK104">
        <f>Intern!$AE$15</f>
        <v>413</v>
      </c>
      <c r="BL104">
        <f>Intern!$AE$14</f>
        <v>1897</v>
      </c>
      <c r="BM104" s="12"/>
    </row>
    <row r="105" spans="1:65" ht="15">
      <c r="A105" s="27"/>
      <c r="B105" s="27">
        <f>'TN-Tabelle für Erasmus@ISB'!R117</f>
        <v>0</v>
      </c>
      <c r="C105" s="28">
        <f>'TN-Tabelle für Erasmus@ISB'!B117</f>
        <v>0</v>
      </c>
      <c r="D105" s="28" t="str">
        <f t="shared" si="5"/>
        <v>0</v>
      </c>
      <c r="E105" s="28">
        <f>'TN-Tabelle für Erasmus@ISB'!C117</f>
        <v>0</v>
      </c>
      <c r="F105" s="28">
        <f>'TN-Tabelle für Erasmus@ISB'!D117</f>
        <v>0</v>
      </c>
      <c r="G105" s="28">
        <f>'TN-Tabelle für Erasmus@ISB'!E117</f>
        <v>0</v>
      </c>
      <c r="H105" s="29">
        <f>'TN-Tabelle für Erasmus@ISB'!F117</f>
        <v>0</v>
      </c>
      <c r="I105" s="28">
        <f>'TN-Tabelle für Erasmus@ISB'!G117</f>
        <v>0</v>
      </c>
      <c r="J105" s="11">
        <f>'TN-Tabelle für Erasmus@ISB'!H117</f>
        <v>0</v>
      </c>
      <c r="K105" s="12">
        <f>'TN-Tabelle für Erasmus@ISB'!I117</f>
        <v>0</v>
      </c>
      <c r="L105" s="12">
        <f>'TN-Tabelle für Erasmus@ISB'!J117</f>
        <v>0</v>
      </c>
      <c r="M105" s="12">
        <f>'TN-Tabelle für Erasmus@ISB'!K117</f>
        <v>0</v>
      </c>
      <c r="N105" s="12">
        <f>'TN-Tabelle für Erasmus@ISB'!L117</f>
        <v>0</v>
      </c>
      <c r="O105" s="12">
        <f>'TN-Tabelle für Erasmus@ISB'!M117</f>
        <v>0</v>
      </c>
      <c r="P105" s="10">
        <f>'TN-Tabelle für Erasmus@ISB'!O117</f>
        <v>0</v>
      </c>
      <c r="Q105" s="30">
        <f>'TN-Tabelle für Erasmus@ISB'!AB117</f>
        <v>0</v>
      </c>
      <c r="R105" s="30">
        <f>'TN-Tabelle für Erasmus@ISB'!AC117</f>
        <v>0</v>
      </c>
      <c r="S105" s="10">
        <f>'TN-Tabelle für Erasmus@ISB'!T117</f>
        <v>0</v>
      </c>
      <c r="T105" s="10">
        <f>'TN-Tabelle für Erasmus@ISB'!N117</f>
        <v>0</v>
      </c>
      <c r="U105" s="196"/>
      <c r="V105" s="196" t="s">
        <v>63</v>
      </c>
      <c r="W105" s="196"/>
      <c r="X105" s="196"/>
      <c r="Y105" s="196" t="s">
        <v>63</v>
      </c>
      <c r="Z105" s="196"/>
      <c r="AA105" s="196" t="s">
        <v>63</v>
      </c>
      <c r="AB105" s="196"/>
      <c r="AC105" s="200">
        <f>'TN-Tabelle für Erasmus@ISB'!H117</f>
        <v>0</v>
      </c>
      <c r="AD105" s="201">
        <f>'TN-Tabelle für Erasmus@ISB'!J117</f>
        <v>0</v>
      </c>
      <c r="AE105" s="201">
        <f>'TN-Tabelle für Erasmus@ISB'!O117</f>
        <v>0</v>
      </c>
      <c r="AF105" s="10">
        <f>'TN-Tabelle für Erasmus@ISB'!P117</f>
        <v>0</v>
      </c>
      <c r="AG105" s="201">
        <f>'TN-Tabelle für Erasmus@ISB'!$B$2</f>
        <v>0</v>
      </c>
      <c r="AH105" s="10">
        <f>'TN-Tabelle für Erasmus@ISB'!T117</f>
        <v>0</v>
      </c>
      <c r="AI105" s="10">
        <f>'TN-Tabelle für Erasmus@ISB'!U117</f>
        <v>0</v>
      </c>
      <c r="AJ105" s="10" t="str">
        <f>'TN-Tabelle für Erasmus@ISB'!Y117</f>
        <v>zu wenig km</v>
      </c>
      <c r="AK105" s="10">
        <f>'TN-Tabelle für Erasmus@ISB'!X117</f>
        <v>0</v>
      </c>
      <c r="AL105" s="10">
        <f>'TN-Tabelle für Erasmus@ISB'!Z117</f>
        <v>0</v>
      </c>
      <c r="AM105" s="26" t="str">
        <f>'TN-Tabelle für Erasmus@ISB'!AA117</f>
        <v>Ja</v>
      </c>
      <c r="AN105" s="13">
        <f>'TN-Tabelle für Erasmus@ISB'!AH117</f>
        <v>0</v>
      </c>
      <c r="AO105" s="25">
        <f>'TN-Tabelle für Erasmus@ISB'!AG117</f>
        <v>0</v>
      </c>
      <c r="AP105" s="10" t="str">
        <f>'TN-Tabelle für Erasmus@ISB'!Q117</f>
        <v>Kurstitel (nur eintragen bei Auswahl Kurs)</v>
      </c>
      <c r="AQ105" s="227">
        <f t="shared" si="7"/>
        <v>2</v>
      </c>
      <c r="AR105" s="28">
        <f>'TN-Tabelle für Erasmus@ISB'!E117</f>
        <v>0</v>
      </c>
      <c r="AS105" s="28">
        <f>'TN-Tabelle für Erasmus@ISB'!D117</f>
        <v>0</v>
      </c>
      <c r="AT105" s="28">
        <f>'TN-Tabelle für Erasmus@ISB'!C117</f>
        <v>0</v>
      </c>
      <c r="AU105" s="28">
        <f>Intern!$AE$29</f>
        <v>1</v>
      </c>
      <c r="AV105" s="219">
        <f>SUM(Intern!$AE$20+Intern!$AE$21)</f>
        <v>3345</v>
      </c>
      <c r="AW105">
        <f>Intern!$AE$23</f>
        <v>0</v>
      </c>
      <c r="AX105">
        <f>Intern!$AE$24</f>
        <v>1</v>
      </c>
      <c r="AY105">
        <f>Intern!$AE$25</f>
        <v>0</v>
      </c>
      <c r="AZ105">
        <f>COUNTIF('TN-Tabelle für Erasmus@ISB'!$B$14:$B$155,"Lehrkräfte: Begleitperson")</f>
        <v>2</v>
      </c>
      <c r="BA105">
        <f>COUNTIF('TN-Tabelle für Erasmus@ISB'!$B$14:$B$155,"Lernende: Gruppenmobilität")</f>
        <v>1</v>
      </c>
      <c r="BB105" s="38">
        <f t="shared" si="6"/>
        <v>2</v>
      </c>
      <c r="BC105" s="38">
        <f>Intern!$AE$28</f>
        <v>2</v>
      </c>
      <c r="BD105" s="38">
        <f>Intern!$AE$29</f>
        <v>1</v>
      </c>
      <c r="BF105" s="10" t="str">
        <f>'TN-Tabelle für Erasmus@ISB'!Y117</f>
        <v>zu wenig km</v>
      </c>
      <c r="BG105" s="10">
        <f>'TN-Tabelle für Erasmus@ISB'!X117</f>
        <v>0</v>
      </c>
      <c r="BH105" s="10">
        <v>0</v>
      </c>
      <c r="BI105" s="13">
        <f>'TN-Tabelle für Erasmus@ISB'!AH117</f>
        <v>0</v>
      </c>
      <c r="BJ105" s="219">
        <f>SUM(Intern!$AE$20+Intern!$AE$21)</f>
        <v>3345</v>
      </c>
      <c r="BK105">
        <f>Intern!$AE$15</f>
        <v>413</v>
      </c>
      <c r="BL105">
        <f>Intern!$AE$14</f>
        <v>1897</v>
      </c>
      <c r="BM105" s="12"/>
    </row>
    <row r="106" spans="1:65" ht="15">
      <c r="A106" s="27"/>
      <c r="B106" s="27">
        <f>'TN-Tabelle für Erasmus@ISB'!R118</f>
        <v>0</v>
      </c>
      <c r="C106" s="28">
        <f>'TN-Tabelle für Erasmus@ISB'!B118</f>
        <v>0</v>
      </c>
      <c r="D106" s="28" t="str">
        <f t="shared" si="5"/>
        <v>0</v>
      </c>
      <c r="E106" s="28">
        <f>'TN-Tabelle für Erasmus@ISB'!C118</f>
        <v>0</v>
      </c>
      <c r="F106" s="28">
        <f>'TN-Tabelle für Erasmus@ISB'!D118</f>
        <v>0</v>
      </c>
      <c r="G106" s="28">
        <f>'TN-Tabelle für Erasmus@ISB'!E118</f>
        <v>0</v>
      </c>
      <c r="H106" s="29">
        <f>'TN-Tabelle für Erasmus@ISB'!F118</f>
        <v>0</v>
      </c>
      <c r="I106" s="28">
        <f>'TN-Tabelle für Erasmus@ISB'!G118</f>
        <v>0</v>
      </c>
      <c r="J106" s="11">
        <f>'TN-Tabelle für Erasmus@ISB'!H118</f>
        <v>0</v>
      </c>
      <c r="K106" s="12">
        <f>'TN-Tabelle für Erasmus@ISB'!I118</f>
        <v>0</v>
      </c>
      <c r="L106" s="12">
        <f>'TN-Tabelle für Erasmus@ISB'!J118</f>
        <v>0</v>
      </c>
      <c r="M106" s="12">
        <f>'TN-Tabelle für Erasmus@ISB'!K118</f>
        <v>0</v>
      </c>
      <c r="N106" s="12">
        <f>'TN-Tabelle für Erasmus@ISB'!L118</f>
        <v>0</v>
      </c>
      <c r="O106" s="12">
        <f>'TN-Tabelle für Erasmus@ISB'!M118</f>
        <v>0</v>
      </c>
      <c r="P106" s="10">
        <f>'TN-Tabelle für Erasmus@ISB'!O118</f>
        <v>0</v>
      </c>
      <c r="Q106" s="30">
        <f>'TN-Tabelle für Erasmus@ISB'!AB118</f>
        <v>0</v>
      </c>
      <c r="R106" s="30">
        <f>'TN-Tabelle für Erasmus@ISB'!AC118</f>
        <v>0</v>
      </c>
      <c r="S106" s="10">
        <f>'TN-Tabelle für Erasmus@ISB'!T118</f>
        <v>0</v>
      </c>
      <c r="T106" s="10">
        <f>'TN-Tabelle für Erasmus@ISB'!N118</f>
        <v>0</v>
      </c>
      <c r="U106" s="196"/>
      <c r="V106" s="196" t="s">
        <v>63</v>
      </c>
      <c r="W106" s="196"/>
      <c r="X106" s="196"/>
      <c r="Y106" s="196" t="s">
        <v>63</v>
      </c>
      <c r="Z106" s="196"/>
      <c r="AA106" s="196" t="s">
        <v>63</v>
      </c>
      <c r="AB106" s="196"/>
      <c r="AC106" s="200">
        <f>'TN-Tabelle für Erasmus@ISB'!H118</f>
        <v>0</v>
      </c>
      <c r="AD106" s="201">
        <f>'TN-Tabelle für Erasmus@ISB'!J118</f>
        <v>0</v>
      </c>
      <c r="AE106" s="201">
        <f>'TN-Tabelle für Erasmus@ISB'!O118</f>
        <v>0</v>
      </c>
      <c r="AF106" s="10">
        <f>'TN-Tabelle für Erasmus@ISB'!P118</f>
        <v>0</v>
      </c>
      <c r="AG106" s="201">
        <f>'TN-Tabelle für Erasmus@ISB'!$B$2</f>
        <v>0</v>
      </c>
      <c r="AH106" s="10">
        <f>'TN-Tabelle für Erasmus@ISB'!T118</f>
        <v>0</v>
      </c>
      <c r="AI106" s="10">
        <f>'TN-Tabelle für Erasmus@ISB'!U118</f>
        <v>0</v>
      </c>
      <c r="AJ106" s="10" t="str">
        <f>'TN-Tabelle für Erasmus@ISB'!Y118</f>
        <v>zu wenig km</v>
      </c>
      <c r="AK106" s="10">
        <f>'TN-Tabelle für Erasmus@ISB'!X118</f>
        <v>0</v>
      </c>
      <c r="AL106" s="10">
        <f>'TN-Tabelle für Erasmus@ISB'!Z118</f>
        <v>0</v>
      </c>
      <c r="AM106" s="26" t="str">
        <f>'TN-Tabelle für Erasmus@ISB'!AA118</f>
        <v>Ja</v>
      </c>
      <c r="AN106" s="13">
        <f>'TN-Tabelle für Erasmus@ISB'!AH118</f>
        <v>0</v>
      </c>
      <c r="AO106" s="25">
        <f>'TN-Tabelle für Erasmus@ISB'!AG118</f>
        <v>0</v>
      </c>
      <c r="AP106" s="10" t="str">
        <f>'TN-Tabelle für Erasmus@ISB'!Q118</f>
        <v>Kurstitel (nur eintragen bei Auswahl Kurs)</v>
      </c>
      <c r="AQ106" s="227">
        <f t="shared" si="7"/>
        <v>2</v>
      </c>
      <c r="AR106" s="28">
        <f>'TN-Tabelle für Erasmus@ISB'!E118</f>
        <v>0</v>
      </c>
      <c r="AS106" s="28">
        <f>'TN-Tabelle für Erasmus@ISB'!D118</f>
        <v>0</v>
      </c>
      <c r="AT106" s="28">
        <f>'TN-Tabelle für Erasmus@ISB'!C118</f>
        <v>0</v>
      </c>
      <c r="AU106" s="28">
        <f>Intern!$AE$29</f>
        <v>1</v>
      </c>
      <c r="AV106" s="219">
        <f>SUM(Intern!$AE$20+Intern!$AE$21)</f>
        <v>3345</v>
      </c>
      <c r="AW106">
        <f>Intern!$AE$23</f>
        <v>0</v>
      </c>
      <c r="AX106">
        <f>Intern!$AE$24</f>
        <v>1</v>
      </c>
      <c r="AY106">
        <f>Intern!$AE$25</f>
        <v>0</v>
      </c>
      <c r="AZ106">
        <f>COUNTIF('TN-Tabelle für Erasmus@ISB'!$B$14:$B$155,"Lehrkräfte: Begleitperson")</f>
        <v>2</v>
      </c>
      <c r="BA106">
        <f>COUNTIF('TN-Tabelle für Erasmus@ISB'!$B$14:$B$155,"Lernende: Gruppenmobilität")</f>
        <v>1</v>
      </c>
      <c r="BB106" s="38">
        <f t="shared" si="6"/>
        <v>2</v>
      </c>
      <c r="BC106" s="38">
        <f>Intern!$AE$28</f>
        <v>2</v>
      </c>
      <c r="BD106" s="38">
        <f>Intern!$AE$29</f>
        <v>1</v>
      </c>
      <c r="BF106" s="10" t="str">
        <f>'TN-Tabelle für Erasmus@ISB'!Y118</f>
        <v>zu wenig km</v>
      </c>
      <c r="BG106" s="10">
        <f>'TN-Tabelle für Erasmus@ISB'!X118</f>
        <v>0</v>
      </c>
      <c r="BH106" s="10">
        <v>0</v>
      </c>
      <c r="BI106" s="13">
        <f>'TN-Tabelle für Erasmus@ISB'!AH118</f>
        <v>0</v>
      </c>
      <c r="BJ106" s="219">
        <f>SUM(Intern!$AE$20+Intern!$AE$21)</f>
        <v>3345</v>
      </c>
      <c r="BK106">
        <f>Intern!$AE$15</f>
        <v>413</v>
      </c>
      <c r="BL106">
        <f>Intern!$AE$14</f>
        <v>1897</v>
      </c>
      <c r="BM106" s="12"/>
    </row>
    <row r="107" spans="1:65" ht="15">
      <c r="A107" s="27"/>
      <c r="B107" s="27">
        <f>'TN-Tabelle für Erasmus@ISB'!R119</f>
        <v>0</v>
      </c>
      <c r="C107" s="28">
        <f>'TN-Tabelle für Erasmus@ISB'!B119</f>
        <v>0</v>
      </c>
      <c r="D107" s="28" t="str">
        <f t="shared" si="5"/>
        <v>0</v>
      </c>
      <c r="E107" s="28">
        <f>'TN-Tabelle für Erasmus@ISB'!C119</f>
        <v>0</v>
      </c>
      <c r="F107" s="28">
        <f>'TN-Tabelle für Erasmus@ISB'!D119</f>
        <v>0</v>
      </c>
      <c r="G107" s="28">
        <f>'TN-Tabelle für Erasmus@ISB'!E119</f>
        <v>0</v>
      </c>
      <c r="H107" s="29">
        <f>'TN-Tabelle für Erasmus@ISB'!F119</f>
        <v>0</v>
      </c>
      <c r="I107" s="28">
        <f>'TN-Tabelle für Erasmus@ISB'!G119</f>
        <v>0</v>
      </c>
      <c r="J107" s="11">
        <f>'TN-Tabelle für Erasmus@ISB'!H119</f>
        <v>0</v>
      </c>
      <c r="K107" s="12">
        <f>'TN-Tabelle für Erasmus@ISB'!I119</f>
        <v>0</v>
      </c>
      <c r="L107" s="12">
        <f>'TN-Tabelle für Erasmus@ISB'!J119</f>
        <v>0</v>
      </c>
      <c r="M107" s="12">
        <f>'TN-Tabelle für Erasmus@ISB'!K119</f>
        <v>0</v>
      </c>
      <c r="N107" s="12">
        <f>'TN-Tabelle für Erasmus@ISB'!L119</f>
        <v>0</v>
      </c>
      <c r="O107" s="12">
        <f>'TN-Tabelle für Erasmus@ISB'!M119</f>
        <v>0</v>
      </c>
      <c r="P107" s="10">
        <f>'TN-Tabelle für Erasmus@ISB'!O119</f>
        <v>0</v>
      </c>
      <c r="Q107" s="30">
        <f>'TN-Tabelle für Erasmus@ISB'!AB119</f>
        <v>0</v>
      </c>
      <c r="R107" s="30">
        <f>'TN-Tabelle für Erasmus@ISB'!AC119</f>
        <v>0</v>
      </c>
      <c r="S107" s="10">
        <f>'TN-Tabelle für Erasmus@ISB'!T119</f>
        <v>0</v>
      </c>
      <c r="T107" s="10">
        <f>'TN-Tabelle für Erasmus@ISB'!N119</f>
        <v>0</v>
      </c>
      <c r="U107" s="196"/>
      <c r="V107" s="196" t="s">
        <v>63</v>
      </c>
      <c r="W107" s="196"/>
      <c r="X107" s="196"/>
      <c r="Y107" s="196" t="s">
        <v>63</v>
      </c>
      <c r="Z107" s="196"/>
      <c r="AA107" s="196" t="s">
        <v>63</v>
      </c>
      <c r="AB107" s="196"/>
      <c r="AC107" s="200">
        <f>'TN-Tabelle für Erasmus@ISB'!H119</f>
        <v>0</v>
      </c>
      <c r="AD107" s="201">
        <f>'TN-Tabelle für Erasmus@ISB'!J119</f>
        <v>0</v>
      </c>
      <c r="AE107" s="201">
        <f>'TN-Tabelle für Erasmus@ISB'!O119</f>
        <v>0</v>
      </c>
      <c r="AF107" s="10">
        <f>'TN-Tabelle für Erasmus@ISB'!P119</f>
        <v>0</v>
      </c>
      <c r="AG107" s="201">
        <f>'TN-Tabelle für Erasmus@ISB'!$B$2</f>
        <v>0</v>
      </c>
      <c r="AH107" s="10">
        <f>'TN-Tabelle für Erasmus@ISB'!T119</f>
        <v>0</v>
      </c>
      <c r="AI107" s="10">
        <f>'TN-Tabelle für Erasmus@ISB'!U119</f>
        <v>0</v>
      </c>
      <c r="AJ107" s="10" t="str">
        <f>'TN-Tabelle für Erasmus@ISB'!Y119</f>
        <v>zu wenig km</v>
      </c>
      <c r="AK107" s="10">
        <f>'TN-Tabelle für Erasmus@ISB'!X119</f>
        <v>0</v>
      </c>
      <c r="AL107" s="10">
        <f>'TN-Tabelle für Erasmus@ISB'!Z119</f>
        <v>0</v>
      </c>
      <c r="AM107" s="26" t="str">
        <f>'TN-Tabelle für Erasmus@ISB'!AA119</f>
        <v>Ja</v>
      </c>
      <c r="AN107" s="13">
        <f>'TN-Tabelle für Erasmus@ISB'!AH119</f>
        <v>0</v>
      </c>
      <c r="AO107" s="25">
        <f>'TN-Tabelle für Erasmus@ISB'!AG119</f>
        <v>0</v>
      </c>
      <c r="AP107" s="10" t="str">
        <f>'TN-Tabelle für Erasmus@ISB'!Q119</f>
        <v>Kurstitel (nur eintragen bei Auswahl Kurs)</v>
      </c>
      <c r="AQ107" s="227">
        <f t="shared" si="7"/>
        <v>2</v>
      </c>
      <c r="AR107" s="28">
        <f>'TN-Tabelle für Erasmus@ISB'!E119</f>
        <v>0</v>
      </c>
      <c r="AS107" s="28">
        <f>'TN-Tabelle für Erasmus@ISB'!D119</f>
        <v>0</v>
      </c>
      <c r="AT107" s="28">
        <f>'TN-Tabelle für Erasmus@ISB'!C119</f>
        <v>0</v>
      </c>
      <c r="AU107" s="28">
        <f>Intern!$AE$29</f>
        <v>1</v>
      </c>
      <c r="AV107" s="219">
        <f>SUM(Intern!$AE$20+Intern!$AE$21)</f>
        <v>3345</v>
      </c>
      <c r="AW107">
        <f>Intern!$AE$23</f>
        <v>0</v>
      </c>
      <c r="AX107">
        <f>Intern!$AE$24</f>
        <v>1</v>
      </c>
      <c r="AY107">
        <f>Intern!$AE$25</f>
        <v>0</v>
      </c>
      <c r="AZ107">
        <f>COUNTIF('TN-Tabelle für Erasmus@ISB'!$B$14:$B$155,"Lehrkräfte: Begleitperson")</f>
        <v>2</v>
      </c>
      <c r="BA107">
        <f>COUNTIF('TN-Tabelle für Erasmus@ISB'!$B$14:$B$155,"Lernende: Gruppenmobilität")</f>
        <v>1</v>
      </c>
      <c r="BB107" s="38">
        <f t="shared" si="6"/>
        <v>2</v>
      </c>
      <c r="BC107" s="38">
        <f>Intern!$AE$28</f>
        <v>2</v>
      </c>
      <c r="BD107" s="38">
        <f>Intern!$AE$29</f>
        <v>1</v>
      </c>
      <c r="BF107" s="10" t="str">
        <f>'TN-Tabelle für Erasmus@ISB'!Y119</f>
        <v>zu wenig km</v>
      </c>
      <c r="BG107" s="10">
        <f>'TN-Tabelle für Erasmus@ISB'!X119</f>
        <v>0</v>
      </c>
      <c r="BH107" s="10">
        <v>0</v>
      </c>
      <c r="BI107" s="13">
        <f>'TN-Tabelle für Erasmus@ISB'!AH119</f>
        <v>0</v>
      </c>
      <c r="BJ107" s="219">
        <f>SUM(Intern!$AE$20+Intern!$AE$21)</f>
        <v>3345</v>
      </c>
      <c r="BK107">
        <f>Intern!$AE$15</f>
        <v>413</v>
      </c>
      <c r="BL107">
        <f>Intern!$AE$14</f>
        <v>1897</v>
      </c>
      <c r="BM107" s="12"/>
    </row>
    <row r="108" spans="1:65" ht="15">
      <c r="A108" s="27"/>
      <c r="B108" s="27">
        <f>'TN-Tabelle für Erasmus@ISB'!R120</f>
        <v>0</v>
      </c>
      <c r="C108" s="28">
        <f>'TN-Tabelle für Erasmus@ISB'!B120</f>
        <v>0</v>
      </c>
      <c r="D108" s="28" t="str">
        <f t="shared" si="5"/>
        <v>0</v>
      </c>
      <c r="E108" s="28">
        <f>'TN-Tabelle für Erasmus@ISB'!C120</f>
        <v>0</v>
      </c>
      <c r="F108" s="28">
        <f>'TN-Tabelle für Erasmus@ISB'!D120</f>
        <v>0</v>
      </c>
      <c r="G108" s="28">
        <f>'TN-Tabelle für Erasmus@ISB'!E120</f>
        <v>0</v>
      </c>
      <c r="H108" s="29">
        <f>'TN-Tabelle für Erasmus@ISB'!F120</f>
        <v>0</v>
      </c>
      <c r="I108" s="28">
        <f>'TN-Tabelle für Erasmus@ISB'!G120</f>
        <v>0</v>
      </c>
      <c r="J108" s="11">
        <f>'TN-Tabelle für Erasmus@ISB'!H120</f>
        <v>0</v>
      </c>
      <c r="K108" s="12">
        <f>'TN-Tabelle für Erasmus@ISB'!I120</f>
        <v>0</v>
      </c>
      <c r="L108" s="12">
        <f>'TN-Tabelle für Erasmus@ISB'!J120</f>
        <v>0</v>
      </c>
      <c r="M108" s="12">
        <f>'TN-Tabelle für Erasmus@ISB'!K120</f>
        <v>0</v>
      </c>
      <c r="N108" s="12">
        <f>'TN-Tabelle für Erasmus@ISB'!L120</f>
        <v>0</v>
      </c>
      <c r="O108" s="12">
        <f>'TN-Tabelle für Erasmus@ISB'!M120</f>
        <v>0</v>
      </c>
      <c r="P108" s="10">
        <f>'TN-Tabelle für Erasmus@ISB'!O120</f>
        <v>0</v>
      </c>
      <c r="Q108" s="30">
        <f>'TN-Tabelle für Erasmus@ISB'!AB120</f>
        <v>0</v>
      </c>
      <c r="R108" s="30">
        <f>'TN-Tabelle für Erasmus@ISB'!AC120</f>
        <v>0</v>
      </c>
      <c r="S108" s="10">
        <f>'TN-Tabelle für Erasmus@ISB'!T120</f>
        <v>0</v>
      </c>
      <c r="T108" s="10">
        <f>'TN-Tabelle für Erasmus@ISB'!N120</f>
        <v>0</v>
      </c>
      <c r="U108" s="196"/>
      <c r="V108" s="196" t="s">
        <v>63</v>
      </c>
      <c r="W108" s="196"/>
      <c r="X108" s="196"/>
      <c r="Y108" s="196" t="s">
        <v>63</v>
      </c>
      <c r="Z108" s="196"/>
      <c r="AA108" s="196" t="s">
        <v>63</v>
      </c>
      <c r="AB108" s="196"/>
      <c r="AC108" s="200">
        <f>'TN-Tabelle für Erasmus@ISB'!H120</f>
        <v>0</v>
      </c>
      <c r="AD108" s="201">
        <f>'TN-Tabelle für Erasmus@ISB'!J120</f>
        <v>0</v>
      </c>
      <c r="AE108" s="201">
        <f>'TN-Tabelle für Erasmus@ISB'!O120</f>
        <v>0</v>
      </c>
      <c r="AF108" s="10">
        <f>'TN-Tabelle für Erasmus@ISB'!P120</f>
        <v>0</v>
      </c>
      <c r="AG108" s="201">
        <f>'TN-Tabelle für Erasmus@ISB'!$B$2</f>
        <v>0</v>
      </c>
      <c r="AH108" s="10">
        <f>'TN-Tabelle für Erasmus@ISB'!T120</f>
        <v>0</v>
      </c>
      <c r="AI108" s="10">
        <f>'TN-Tabelle für Erasmus@ISB'!U120</f>
        <v>0</v>
      </c>
      <c r="AJ108" s="10" t="str">
        <f>'TN-Tabelle für Erasmus@ISB'!Y120</f>
        <v>zu wenig km</v>
      </c>
      <c r="AK108" s="10">
        <f>'TN-Tabelle für Erasmus@ISB'!X120</f>
        <v>0</v>
      </c>
      <c r="AL108" s="10">
        <f>'TN-Tabelle für Erasmus@ISB'!Z120</f>
        <v>0</v>
      </c>
      <c r="AM108" s="26" t="str">
        <f>'TN-Tabelle für Erasmus@ISB'!AA120</f>
        <v>Ja</v>
      </c>
      <c r="AN108" s="13">
        <f>'TN-Tabelle für Erasmus@ISB'!AH120</f>
        <v>0</v>
      </c>
      <c r="AO108" s="25">
        <f>'TN-Tabelle für Erasmus@ISB'!AG120</f>
        <v>0</v>
      </c>
      <c r="AP108" s="10" t="str">
        <f>'TN-Tabelle für Erasmus@ISB'!Q120</f>
        <v>Kurstitel (nur eintragen bei Auswahl Kurs)</v>
      </c>
      <c r="AQ108" s="227">
        <f t="shared" si="7"/>
        <v>2</v>
      </c>
      <c r="AR108" s="28">
        <f>'TN-Tabelle für Erasmus@ISB'!E120</f>
        <v>0</v>
      </c>
      <c r="AS108" s="28">
        <f>'TN-Tabelle für Erasmus@ISB'!D120</f>
        <v>0</v>
      </c>
      <c r="AT108" s="28">
        <f>'TN-Tabelle für Erasmus@ISB'!C120</f>
        <v>0</v>
      </c>
      <c r="AU108" s="28">
        <f>Intern!$AE$29</f>
        <v>1</v>
      </c>
      <c r="AV108" s="219">
        <f>SUM(Intern!$AE$20+Intern!$AE$21)</f>
        <v>3345</v>
      </c>
      <c r="AW108">
        <f>Intern!$AE$23</f>
        <v>0</v>
      </c>
      <c r="AX108">
        <f>Intern!$AE$24</f>
        <v>1</v>
      </c>
      <c r="AY108">
        <f>Intern!$AE$25</f>
        <v>0</v>
      </c>
      <c r="AZ108">
        <f>COUNTIF('TN-Tabelle für Erasmus@ISB'!$B$14:$B$155,"Lehrkräfte: Begleitperson")</f>
        <v>2</v>
      </c>
      <c r="BA108">
        <f>COUNTIF('TN-Tabelle für Erasmus@ISB'!$B$14:$B$155,"Lernende: Gruppenmobilität")</f>
        <v>1</v>
      </c>
      <c r="BB108" s="38">
        <f t="shared" si="6"/>
        <v>2</v>
      </c>
      <c r="BC108" s="38">
        <f>Intern!$AE$28</f>
        <v>2</v>
      </c>
      <c r="BD108" s="38">
        <f>Intern!$AE$29</f>
        <v>1</v>
      </c>
      <c r="BF108" s="10" t="str">
        <f>'TN-Tabelle für Erasmus@ISB'!Y120</f>
        <v>zu wenig km</v>
      </c>
      <c r="BG108" s="10">
        <f>'TN-Tabelle für Erasmus@ISB'!X120</f>
        <v>0</v>
      </c>
      <c r="BH108" s="10">
        <v>0</v>
      </c>
      <c r="BI108" s="13">
        <f>'TN-Tabelle für Erasmus@ISB'!AH120</f>
        <v>0</v>
      </c>
      <c r="BJ108" s="219">
        <f>SUM(Intern!$AE$20+Intern!$AE$21)</f>
        <v>3345</v>
      </c>
      <c r="BK108">
        <f>Intern!$AE$15</f>
        <v>413</v>
      </c>
      <c r="BL108">
        <f>Intern!$AE$14</f>
        <v>1897</v>
      </c>
      <c r="BM108" s="12"/>
    </row>
    <row r="109" spans="1:65" ht="15">
      <c r="A109" s="27"/>
      <c r="B109" s="27">
        <f>'TN-Tabelle für Erasmus@ISB'!R121</f>
        <v>0</v>
      </c>
      <c r="C109" s="28">
        <f>'TN-Tabelle für Erasmus@ISB'!B121</f>
        <v>0</v>
      </c>
      <c r="D109" s="28" t="str">
        <f t="shared" si="5"/>
        <v>0</v>
      </c>
      <c r="E109" s="28">
        <f>'TN-Tabelle für Erasmus@ISB'!C121</f>
        <v>0</v>
      </c>
      <c r="F109" s="28">
        <f>'TN-Tabelle für Erasmus@ISB'!D121</f>
        <v>0</v>
      </c>
      <c r="G109" s="28">
        <f>'TN-Tabelle für Erasmus@ISB'!E121</f>
        <v>0</v>
      </c>
      <c r="H109" s="29">
        <f>'TN-Tabelle für Erasmus@ISB'!F121</f>
        <v>0</v>
      </c>
      <c r="I109" s="28">
        <f>'TN-Tabelle für Erasmus@ISB'!G121</f>
        <v>0</v>
      </c>
      <c r="J109" s="11">
        <f>'TN-Tabelle für Erasmus@ISB'!H121</f>
        <v>0</v>
      </c>
      <c r="K109" s="12">
        <f>'TN-Tabelle für Erasmus@ISB'!I121</f>
        <v>0</v>
      </c>
      <c r="L109" s="12">
        <f>'TN-Tabelle für Erasmus@ISB'!J121</f>
        <v>0</v>
      </c>
      <c r="M109" s="12">
        <f>'TN-Tabelle für Erasmus@ISB'!K121</f>
        <v>0</v>
      </c>
      <c r="N109" s="12">
        <f>'TN-Tabelle für Erasmus@ISB'!L121</f>
        <v>0</v>
      </c>
      <c r="O109" s="12">
        <f>'TN-Tabelle für Erasmus@ISB'!M121</f>
        <v>0</v>
      </c>
      <c r="P109" s="10">
        <f>'TN-Tabelle für Erasmus@ISB'!O121</f>
        <v>0</v>
      </c>
      <c r="Q109" s="30">
        <f>'TN-Tabelle für Erasmus@ISB'!AB121</f>
        <v>0</v>
      </c>
      <c r="R109" s="30">
        <f>'TN-Tabelle für Erasmus@ISB'!AC121</f>
        <v>0</v>
      </c>
      <c r="S109" s="10">
        <f>'TN-Tabelle für Erasmus@ISB'!T121</f>
        <v>0</v>
      </c>
      <c r="T109" s="10">
        <f>'TN-Tabelle für Erasmus@ISB'!N121</f>
        <v>0</v>
      </c>
      <c r="U109" s="196"/>
      <c r="V109" s="196" t="s">
        <v>63</v>
      </c>
      <c r="W109" s="196"/>
      <c r="X109" s="196"/>
      <c r="Y109" s="196" t="s">
        <v>63</v>
      </c>
      <c r="Z109" s="196"/>
      <c r="AA109" s="196" t="s">
        <v>63</v>
      </c>
      <c r="AB109" s="196"/>
      <c r="AC109" s="200">
        <f>'TN-Tabelle für Erasmus@ISB'!H121</f>
        <v>0</v>
      </c>
      <c r="AD109" s="201">
        <f>'TN-Tabelle für Erasmus@ISB'!J121</f>
        <v>0</v>
      </c>
      <c r="AE109" s="201">
        <f>'TN-Tabelle für Erasmus@ISB'!O121</f>
        <v>0</v>
      </c>
      <c r="AF109" s="10">
        <f>'TN-Tabelle für Erasmus@ISB'!P121</f>
        <v>0</v>
      </c>
      <c r="AG109" s="201">
        <f>'TN-Tabelle für Erasmus@ISB'!$B$2</f>
        <v>0</v>
      </c>
      <c r="AH109" s="10">
        <f>'TN-Tabelle für Erasmus@ISB'!T121</f>
        <v>0</v>
      </c>
      <c r="AI109" s="10">
        <f>'TN-Tabelle für Erasmus@ISB'!U121</f>
        <v>0</v>
      </c>
      <c r="AJ109" s="10" t="str">
        <f>'TN-Tabelle für Erasmus@ISB'!Y121</f>
        <v>zu wenig km</v>
      </c>
      <c r="AK109" s="10">
        <f>'TN-Tabelle für Erasmus@ISB'!X121</f>
        <v>0</v>
      </c>
      <c r="AL109" s="10">
        <f>'TN-Tabelle für Erasmus@ISB'!Z121</f>
        <v>0</v>
      </c>
      <c r="AM109" s="26" t="str">
        <f>'TN-Tabelle für Erasmus@ISB'!AA121</f>
        <v>Ja</v>
      </c>
      <c r="AN109" s="13">
        <f>'TN-Tabelle für Erasmus@ISB'!AH121</f>
        <v>0</v>
      </c>
      <c r="AO109" s="25">
        <f>'TN-Tabelle für Erasmus@ISB'!AG121</f>
        <v>0</v>
      </c>
      <c r="AP109" s="10" t="str">
        <f>'TN-Tabelle für Erasmus@ISB'!Q121</f>
        <v>Kurstitel (nur eintragen bei Auswahl Kurs)</v>
      </c>
      <c r="AQ109" s="227">
        <f t="shared" si="7"/>
        <v>2</v>
      </c>
      <c r="AR109" s="28">
        <f>'TN-Tabelle für Erasmus@ISB'!E121</f>
        <v>0</v>
      </c>
      <c r="AS109" s="28">
        <f>'TN-Tabelle für Erasmus@ISB'!D121</f>
        <v>0</v>
      </c>
      <c r="AT109" s="28">
        <f>'TN-Tabelle für Erasmus@ISB'!C121</f>
        <v>0</v>
      </c>
      <c r="AU109" s="28">
        <f>Intern!$AE$29</f>
        <v>1</v>
      </c>
      <c r="AV109" s="219">
        <f>SUM(Intern!$AE$20+Intern!$AE$21)</f>
        <v>3345</v>
      </c>
      <c r="AW109">
        <f>Intern!$AE$23</f>
        <v>0</v>
      </c>
      <c r="AX109">
        <f>Intern!$AE$24</f>
        <v>1</v>
      </c>
      <c r="AY109">
        <f>Intern!$AE$25</f>
        <v>0</v>
      </c>
      <c r="AZ109">
        <f>COUNTIF('TN-Tabelle für Erasmus@ISB'!$B$14:$B$155,"Lehrkräfte: Begleitperson")</f>
        <v>2</v>
      </c>
      <c r="BA109">
        <f>COUNTIF('TN-Tabelle für Erasmus@ISB'!$B$14:$B$155,"Lernende: Gruppenmobilität")</f>
        <v>1</v>
      </c>
      <c r="BB109" s="38">
        <f t="shared" si="6"/>
        <v>2</v>
      </c>
      <c r="BC109" s="38">
        <f>Intern!$AE$28</f>
        <v>2</v>
      </c>
      <c r="BD109" s="38">
        <f>Intern!$AE$29</f>
        <v>1</v>
      </c>
      <c r="BF109" s="10" t="str">
        <f>'TN-Tabelle für Erasmus@ISB'!Y121</f>
        <v>zu wenig km</v>
      </c>
      <c r="BG109" s="10">
        <f>'TN-Tabelle für Erasmus@ISB'!X121</f>
        <v>0</v>
      </c>
      <c r="BH109" s="10">
        <v>0</v>
      </c>
      <c r="BI109" s="13">
        <f>'TN-Tabelle für Erasmus@ISB'!AH121</f>
        <v>0</v>
      </c>
      <c r="BJ109" s="219">
        <f>SUM(Intern!$AE$20+Intern!$AE$21)</f>
        <v>3345</v>
      </c>
      <c r="BK109">
        <f>Intern!$AE$15</f>
        <v>413</v>
      </c>
      <c r="BL109">
        <f>Intern!$AE$14</f>
        <v>1897</v>
      </c>
      <c r="BM109" s="12"/>
    </row>
    <row r="110" spans="1:65" ht="15">
      <c r="A110" s="27"/>
      <c r="B110" s="27">
        <f>'TN-Tabelle für Erasmus@ISB'!R122</f>
        <v>0</v>
      </c>
      <c r="C110" s="28">
        <f>'TN-Tabelle für Erasmus@ISB'!B122</f>
        <v>0</v>
      </c>
      <c r="D110" s="28" t="str">
        <f t="shared" si="5"/>
        <v>0</v>
      </c>
      <c r="E110" s="28">
        <f>'TN-Tabelle für Erasmus@ISB'!C122</f>
        <v>0</v>
      </c>
      <c r="F110" s="28">
        <f>'TN-Tabelle für Erasmus@ISB'!D122</f>
        <v>0</v>
      </c>
      <c r="G110" s="28">
        <f>'TN-Tabelle für Erasmus@ISB'!E122</f>
        <v>0</v>
      </c>
      <c r="H110" s="29">
        <f>'TN-Tabelle für Erasmus@ISB'!F122</f>
        <v>0</v>
      </c>
      <c r="I110" s="28">
        <f>'TN-Tabelle für Erasmus@ISB'!G122</f>
        <v>0</v>
      </c>
      <c r="J110" s="11">
        <f>'TN-Tabelle für Erasmus@ISB'!H122</f>
        <v>0</v>
      </c>
      <c r="K110" s="12">
        <f>'TN-Tabelle für Erasmus@ISB'!I122</f>
        <v>0</v>
      </c>
      <c r="L110" s="12">
        <f>'TN-Tabelle für Erasmus@ISB'!J122</f>
        <v>0</v>
      </c>
      <c r="M110" s="12">
        <f>'TN-Tabelle für Erasmus@ISB'!K122</f>
        <v>0</v>
      </c>
      <c r="N110" s="12">
        <f>'TN-Tabelle für Erasmus@ISB'!L122</f>
        <v>0</v>
      </c>
      <c r="O110" s="12">
        <f>'TN-Tabelle für Erasmus@ISB'!M122</f>
        <v>0</v>
      </c>
      <c r="P110" s="10">
        <f>'TN-Tabelle für Erasmus@ISB'!O122</f>
        <v>0</v>
      </c>
      <c r="Q110" s="30">
        <f>'TN-Tabelle für Erasmus@ISB'!AB122</f>
        <v>0</v>
      </c>
      <c r="R110" s="30">
        <f>'TN-Tabelle für Erasmus@ISB'!AC122</f>
        <v>0</v>
      </c>
      <c r="S110" s="10">
        <f>'TN-Tabelle für Erasmus@ISB'!T122</f>
        <v>0</v>
      </c>
      <c r="T110" s="10">
        <f>'TN-Tabelle für Erasmus@ISB'!N122</f>
        <v>0</v>
      </c>
      <c r="U110" s="196"/>
      <c r="V110" s="196" t="s">
        <v>63</v>
      </c>
      <c r="W110" s="196"/>
      <c r="X110" s="196"/>
      <c r="Y110" s="196" t="s">
        <v>63</v>
      </c>
      <c r="Z110" s="196"/>
      <c r="AA110" s="196" t="s">
        <v>63</v>
      </c>
      <c r="AB110" s="196"/>
      <c r="AC110" s="200">
        <f>'TN-Tabelle für Erasmus@ISB'!H122</f>
        <v>0</v>
      </c>
      <c r="AD110" s="201">
        <f>'TN-Tabelle für Erasmus@ISB'!J122</f>
        <v>0</v>
      </c>
      <c r="AE110" s="201">
        <f>'TN-Tabelle für Erasmus@ISB'!O122</f>
        <v>0</v>
      </c>
      <c r="AF110" s="10">
        <f>'TN-Tabelle für Erasmus@ISB'!P122</f>
        <v>0</v>
      </c>
      <c r="AG110" s="201">
        <f>'TN-Tabelle für Erasmus@ISB'!$B$2</f>
        <v>0</v>
      </c>
      <c r="AH110" s="10">
        <f>'TN-Tabelle für Erasmus@ISB'!T122</f>
        <v>0</v>
      </c>
      <c r="AI110" s="10">
        <f>'TN-Tabelle für Erasmus@ISB'!U122</f>
        <v>0</v>
      </c>
      <c r="AJ110" s="10" t="str">
        <f>'TN-Tabelle für Erasmus@ISB'!Y122</f>
        <v>zu wenig km</v>
      </c>
      <c r="AK110" s="10">
        <f>'TN-Tabelle für Erasmus@ISB'!X122</f>
        <v>0</v>
      </c>
      <c r="AL110" s="10">
        <f>'TN-Tabelle für Erasmus@ISB'!Z122</f>
        <v>0</v>
      </c>
      <c r="AM110" s="26" t="str">
        <f>'TN-Tabelle für Erasmus@ISB'!AA122</f>
        <v>Ja</v>
      </c>
      <c r="AN110" s="13">
        <f>'TN-Tabelle für Erasmus@ISB'!AH122</f>
        <v>0</v>
      </c>
      <c r="AO110" s="25">
        <f>'TN-Tabelle für Erasmus@ISB'!AG122</f>
        <v>0</v>
      </c>
      <c r="AP110" s="10" t="str">
        <f>'TN-Tabelle für Erasmus@ISB'!Q122</f>
        <v>Kurstitel (nur eintragen bei Auswahl Kurs)</v>
      </c>
      <c r="AQ110" s="227">
        <f t="shared" si="7"/>
        <v>2</v>
      </c>
      <c r="AR110" s="28">
        <f>'TN-Tabelle für Erasmus@ISB'!E122</f>
        <v>0</v>
      </c>
      <c r="AS110" s="28">
        <f>'TN-Tabelle für Erasmus@ISB'!D122</f>
        <v>0</v>
      </c>
      <c r="AT110" s="28">
        <f>'TN-Tabelle für Erasmus@ISB'!C122</f>
        <v>0</v>
      </c>
      <c r="AU110" s="28">
        <f>Intern!$AE$29</f>
        <v>1</v>
      </c>
      <c r="AV110" s="219">
        <f>SUM(Intern!$AE$20+Intern!$AE$21)</f>
        <v>3345</v>
      </c>
      <c r="AW110">
        <f>Intern!$AE$23</f>
        <v>0</v>
      </c>
      <c r="AX110">
        <f>Intern!$AE$24</f>
        <v>1</v>
      </c>
      <c r="AY110">
        <f>Intern!$AE$25</f>
        <v>0</v>
      </c>
      <c r="AZ110">
        <f>COUNTIF('TN-Tabelle für Erasmus@ISB'!$B$14:$B$155,"Lehrkräfte: Begleitperson")</f>
        <v>2</v>
      </c>
      <c r="BA110">
        <f>COUNTIF('TN-Tabelle für Erasmus@ISB'!$B$14:$B$155,"Lernende: Gruppenmobilität")</f>
        <v>1</v>
      </c>
      <c r="BB110" s="38">
        <f t="shared" si="6"/>
        <v>2</v>
      </c>
      <c r="BC110" s="38">
        <f>Intern!$AE$28</f>
        <v>2</v>
      </c>
      <c r="BD110" s="38">
        <f>Intern!$AE$29</f>
        <v>1</v>
      </c>
      <c r="BF110" s="10" t="str">
        <f>'TN-Tabelle für Erasmus@ISB'!Y122</f>
        <v>zu wenig km</v>
      </c>
      <c r="BG110" s="10">
        <f>'TN-Tabelle für Erasmus@ISB'!X122</f>
        <v>0</v>
      </c>
      <c r="BH110" s="10">
        <v>0</v>
      </c>
      <c r="BI110" s="13">
        <f>'TN-Tabelle für Erasmus@ISB'!AH122</f>
        <v>0</v>
      </c>
      <c r="BJ110" s="219">
        <f>SUM(Intern!$AE$20+Intern!$AE$21)</f>
        <v>3345</v>
      </c>
      <c r="BK110">
        <f>Intern!$AE$15</f>
        <v>413</v>
      </c>
      <c r="BL110">
        <f>Intern!$AE$14</f>
        <v>1897</v>
      </c>
      <c r="BM110" s="12"/>
    </row>
    <row r="111" spans="1:65" ht="15">
      <c r="A111" s="27"/>
      <c r="B111" s="27">
        <f>'TN-Tabelle für Erasmus@ISB'!R123</f>
        <v>0</v>
      </c>
      <c r="C111" s="28">
        <f>'TN-Tabelle für Erasmus@ISB'!B123</f>
        <v>0</v>
      </c>
      <c r="D111" s="28" t="str">
        <f t="shared" si="5"/>
        <v>0</v>
      </c>
      <c r="E111" s="28">
        <f>'TN-Tabelle für Erasmus@ISB'!C123</f>
        <v>0</v>
      </c>
      <c r="F111" s="28">
        <f>'TN-Tabelle für Erasmus@ISB'!D123</f>
        <v>0</v>
      </c>
      <c r="G111" s="28">
        <f>'TN-Tabelle für Erasmus@ISB'!E123</f>
        <v>0</v>
      </c>
      <c r="H111" s="29">
        <f>'TN-Tabelle für Erasmus@ISB'!F123</f>
        <v>0</v>
      </c>
      <c r="I111" s="28">
        <f>'TN-Tabelle für Erasmus@ISB'!G123</f>
        <v>0</v>
      </c>
      <c r="J111" s="11">
        <f>'TN-Tabelle für Erasmus@ISB'!H123</f>
        <v>0</v>
      </c>
      <c r="K111" s="12">
        <f>'TN-Tabelle für Erasmus@ISB'!I123</f>
        <v>0</v>
      </c>
      <c r="L111" s="12">
        <f>'TN-Tabelle für Erasmus@ISB'!J123</f>
        <v>0</v>
      </c>
      <c r="M111" s="12">
        <f>'TN-Tabelle für Erasmus@ISB'!K123</f>
        <v>0</v>
      </c>
      <c r="N111" s="12">
        <f>'TN-Tabelle für Erasmus@ISB'!L123</f>
        <v>0</v>
      </c>
      <c r="O111" s="12">
        <f>'TN-Tabelle für Erasmus@ISB'!M123</f>
        <v>0</v>
      </c>
      <c r="P111" s="10">
        <f>'TN-Tabelle für Erasmus@ISB'!O123</f>
        <v>0</v>
      </c>
      <c r="Q111" s="30">
        <f>'TN-Tabelle für Erasmus@ISB'!AB123</f>
        <v>0</v>
      </c>
      <c r="R111" s="30">
        <f>'TN-Tabelle für Erasmus@ISB'!AC123</f>
        <v>0</v>
      </c>
      <c r="S111" s="10">
        <f>'TN-Tabelle für Erasmus@ISB'!T123</f>
        <v>0</v>
      </c>
      <c r="T111" s="10">
        <f>'TN-Tabelle für Erasmus@ISB'!N123</f>
        <v>0</v>
      </c>
      <c r="U111" s="196"/>
      <c r="V111" s="196" t="s">
        <v>63</v>
      </c>
      <c r="W111" s="196"/>
      <c r="X111" s="196"/>
      <c r="Y111" s="196" t="s">
        <v>63</v>
      </c>
      <c r="Z111" s="196"/>
      <c r="AA111" s="196" t="s">
        <v>63</v>
      </c>
      <c r="AB111" s="196"/>
      <c r="AC111" s="200">
        <f>'TN-Tabelle für Erasmus@ISB'!H123</f>
        <v>0</v>
      </c>
      <c r="AD111" s="201">
        <f>'TN-Tabelle für Erasmus@ISB'!J123</f>
        <v>0</v>
      </c>
      <c r="AE111" s="201">
        <f>'TN-Tabelle für Erasmus@ISB'!O123</f>
        <v>0</v>
      </c>
      <c r="AF111" s="10">
        <f>'TN-Tabelle für Erasmus@ISB'!P123</f>
        <v>0</v>
      </c>
      <c r="AG111" s="201">
        <f>'TN-Tabelle für Erasmus@ISB'!$B$2</f>
        <v>0</v>
      </c>
      <c r="AH111" s="10">
        <f>'TN-Tabelle für Erasmus@ISB'!T123</f>
        <v>0</v>
      </c>
      <c r="AI111" s="10">
        <f>'TN-Tabelle für Erasmus@ISB'!U123</f>
        <v>0</v>
      </c>
      <c r="AJ111" s="10" t="str">
        <f>'TN-Tabelle für Erasmus@ISB'!Y123</f>
        <v>zu wenig km</v>
      </c>
      <c r="AK111" s="10">
        <f>'TN-Tabelle für Erasmus@ISB'!X123</f>
        <v>0</v>
      </c>
      <c r="AL111" s="10">
        <f>'TN-Tabelle für Erasmus@ISB'!Z123</f>
        <v>0</v>
      </c>
      <c r="AM111" s="26" t="str">
        <f>'TN-Tabelle für Erasmus@ISB'!AA123</f>
        <v>Ja</v>
      </c>
      <c r="AN111" s="13">
        <f>'TN-Tabelle für Erasmus@ISB'!AH123</f>
        <v>0</v>
      </c>
      <c r="AO111" s="25">
        <f>'TN-Tabelle für Erasmus@ISB'!AG123</f>
        <v>0</v>
      </c>
      <c r="AP111" s="10" t="str">
        <f>'TN-Tabelle für Erasmus@ISB'!Q123</f>
        <v>Kurstitel (nur eintragen bei Auswahl Kurs)</v>
      </c>
      <c r="AQ111" s="227">
        <f t="shared" si="7"/>
        <v>2</v>
      </c>
      <c r="AR111" s="28">
        <f>'TN-Tabelle für Erasmus@ISB'!E123</f>
        <v>0</v>
      </c>
      <c r="AS111" s="28">
        <f>'TN-Tabelle für Erasmus@ISB'!D123</f>
        <v>0</v>
      </c>
      <c r="AT111" s="28">
        <f>'TN-Tabelle für Erasmus@ISB'!C123</f>
        <v>0</v>
      </c>
      <c r="AU111" s="28">
        <f>Intern!$AE$29</f>
        <v>1</v>
      </c>
      <c r="AV111" s="219">
        <f>SUM(Intern!$AE$20+Intern!$AE$21)</f>
        <v>3345</v>
      </c>
      <c r="AW111">
        <f>Intern!$AE$23</f>
        <v>0</v>
      </c>
      <c r="AX111">
        <f>Intern!$AE$24</f>
        <v>1</v>
      </c>
      <c r="AY111">
        <f>Intern!$AE$25</f>
        <v>0</v>
      </c>
      <c r="AZ111">
        <f>COUNTIF('TN-Tabelle für Erasmus@ISB'!$B$14:$B$155,"Lehrkräfte: Begleitperson")</f>
        <v>2</v>
      </c>
      <c r="BA111">
        <f>COUNTIF('TN-Tabelle für Erasmus@ISB'!$B$14:$B$155,"Lernende: Gruppenmobilität")</f>
        <v>1</v>
      </c>
      <c r="BB111" s="38">
        <f t="shared" si="6"/>
        <v>2</v>
      </c>
      <c r="BC111" s="38">
        <f>Intern!$AE$28</f>
        <v>2</v>
      </c>
      <c r="BD111" s="38">
        <f>Intern!$AE$29</f>
        <v>1</v>
      </c>
      <c r="BF111" s="10" t="str">
        <f>'TN-Tabelle für Erasmus@ISB'!Y123</f>
        <v>zu wenig km</v>
      </c>
      <c r="BG111" s="10">
        <f>'TN-Tabelle für Erasmus@ISB'!X123</f>
        <v>0</v>
      </c>
      <c r="BH111" s="10">
        <v>0</v>
      </c>
      <c r="BI111" s="13">
        <f>'TN-Tabelle für Erasmus@ISB'!AH123</f>
        <v>0</v>
      </c>
      <c r="BJ111" s="219">
        <f>SUM(Intern!$AE$20+Intern!$AE$21)</f>
        <v>3345</v>
      </c>
      <c r="BK111">
        <f>Intern!$AE$15</f>
        <v>413</v>
      </c>
      <c r="BL111">
        <f>Intern!$AE$14</f>
        <v>1897</v>
      </c>
      <c r="BM111" s="12"/>
    </row>
    <row r="112" spans="1:65" ht="15">
      <c r="A112" s="27"/>
      <c r="B112" s="27">
        <f>'TN-Tabelle für Erasmus@ISB'!R124</f>
        <v>0</v>
      </c>
      <c r="C112" s="28">
        <f>'TN-Tabelle für Erasmus@ISB'!B124</f>
        <v>0</v>
      </c>
      <c r="D112" s="28" t="str">
        <f t="shared" si="5"/>
        <v>0</v>
      </c>
      <c r="E112" s="28">
        <f>'TN-Tabelle für Erasmus@ISB'!C124</f>
        <v>0</v>
      </c>
      <c r="F112" s="28">
        <f>'TN-Tabelle für Erasmus@ISB'!D124</f>
        <v>0</v>
      </c>
      <c r="G112" s="28">
        <f>'TN-Tabelle für Erasmus@ISB'!E124</f>
        <v>0</v>
      </c>
      <c r="H112" s="29">
        <f>'TN-Tabelle für Erasmus@ISB'!F124</f>
        <v>0</v>
      </c>
      <c r="I112" s="28">
        <f>'TN-Tabelle für Erasmus@ISB'!G124</f>
        <v>0</v>
      </c>
      <c r="J112" s="11">
        <f>'TN-Tabelle für Erasmus@ISB'!H124</f>
        <v>0</v>
      </c>
      <c r="K112" s="12">
        <f>'TN-Tabelle für Erasmus@ISB'!I124</f>
        <v>0</v>
      </c>
      <c r="L112" s="12">
        <f>'TN-Tabelle für Erasmus@ISB'!J124</f>
        <v>0</v>
      </c>
      <c r="M112" s="12">
        <f>'TN-Tabelle für Erasmus@ISB'!K124</f>
        <v>0</v>
      </c>
      <c r="N112" s="12">
        <f>'TN-Tabelle für Erasmus@ISB'!L124</f>
        <v>0</v>
      </c>
      <c r="O112" s="12">
        <f>'TN-Tabelle für Erasmus@ISB'!M124</f>
        <v>0</v>
      </c>
      <c r="P112" s="10">
        <f>'TN-Tabelle für Erasmus@ISB'!O124</f>
        <v>0</v>
      </c>
      <c r="Q112" s="30">
        <f>'TN-Tabelle für Erasmus@ISB'!AB124</f>
        <v>0</v>
      </c>
      <c r="R112" s="30">
        <f>'TN-Tabelle für Erasmus@ISB'!AC124</f>
        <v>0</v>
      </c>
      <c r="S112" s="10">
        <f>'TN-Tabelle für Erasmus@ISB'!T124</f>
        <v>0</v>
      </c>
      <c r="T112" s="10">
        <f>'TN-Tabelle für Erasmus@ISB'!N124</f>
        <v>0</v>
      </c>
      <c r="U112" s="196"/>
      <c r="V112" s="196" t="s">
        <v>63</v>
      </c>
      <c r="W112" s="196"/>
      <c r="X112" s="196"/>
      <c r="Y112" s="196" t="s">
        <v>63</v>
      </c>
      <c r="Z112" s="196"/>
      <c r="AA112" s="196" t="s">
        <v>63</v>
      </c>
      <c r="AB112" s="196"/>
      <c r="AC112" s="200">
        <f>'TN-Tabelle für Erasmus@ISB'!H124</f>
        <v>0</v>
      </c>
      <c r="AD112" s="201">
        <f>'TN-Tabelle für Erasmus@ISB'!J124</f>
        <v>0</v>
      </c>
      <c r="AE112" s="201">
        <f>'TN-Tabelle für Erasmus@ISB'!O124</f>
        <v>0</v>
      </c>
      <c r="AF112" s="10">
        <f>'TN-Tabelle für Erasmus@ISB'!P124</f>
        <v>0</v>
      </c>
      <c r="AG112" s="201">
        <f>'TN-Tabelle für Erasmus@ISB'!$B$2</f>
        <v>0</v>
      </c>
      <c r="AH112" s="10">
        <f>'TN-Tabelle für Erasmus@ISB'!T124</f>
        <v>0</v>
      </c>
      <c r="AI112" s="10">
        <f>'TN-Tabelle für Erasmus@ISB'!U124</f>
        <v>0</v>
      </c>
      <c r="AJ112" s="10" t="str">
        <f>'TN-Tabelle für Erasmus@ISB'!Y124</f>
        <v>zu wenig km</v>
      </c>
      <c r="AK112" s="10">
        <f>'TN-Tabelle für Erasmus@ISB'!X124</f>
        <v>0</v>
      </c>
      <c r="AL112" s="10">
        <f>'TN-Tabelle für Erasmus@ISB'!Z124</f>
        <v>0</v>
      </c>
      <c r="AM112" s="26" t="str">
        <f>'TN-Tabelle für Erasmus@ISB'!AA124</f>
        <v>Ja</v>
      </c>
      <c r="AN112" s="13">
        <f>'TN-Tabelle für Erasmus@ISB'!AH124</f>
        <v>0</v>
      </c>
      <c r="AO112" s="25">
        <f>'TN-Tabelle für Erasmus@ISB'!AG124</f>
        <v>0</v>
      </c>
      <c r="AP112" s="10" t="str">
        <f>'TN-Tabelle für Erasmus@ISB'!Q124</f>
        <v>Kurstitel (nur eintragen bei Auswahl Kurs)</v>
      </c>
      <c r="AQ112" s="227">
        <f t="shared" si="7"/>
        <v>2</v>
      </c>
      <c r="AR112" s="28">
        <f>'TN-Tabelle für Erasmus@ISB'!E124</f>
        <v>0</v>
      </c>
      <c r="AS112" s="28">
        <f>'TN-Tabelle für Erasmus@ISB'!D124</f>
        <v>0</v>
      </c>
      <c r="AT112" s="28">
        <f>'TN-Tabelle für Erasmus@ISB'!C124</f>
        <v>0</v>
      </c>
      <c r="AU112" s="28">
        <f>Intern!$AE$29</f>
        <v>1</v>
      </c>
      <c r="AV112" s="219">
        <f>SUM(Intern!$AE$20+Intern!$AE$21)</f>
        <v>3345</v>
      </c>
      <c r="AW112">
        <f>Intern!$AE$23</f>
        <v>0</v>
      </c>
      <c r="AX112">
        <f>Intern!$AE$24</f>
        <v>1</v>
      </c>
      <c r="AY112">
        <f>Intern!$AE$25</f>
        <v>0</v>
      </c>
      <c r="AZ112">
        <f>COUNTIF('TN-Tabelle für Erasmus@ISB'!$B$14:$B$155,"Lehrkräfte: Begleitperson")</f>
        <v>2</v>
      </c>
      <c r="BA112">
        <f>COUNTIF('TN-Tabelle für Erasmus@ISB'!$B$14:$B$155,"Lernende: Gruppenmobilität")</f>
        <v>1</v>
      </c>
      <c r="BB112" s="38">
        <f t="shared" si="6"/>
        <v>2</v>
      </c>
      <c r="BC112" s="38">
        <f>Intern!$AE$28</f>
        <v>2</v>
      </c>
      <c r="BD112" s="38">
        <f>Intern!$AE$29</f>
        <v>1</v>
      </c>
      <c r="BF112" s="10" t="str">
        <f>'TN-Tabelle für Erasmus@ISB'!Y124</f>
        <v>zu wenig km</v>
      </c>
      <c r="BG112" s="10">
        <f>'TN-Tabelle für Erasmus@ISB'!X124</f>
        <v>0</v>
      </c>
      <c r="BH112" s="10">
        <v>0</v>
      </c>
      <c r="BI112" s="13">
        <f>'TN-Tabelle für Erasmus@ISB'!AH124</f>
        <v>0</v>
      </c>
      <c r="BJ112" s="219">
        <f>SUM(Intern!$AE$20+Intern!$AE$21)</f>
        <v>3345</v>
      </c>
      <c r="BK112">
        <f>Intern!$AE$15</f>
        <v>413</v>
      </c>
      <c r="BL112">
        <f>Intern!$AE$14</f>
        <v>1897</v>
      </c>
      <c r="BM112" s="12"/>
    </row>
    <row r="113" spans="1:65" ht="15">
      <c r="A113" s="27"/>
      <c r="B113" s="27">
        <f>'TN-Tabelle für Erasmus@ISB'!R125</f>
        <v>0</v>
      </c>
      <c r="C113" s="28">
        <f>'TN-Tabelle für Erasmus@ISB'!B125</f>
        <v>0</v>
      </c>
      <c r="D113" s="28" t="str">
        <f t="shared" si="5"/>
        <v>0</v>
      </c>
      <c r="E113" s="28">
        <f>'TN-Tabelle für Erasmus@ISB'!C125</f>
        <v>0</v>
      </c>
      <c r="F113" s="28">
        <f>'TN-Tabelle für Erasmus@ISB'!D125</f>
        <v>0</v>
      </c>
      <c r="G113" s="28">
        <f>'TN-Tabelle für Erasmus@ISB'!E125</f>
        <v>0</v>
      </c>
      <c r="H113" s="29">
        <f>'TN-Tabelle für Erasmus@ISB'!F125</f>
        <v>0</v>
      </c>
      <c r="I113" s="28">
        <f>'TN-Tabelle für Erasmus@ISB'!G125</f>
        <v>0</v>
      </c>
      <c r="J113" s="11">
        <f>'TN-Tabelle für Erasmus@ISB'!H125</f>
        <v>0</v>
      </c>
      <c r="K113" s="12">
        <f>'TN-Tabelle für Erasmus@ISB'!I125</f>
        <v>0</v>
      </c>
      <c r="L113" s="12">
        <f>'TN-Tabelle für Erasmus@ISB'!J125</f>
        <v>0</v>
      </c>
      <c r="M113" s="12">
        <f>'TN-Tabelle für Erasmus@ISB'!K125</f>
        <v>0</v>
      </c>
      <c r="N113" s="12">
        <f>'TN-Tabelle für Erasmus@ISB'!L125</f>
        <v>0</v>
      </c>
      <c r="O113" s="12">
        <f>'TN-Tabelle für Erasmus@ISB'!M125</f>
        <v>0</v>
      </c>
      <c r="P113" s="10">
        <f>'TN-Tabelle für Erasmus@ISB'!O125</f>
        <v>0</v>
      </c>
      <c r="Q113" s="30">
        <f>'TN-Tabelle für Erasmus@ISB'!AB125</f>
        <v>0</v>
      </c>
      <c r="R113" s="30">
        <f>'TN-Tabelle für Erasmus@ISB'!AC125</f>
        <v>0</v>
      </c>
      <c r="S113" s="10">
        <f>'TN-Tabelle für Erasmus@ISB'!T125</f>
        <v>0</v>
      </c>
      <c r="T113" s="10">
        <f>'TN-Tabelle für Erasmus@ISB'!N125</f>
        <v>0</v>
      </c>
      <c r="U113" s="196"/>
      <c r="V113" s="196" t="s">
        <v>63</v>
      </c>
      <c r="W113" s="196"/>
      <c r="X113" s="196"/>
      <c r="Y113" s="196" t="s">
        <v>63</v>
      </c>
      <c r="Z113" s="196"/>
      <c r="AA113" s="196" t="s">
        <v>63</v>
      </c>
      <c r="AB113" s="196"/>
      <c r="AC113" s="200">
        <f>'TN-Tabelle für Erasmus@ISB'!H125</f>
        <v>0</v>
      </c>
      <c r="AD113" s="201">
        <f>'TN-Tabelle für Erasmus@ISB'!J125</f>
        <v>0</v>
      </c>
      <c r="AE113" s="201">
        <f>'TN-Tabelle für Erasmus@ISB'!O125</f>
        <v>0</v>
      </c>
      <c r="AF113" s="10">
        <f>'TN-Tabelle für Erasmus@ISB'!P125</f>
        <v>0</v>
      </c>
      <c r="AG113" s="201">
        <f>'TN-Tabelle für Erasmus@ISB'!$B$2</f>
        <v>0</v>
      </c>
      <c r="AH113" s="10">
        <f>'TN-Tabelle für Erasmus@ISB'!T125</f>
        <v>0</v>
      </c>
      <c r="AI113" s="10">
        <f>'TN-Tabelle für Erasmus@ISB'!U125</f>
        <v>0</v>
      </c>
      <c r="AJ113" s="10" t="str">
        <f>'TN-Tabelle für Erasmus@ISB'!Y125</f>
        <v>zu wenig km</v>
      </c>
      <c r="AK113" s="10">
        <f>'TN-Tabelle für Erasmus@ISB'!X125</f>
        <v>0</v>
      </c>
      <c r="AL113" s="10">
        <f>'TN-Tabelle für Erasmus@ISB'!Z125</f>
        <v>0</v>
      </c>
      <c r="AM113" s="26" t="str">
        <f>'TN-Tabelle für Erasmus@ISB'!AA125</f>
        <v>Ja</v>
      </c>
      <c r="AN113" s="13">
        <f>'TN-Tabelle für Erasmus@ISB'!AH125</f>
        <v>0</v>
      </c>
      <c r="AO113" s="25">
        <f>'TN-Tabelle für Erasmus@ISB'!AG125</f>
        <v>0</v>
      </c>
      <c r="AP113" s="10" t="str">
        <f>'TN-Tabelle für Erasmus@ISB'!Q125</f>
        <v>Kurstitel (nur eintragen bei Auswahl Kurs)</v>
      </c>
      <c r="AQ113" s="227">
        <f t="shared" si="7"/>
        <v>2</v>
      </c>
      <c r="AR113" s="28">
        <f>'TN-Tabelle für Erasmus@ISB'!E125</f>
        <v>0</v>
      </c>
      <c r="AS113" s="28">
        <f>'TN-Tabelle für Erasmus@ISB'!D125</f>
        <v>0</v>
      </c>
      <c r="AT113" s="28">
        <f>'TN-Tabelle für Erasmus@ISB'!C125</f>
        <v>0</v>
      </c>
      <c r="AU113" s="28">
        <f>Intern!$AE$29</f>
        <v>1</v>
      </c>
      <c r="AV113" s="219">
        <f>SUM(Intern!$AE$20+Intern!$AE$21)</f>
        <v>3345</v>
      </c>
      <c r="AW113">
        <f>Intern!$AE$23</f>
        <v>0</v>
      </c>
      <c r="AX113">
        <f>Intern!$AE$24</f>
        <v>1</v>
      </c>
      <c r="AY113">
        <f>Intern!$AE$25</f>
        <v>0</v>
      </c>
      <c r="AZ113">
        <f>COUNTIF('TN-Tabelle für Erasmus@ISB'!$B$14:$B$155,"Lehrkräfte: Begleitperson")</f>
        <v>2</v>
      </c>
      <c r="BA113">
        <f>COUNTIF('TN-Tabelle für Erasmus@ISB'!$B$14:$B$155,"Lernende: Gruppenmobilität")</f>
        <v>1</v>
      </c>
      <c r="BB113" s="38">
        <f t="shared" si="6"/>
        <v>2</v>
      </c>
      <c r="BC113" s="38">
        <f>Intern!$AE$28</f>
        <v>2</v>
      </c>
      <c r="BD113" s="38">
        <f>Intern!$AE$29</f>
        <v>1</v>
      </c>
      <c r="BF113" s="10" t="str">
        <f>'TN-Tabelle für Erasmus@ISB'!Y125</f>
        <v>zu wenig km</v>
      </c>
      <c r="BG113" s="10">
        <f>'TN-Tabelle für Erasmus@ISB'!X125</f>
        <v>0</v>
      </c>
      <c r="BH113" s="10">
        <v>0</v>
      </c>
      <c r="BI113" s="13">
        <f>'TN-Tabelle für Erasmus@ISB'!AH125</f>
        <v>0</v>
      </c>
      <c r="BJ113" s="219">
        <f>SUM(Intern!$AE$20+Intern!$AE$21)</f>
        <v>3345</v>
      </c>
      <c r="BK113">
        <f>Intern!$AE$15</f>
        <v>413</v>
      </c>
      <c r="BL113">
        <f>Intern!$AE$14</f>
        <v>1897</v>
      </c>
      <c r="BM113" s="12"/>
    </row>
    <row r="114" spans="1:65" ht="15">
      <c r="A114" s="27"/>
      <c r="B114" s="27">
        <f>'TN-Tabelle für Erasmus@ISB'!R126</f>
        <v>0</v>
      </c>
      <c r="C114" s="28">
        <f>'TN-Tabelle für Erasmus@ISB'!B126</f>
        <v>0</v>
      </c>
      <c r="D114" s="28" t="str">
        <f t="shared" si="5"/>
        <v>0</v>
      </c>
      <c r="E114" s="28">
        <f>'TN-Tabelle für Erasmus@ISB'!C126</f>
        <v>0</v>
      </c>
      <c r="F114" s="28">
        <f>'TN-Tabelle für Erasmus@ISB'!D126</f>
        <v>0</v>
      </c>
      <c r="G114" s="28">
        <f>'TN-Tabelle für Erasmus@ISB'!E126</f>
        <v>0</v>
      </c>
      <c r="H114" s="29">
        <f>'TN-Tabelle für Erasmus@ISB'!F126</f>
        <v>0</v>
      </c>
      <c r="I114" s="28">
        <f>'TN-Tabelle für Erasmus@ISB'!G126</f>
        <v>0</v>
      </c>
      <c r="J114" s="11">
        <f>'TN-Tabelle für Erasmus@ISB'!H126</f>
        <v>0</v>
      </c>
      <c r="K114" s="12">
        <f>'TN-Tabelle für Erasmus@ISB'!I126</f>
        <v>0</v>
      </c>
      <c r="L114" s="12">
        <f>'TN-Tabelle für Erasmus@ISB'!J126</f>
        <v>0</v>
      </c>
      <c r="M114" s="12">
        <f>'TN-Tabelle für Erasmus@ISB'!K126</f>
        <v>0</v>
      </c>
      <c r="N114" s="12">
        <f>'TN-Tabelle für Erasmus@ISB'!L126</f>
        <v>0</v>
      </c>
      <c r="O114" s="12">
        <f>'TN-Tabelle für Erasmus@ISB'!M126</f>
        <v>0</v>
      </c>
      <c r="P114" s="10">
        <f>'TN-Tabelle für Erasmus@ISB'!O126</f>
        <v>0</v>
      </c>
      <c r="Q114" s="30">
        <f>'TN-Tabelle für Erasmus@ISB'!AB126</f>
        <v>0</v>
      </c>
      <c r="R114" s="30">
        <f>'TN-Tabelle für Erasmus@ISB'!AC126</f>
        <v>0</v>
      </c>
      <c r="S114" s="10">
        <f>'TN-Tabelle für Erasmus@ISB'!T126</f>
        <v>0</v>
      </c>
      <c r="T114" s="10">
        <f>'TN-Tabelle für Erasmus@ISB'!N126</f>
        <v>0</v>
      </c>
      <c r="U114" s="196"/>
      <c r="V114" s="196" t="s">
        <v>63</v>
      </c>
      <c r="W114" s="196"/>
      <c r="X114" s="196"/>
      <c r="Y114" s="196" t="s">
        <v>63</v>
      </c>
      <c r="Z114" s="196"/>
      <c r="AA114" s="196" t="s">
        <v>63</v>
      </c>
      <c r="AB114" s="196"/>
      <c r="AC114" s="200">
        <f>'TN-Tabelle für Erasmus@ISB'!H126</f>
        <v>0</v>
      </c>
      <c r="AD114" s="201">
        <f>'TN-Tabelle für Erasmus@ISB'!J126</f>
        <v>0</v>
      </c>
      <c r="AE114" s="201">
        <f>'TN-Tabelle für Erasmus@ISB'!O126</f>
        <v>0</v>
      </c>
      <c r="AF114" s="10">
        <f>'TN-Tabelle für Erasmus@ISB'!P126</f>
        <v>0</v>
      </c>
      <c r="AG114" s="201">
        <f>'TN-Tabelle für Erasmus@ISB'!$B$2</f>
        <v>0</v>
      </c>
      <c r="AH114" s="10">
        <f>'TN-Tabelle für Erasmus@ISB'!T126</f>
        <v>0</v>
      </c>
      <c r="AI114" s="10">
        <f>'TN-Tabelle für Erasmus@ISB'!U126</f>
        <v>0</v>
      </c>
      <c r="AJ114" s="10" t="str">
        <f>'TN-Tabelle für Erasmus@ISB'!Y126</f>
        <v>zu wenig km</v>
      </c>
      <c r="AK114" s="10">
        <f>'TN-Tabelle für Erasmus@ISB'!X126</f>
        <v>0</v>
      </c>
      <c r="AL114" s="10">
        <f>'TN-Tabelle für Erasmus@ISB'!Z126</f>
        <v>0</v>
      </c>
      <c r="AM114" s="26" t="str">
        <f>'TN-Tabelle für Erasmus@ISB'!AA126</f>
        <v>Ja</v>
      </c>
      <c r="AN114" s="13">
        <f>'TN-Tabelle für Erasmus@ISB'!AH126</f>
        <v>0</v>
      </c>
      <c r="AO114" s="25">
        <f>'TN-Tabelle für Erasmus@ISB'!AG126</f>
        <v>0</v>
      </c>
      <c r="AP114" s="10" t="str">
        <f>'TN-Tabelle für Erasmus@ISB'!Q126</f>
        <v>Kurstitel (nur eintragen bei Auswahl Kurs)</v>
      </c>
      <c r="AQ114" s="227">
        <f t="shared" si="7"/>
        <v>2</v>
      </c>
      <c r="AR114" s="28">
        <f>'TN-Tabelle für Erasmus@ISB'!E126</f>
        <v>0</v>
      </c>
      <c r="AS114" s="28">
        <f>'TN-Tabelle für Erasmus@ISB'!D126</f>
        <v>0</v>
      </c>
      <c r="AT114" s="28">
        <f>'TN-Tabelle für Erasmus@ISB'!C126</f>
        <v>0</v>
      </c>
      <c r="AU114" s="28">
        <f>Intern!$AE$29</f>
        <v>1</v>
      </c>
      <c r="AV114" s="219">
        <f>SUM(Intern!$AE$20+Intern!$AE$21)</f>
        <v>3345</v>
      </c>
      <c r="AW114">
        <f>Intern!$AE$23</f>
        <v>0</v>
      </c>
      <c r="AX114">
        <f>Intern!$AE$24</f>
        <v>1</v>
      </c>
      <c r="AY114">
        <f>Intern!$AE$25</f>
        <v>0</v>
      </c>
      <c r="AZ114">
        <f>COUNTIF('TN-Tabelle für Erasmus@ISB'!$B$14:$B$155,"Lehrkräfte: Begleitperson")</f>
        <v>2</v>
      </c>
      <c r="BA114">
        <f>COUNTIF('TN-Tabelle für Erasmus@ISB'!$B$14:$B$155,"Lernende: Gruppenmobilität")</f>
        <v>1</v>
      </c>
      <c r="BB114" s="38">
        <f t="shared" si="6"/>
        <v>2</v>
      </c>
      <c r="BC114" s="38">
        <f>Intern!$AE$28</f>
        <v>2</v>
      </c>
      <c r="BD114" s="38">
        <f>Intern!$AE$29</f>
        <v>1</v>
      </c>
      <c r="BF114" s="10" t="str">
        <f>'TN-Tabelle für Erasmus@ISB'!Y126</f>
        <v>zu wenig km</v>
      </c>
      <c r="BG114" s="10">
        <f>'TN-Tabelle für Erasmus@ISB'!X126</f>
        <v>0</v>
      </c>
      <c r="BH114" s="10">
        <v>0</v>
      </c>
      <c r="BI114" s="13">
        <f>'TN-Tabelle für Erasmus@ISB'!AH126</f>
        <v>0</v>
      </c>
      <c r="BJ114" s="219">
        <f>SUM(Intern!$AE$20+Intern!$AE$21)</f>
        <v>3345</v>
      </c>
      <c r="BK114">
        <f>Intern!$AE$15</f>
        <v>413</v>
      </c>
      <c r="BL114">
        <f>Intern!$AE$14</f>
        <v>1897</v>
      </c>
      <c r="BM114" s="12"/>
    </row>
    <row r="115" spans="1:65" ht="15">
      <c r="A115" s="27"/>
      <c r="B115" s="27">
        <f>'TN-Tabelle für Erasmus@ISB'!R127</f>
        <v>0</v>
      </c>
      <c r="C115" s="28">
        <f>'TN-Tabelle für Erasmus@ISB'!B127</f>
        <v>0</v>
      </c>
      <c r="D115" s="28" t="str">
        <f t="shared" si="5"/>
        <v>0</v>
      </c>
      <c r="E115" s="28">
        <f>'TN-Tabelle für Erasmus@ISB'!C127</f>
        <v>0</v>
      </c>
      <c r="F115" s="28">
        <f>'TN-Tabelle für Erasmus@ISB'!D127</f>
        <v>0</v>
      </c>
      <c r="G115" s="28">
        <f>'TN-Tabelle für Erasmus@ISB'!E127</f>
        <v>0</v>
      </c>
      <c r="H115" s="29">
        <f>'TN-Tabelle für Erasmus@ISB'!F127</f>
        <v>0</v>
      </c>
      <c r="I115" s="28">
        <f>'TN-Tabelle für Erasmus@ISB'!G127</f>
        <v>0</v>
      </c>
      <c r="J115" s="11">
        <f>'TN-Tabelle für Erasmus@ISB'!H127</f>
        <v>0</v>
      </c>
      <c r="K115" s="12">
        <f>'TN-Tabelle für Erasmus@ISB'!I127</f>
        <v>0</v>
      </c>
      <c r="L115" s="12">
        <f>'TN-Tabelle für Erasmus@ISB'!J127</f>
        <v>0</v>
      </c>
      <c r="M115" s="12">
        <f>'TN-Tabelle für Erasmus@ISB'!K127</f>
        <v>0</v>
      </c>
      <c r="N115" s="12">
        <f>'TN-Tabelle für Erasmus@ISB'!L127</f>
        <v>0</v>
      </c>
      <c r="O115" s="12">
        <f>'TN-Tabelle für Erasmus@ISB'!M127</f>
        <v>0</v>
      </c>
      <c r="P115" s="10">
        <f>'TN-Tabelle für Erasmus@ISB'!O127</f>
        <v>0</v>
      </c>
      <c r="Q115" s="30">
        <f>'TN-Tabelle für Erasmus@ISB'!AB127</f>
        <v>0</v>
      </c>
      <c r="R115" s="30">
        <f>'TN-Tabelle für Erasmus@ISB'!AC127</f>
        <v>0</v>
      </c>
      <c r="S115" s="10">
        <f>'TN-Tabelle für Erasmus@ISB'!T127</f>
        <v>0</v>
      </c>
      <c r="T115" s="10">
        <f>'TN-Tabelle für Erasmus@ISB'!N127</f>
        <v>0</v>
      </c>
      <c r="U115" s="196"/>
      <c r="V115" s="196" t="s">
        <v>63</v>
      </c>
      <c r="W115" s="196"/>
      <c r="X115" s="196"/>
      <c r="Y115" s="196" t="s">
        <v>63</v>
      </c>
      <c r="Z115" s="196"/>
      <c r="AA115" s="196" t="s">
        <v>63</v>
      </c>
      <c r="AB115" s="196"/>
      <c r="AC115" s="200">
        <f>'TN-Tabelle für Erasmus@ISB'!H127</f>
        <v>0</v>
      </c>
      <c r="AD115" s="201">
        <f>'TN-Tabelle für Erasmus@ISB'!J127</f>
        <v>0</v>
      </c>
      <c r="AE115" s="201">
        <f>'TN-Tabelle für Erasmus@ISB'!O127</f>
        <v>0</v>
      </c>
      <c r="AF115" s="10">
        <f>'TN-Tabelle für Erasmus@ISB'!P127</f>
        <v>0</v>
      </c>
      <c r="AG115" s="201">
        <f>'TN-Tabelle für Erasmus@ISB'!$B$2</f>
        <v>0</v>
      </c>
      <c r="AH115" s="10">
        <f>'TN-Tabelle für Erasmus@ISB'!T127</f>
        <v>0</v>
      </c>
      <c r="AI115" s="10">
        <f>'TN-Tabelle für Erasmus@ISB'!U127</f>
        <v>0</v>
      </c>
      <c r="AJ115" s="10" t="str">
        <f>'TN-Tabelle für Erasmus@ISB'!Y127</f>
        <v>zu wenig km</v>
      </c>
      <c r="AK115" s="10">
        <f>'TN-Tabelle für Erasmus@ISB'!X127</f>
        <v>0</v>
      </c>
      <c r="AL115" s="10">
        <f>'TN-Tabelle für Erasmus@ISB'!Z127</f>
        <v>0</v>
      </c>
      <c r="AM115" s="26" t="str">
        <f>'TN-Tabelle für Erasmus@ISB'!AA127</f>
        <v>Ja</v>
      </c>
      <c r="AN115" s="13">
        <f>'TN-Tabelle für Erasmus@ISB'!AH127</f>
        <v>0</v>
      </c>
      <c r="AO115" s="25">
        <f>'TN-Tabelle für Erasmus@ISB'!AG127</f>
        <v>0</v>
      </c>
      <c r="AP115" s="10" t="str">
        <f>'TN-Tabelle für Erasmus@ISB'!Q127</f>
        <v>Kurstitel (nur eintragen bei Auswahl Kurs)</v>
      </c>
      <c r="AQ115" s="227">
        <f t="shared" si="7"/>
        <v>2</v>
      </c>
      <c r="AR115" s="28">
        <f>'TN-Tabelle für Erasmus@ISB'!E127</f>
        <v>0</v>
      </c>
      <c r="AS115" s="28">
        <f>'TN-Tabelle für Erasmus@ISB'!D127</f>
        <v>0</v>
      </c>
      <c r="AT115" s="28">
        <f>'TN-Tabelle für Erasmus@ISB'!C127</f>
        <v>0</v>
      </c>
      <c r="AU115" s="28">
        <f>Intern!$AE$29</f>
        <v>1</v>
      </c>
      <c r="AV115" s="219">
        <f>SUM(Intern!$AE$20+Intern!$AE$21)</f>
        <v>3345</v>
      </c>
      <c r="AW115">
        <f>Intern!$AE$23</f>
        <v>0</v>
      </c>
      <c r="AX115">
        <f>Intern!$AE$24</f>
        <v>1</v>
      </c>
      <c r="AY115">
        <f>Intern!$AE$25</f>
        <v>0</v>
      </c>
      <c r="AZ115">
        <f>COUNTIF('TN-Tabelle für Erasmus@ISB'!$B$14:$B$155,"Lehrkräfte: Begleitperson")</f>
        <v>2</v>
      </c>
      <c r="BA115">
        <f>COUNTIF('TN-Tabelle für Erasmus@ISB'!$B$14:$B$155,"Lernende: Gruppenmobilität")</f>
        <v>1</v>
      </c>
      <c r="BB115" s="38">
        <f t="shared" si="6"/>
        <v>2</v>
      </c>
      <c r="BC115" s="38">
        <f>Intern!$AE$28</f>
        <v>2</v>
      </c>
      <c r="BD115" s="38">
        <f>Intern!$AE$29</f>
        <v>1</v>
      </c>
      <c r="BF115" s="10" t="str">
        <f>'TN-Tabelle für Erasmus@ISB'!Y127</f>
        <v>zu wenig km</v>
      </c>
      <c r="BG115" s="10">
        <f>'TN-Tabelle für Erasmus@ISB'!X127</f>
        <v>0</v>
      </c>
      <c r="BH115" s="10">
        <v>0</v>
      </c>
      <c r="BI115" s="13">
        <f>'TN-Tabelle für Erasmus@ISB'!AH127</f>
        <v>0</v>
      </c>
      <c r="BJ115" s="219">
        <f>SUM(Intern!$AE$20+Intern!$AE$21)</f>
        <v>3345</v>
      </c>
      <c r="BK115">
        <f>Intern!$AE$15</f>
        <v>413</v>
      </c>
      <c r="BL115">
        <f>Intern!$AE$14</f>
        <v>1897</v>
      </c>
      <c r="BM115" s="12"/>
    </row>
    <row r="116" spans="1:65" ht="15">
      <c r="A116" s="27"/>
      <c r="B116" s="27">
        <f>'TN-Tabelle für Erasmus@ISB'!R128</f>
        <v>0</v>
      </c>
      <c r="C116" s="28">
        <f>'TN-Tabelle für Erasmus@ISB'!B128</f>
        <v>0</v>
      </c>
      <c r="D116" s="28" t="str">
        <f t="shared" si="5"/>
        <v>0</v>
      </c>
      <c r="E116" s="28">
        <f>'TN-Tabelle für Erasmus@ISB'!C128</f>
        <v>0</v>
      </c>
      <c r="F116" s="28">
        <f>'TN-Tabelle für Erasmus@ISB'!D128</f>
        <v>0</v>
      </c>
      <c r="G116" s="28">
        <f>'TN-Tabelle für Erasmus@ISB'!E128</f>
        <v>0</v>
      </c>
      <c r="H116" s="29">
        <f>'TN-Tabelle für Erasmus@ISB'!F128</f>
        <v>0</v>
      </c>
      <c r="I116" s="28">
        <f>'TN-Tabelle für Erasmus@ISB'!G128</f>
        <v>0</v>
      </c>
      <c r="J116" s="11">
        <f>'TN-Tabelle für Erasmus@ISB'!H128</f>
        <v>0</v>
      </c>
      <c r="K116" s="12">
        <f>'TN-Tabelle für Erasmus@ISB'!I128</f>
        <v>0</v>
      </c>
      <c r="L116" s="12">
        <f>'TN-Tabelle für Erasmus@ISB'!J128</f>
        <v>0</v>
      </c>
      <c r="M116" s="12">
        <f>'TN-Tabelle für Erasmus@ISB'!K128</f>
        <v>0</v>
      </c>
      <c r="N116" s="12">
        <f>'TN-Tabelle für Erasmus@ISB'!L128</f>
        <v>0</v>
      </c>
      <c r="O116" s="12">
        <f>'TN-Tabelle für Erasmus@ISB'!M128</f>
        <v>0</v>
      </c>
      <c r="P116" s="10">
        <f>'TN-Tabelle für Erasmus@ISB'!O128</f>
        <v>0</v>
      </c>
      <c r="Q116" s="30">
        <f>'TN-Tabelle für Erasmus@ISB'!AB128</f>
        <v>0</v>
      </c>
      <c r="R116" s="30">
        <f>'TN-Tabelle für Erasmus@ISB'!AC128</f>
        <v>0</v>
      </c>
      <c r="S116" s="10">
        <f>'TN-Tabelle für Erasmus@ISB'!T128</f>
        <v>0</v>
      </c>
      <c r="T116" s="10">
        <f>'TN-Tabelle für Erasmus@ISB'!N128</f>
        <v>0</v>
      </c>
      <c r="U116" s="196"/>
      <c r="V116" s="196" t="s">
        <v>63</v>
      </c>
      <c r="W116" s="196"/>
      <c r="X116" s="196"/>
      <c r="Y116" s="196" t="s">
        <v>63</v>
      </c>
      <c r="Z116" s="196"/>
      <c r="AA116" s="196" t="s">
        <v>63</v>
      </c>
      <c r="AB116" s="196"/>
      <c r="AC116" s="200">
        <f>'TN-Tabelle für Erasmus@ISB'!H128</f>
        <v>0</v>
      </c>
      <c r="AD116" s="201">
        <f>'TN-Tabelle für Erasmus@ISB'!J128</f>
        <v>0</v>
      </c>
      <c r="AE116" s="201">
        <f>'TN-Tabelle für Erasmus@ISB'!O128</f>
        <v>0</v>
      </c>
      <c r="AF116" s="10">
        <f>'TN-Tabelle für Erasmus@ISB'!P128</f>
        <v>0</v>
      </c>
      <c r="AG116" s="201">
        <f>'TN-Tabelle für Erasmus@ISB'!$B$2</f>
        <v>0</v>
      </c>
      <c r="AH116" s="10">
        <f>'TN-Tabelle für Erasmus@ISB'!T128</f>
        <v>0</v>
      </c>
      <c r="AI116" s="10">
        <f>'TN-Tabelle für Erasmus@ISB'!U128</f>
        <v>0</v>
      </c>
      <c r="AJ116" s="10" t="str">
        <f>'TN-Tabelle für Erasmus@ISB'!Y128</f>
        <v>zu wenig km</v>
      </c>
      <c r="AK116" s="10">
        <f>'TN-Tabelle für Erasmus@ISB'!X128</f>
        <v>0</v>
      </c>
      <c r="AL116" s="10">
        <f>'TN-Tabelle für Erasmus@ISB'!Z128</f>
        <v>0</v>
      </c>
      <c r="AM116" s="26" t="str">
        <f>'TN-Tabelle für Erasmus@ISB'!AA128</f>
        <v>Ja</v>
      </c>
      <c r="AN116" s="13">
        <f>'TN-Tabelle für Erasmus@ISB'!AH128</f>
        <v>0</v>
      </c>
      <c r="AO116" s="25">
        <f>'TN-Tabelle für Erasmus@ISB'!AG128</f>
        <v>0</v>
      </c>
      <c r="AP116" s="10" t="str">
        <f>'TN-Tabelle für Erasmus@ISB'!Q128</f>
        <v>Kurstitel (nur eintragen bei Auswahl Kurs)</v>
      </c>
      <c r="AQ116" s="227">
        <f t="shared" si="7"/>
        <v>2</v>
      </c>
      <c r="AR116" s="28">
        <f>'TN-Tabelle für Erasmus@ISB'!E128</f>
        <v>0</v>
      </c>
      <c r="AS116" s="28">
        <f>'TN-Tabelle für Erasmus@ISB'!D128</f>
        <v>0</v>
      </c>
      <c r="AT116" s="28">
        <f>'TN-Tabelle für Erasmus@ISB'!C128</f>
        <v>0</v>
      </c>
      <c r="AU116" s="28">
        <f>Intern!$AE$29</f>
        <v>1</v>
      </c>
      <c r="AV116" s="219">
        <f>SUM(Intern!$AE$20+Intern!$AE$21)</f>
        <v>3345</v>
      </c>
      <c r="AW116">
        <f>Intern!$AE$23</f>
        <v>0</v>
      </c>
      <c r="AX116">
        <f>Intern!$AE$24</f>
        <v>1</v>
      </c>
      <c r="AY116">
        <f>Intern!$AE$25</f>
        <v>0</v>
      </c>
      <c r="AZ116">
        <f>COUNTIF('TN-Tabelle für Erasmus@ISB'!$B$14:$B$155,"Lehrkräfte: Begleitperson")</f>
        <v>2</v>
      </c>
      <c r="BA116">
        <f>COUNTIF('TN-Tabelle für Erasmus@ISB'!$B$14:$B$155,"Lernende: Gruppenmobilität")</f>
        <v>1</v>
      </c>
      <c r="BB116" s="38">
        <f t="shared" si="6"/>
        <v>2</v>
      </c>
      <c r="BC116" s="38">
        <f>Intern!$AE$28</f>
        <v>2</v>
      </c>
      <c r="BD116" s="38">
        <f>Intern!$AE$29</f>
        <v>1</v>
      </c>
      <c r="BF116" s="10" t="str">
        <f>'TN-Tabelle für Erasmus@ISB'!Y128</f>
        <v>zu wenig km</v>
      </c>
      <c r="BG116" s="10">
        <f>'TN-Tabelle für Erasmus@ISB'!X128</f>
        <v>0</v>
      </c>
      <c r="BH116" s="10">
        <v>0</v>
      </c>
      <c r="BI116" s="13">
        <f>'TN-Tabelle für Erasmus@ISB'!AH128</f>
        <v>0</v>
      </c>
      <c r="BJ116" s="219">
        <f>SUM(Intern!$AE$20+Intern!$AE$21)</f>
        <v>3345</v>
      </c>
      <c r="BK116">
        <f>Intern!$AE$15</f>
        <v>413</v>
      </c>
      <c r="BL116">
        <f>Intern!$AE$14</f>
        <v>1897</v>
      </c>
      <c r="BM116" s="12"/>
    </row>
    <row r="117" spans="1:65" ht="15">
      <c r="A117" s="27"/>
      <c r="B117" s="27">
        <f>'TN-Tabelle für Erasmus@ISB'!R129</f>
        <v>0</v>
      </c>
      <c r="C117" s="28">
        <f>'TN-Tabelle für Erasmus@ISB'!B129</f>
        <v>0</v>
      </c>
      <c r="D117" s="28" t="str">
        <f t="shared" si="5"/>
        <v>0</v>
      </c>
      <c r="E117" s="28">
        <f>'TN-Tabelle für Erasmus@ISB'!C129</f>
        <v>0</v>
      </c>
      <c r="F117" s="28">
        <f>'TN-Tabelle für Erasmus@ISB'!D129</f>
        <v>0</v>
      </c>
      <c r="G117" s="28">
        <f>'TN-Tabelle für Erasmus@ISB'!E129</f>
        <v>0</v>
      </c>
      <c r="H117" s="29">
        <f>'TN-Tabelle für Erasmus@ISB'!F129</f>
        <v>0</v>
      </c>
      <c r="I117" s="28">
        <f>'TN-Tabelle für Erasmus@ISB'!G129</f>
        <v>0</v>
      </c>
      <c r="J117" s="11">
        <f>'TN-Tabelle für Erasmus@ISB'!H129</f>
        <v>0</v>
      </c>
      <c r="K117" s="12">
        <f>'TN-Tabelle für Erasmus@ISB'!I129</f>
        <v>0</v>
      </c>
      <c r="L117" s="12">
        <f>'TN-Tabelle für Erasmus@ISB'!J129</f>
        <v>0</v>
      </c>
      <c r="M117" s="12">
        <f>'TN-Tabelle für Erasmus@ISB'!K129</f>
        <v>0</v>
      </c>
      <c r="N117" s="12">
        <f>'TN-Tabelle für Erasmus@ISB'!L129</f>
        <v>0</v>
      </c>
      <c r="O117" s="12">
        <f>'TN-Tabelle für Erasmus@ISB'!M129</f>
        <v>0</v>
      </c>
      <c r="P117" s="10">
        <f>'TN-Tabelle für Erasmus@ISB'!O129</f>
        <v>0</v>
      </c>
      <c r="Q117" s="30">
        <f>'TN-Tabelle für Erasmus@ISB'!AB129</f>
        <v>0</v>
      </c>
      <c r="R117" s="30">
        <f>'TN-Tabelle für Erasmus@ISB'!AC129</f>
        <v>0</v>
      </c>
      <c r="S117" s="10">
        <f>'TN-Tabelle für Erasmus@ISB'!T129</f>
        <v>0</v>
      </c>
      <c r="T117" s="10">
        <f>'TN-Tabelle für Erasmus@ISB'!N129</f>
        <v>0</v>
      </c>
      <c r="U117" s="196"/>
      <c r="V117" s="196" t="s">
        <v>63</v>
      </c>
      <c r="W117" s="196"/>
      <c r="X117" s="196"/>
      <c r="Y117" s="196" t="s">
        <v>63</v>
      </c>
      <c r="Z117" s="196"/>
      <c r="AA117" s="196" t="s">
        <v>63</v>
      </c>
      <c r="AB117" s="196"/>
      <c r="AC117" s="200">
        <f>'TN-Tabelle für Erasmus@ISB'!H129</f>
        <v>0</v>
      </c>
      <c r="AD117" s="201">
        <f>'TN-Tabelle für Erasmus@ISB'!J129</f>
        <v>0</v>
      </c>
      <c r="AE117" s="201">
        <f>'TN-Tabelle für Erasmus@ISB'!O129</f>
        <v>0</v>
      </c>
      <c r="AF117" s="10">
        <f>'TN-Tabelle für Erasmus@ISB'!P129</f>
        <v>0</v>
      </c>
      <c r="AG117" s="201">
        <f>'TN-Tabelle für Erasmus@ISB'!$B$2</f>
        <v>0</v>
      </c>
      <c r="AH117" s="10">
        <f>'TN-Tabelle für Erasmus@ISB'!T129</f>
        <v>0</v>
      </c>
      <c r="AI117" s="10">
        <f>'TN-Tabelle für Erasmus@ISB'!U129</f>
        <v>0</v>
      </c>
      <c r="AJ117" s="10" t="str">
        <f>'TN-Tabelle für Erasmus@ISB'!Y129</f>
        <v>zu wenig km</v>
      </c>
      <c r="AK117" s="10">
        <f>'TN-Tabelle für Erasmus@ISB'!X129</f>
        <v>0</v>
      </c>
      <c r="AL117" s="10">
        <f>'TN-Tabelle für Erasmus@ISB'!Z129</f>
        <v>0</v>
      </c>
      <c r="AM117" s="26" t="str">
        <f>'TN-Tabelle für Erasmus@ISB'!AA129</f>
        <v>Ja</v>
      </c>
      <c r="AN117" s="13">
        <f>'TN-Tabelle für Erasmus@ISB'!AH129</f>
        <v>0</v>
      </c>
      <c r="AO117" s="25">
        <f>'TN-Tabelle für Erasmus@ISB'!AG129</f>
        <v>0</v>
      </c>
      <c r="AP117" s="10" t="str">
        <f>'TN-Tabelle für Erasmus@ISB'!Q129</f>
        <v>Kurstitel (nur eintragen bei Auswahl Kurs)</v>
      </c>
      <c r="AQ117" s="227">
        <f t="shared" si="7"/>
        <v>2</v>
      </c>
      <c r="AR117" s="28">
        <f>'TN-Tabelle für Erasmus@ISB'!E129</f>
        <v>0</v>
      </c>
      <c r="AS117" s="28">
        <f>'TN-Tabelle für Erasmus@ISB'!D129</f>
        <v>0</v>
      </c>
      <c r="AT117" s="28">
        <f>'TN-Tabelle für Erasmus@ISB'!C129</f>
        <v>0</v>
      </c>
      <c r="AU117" s="28">
        <f>Intern!$AE$29</f>
        <v>1</v>
      </c>
      <c r="AV117" s="219">
        <f>SUM(Intern!$AE$20+Intern!$AE$21)</f>
        <v>3345</v>
      </c>
      <c r="AW117">
        <f>Intern!$AE$23</f>
        <v>0</v>
      </c>
      <c r="AX117">
        <f>Intern!$AE$24</f>
        <v>1</v>
      </c>
      <c r="AY117">
        <f>Intern!$AE$25</f>
        <v>0</v>
      </c>
      <c r="AZ117">
        <f>COUNTIF('TN-Tabelle für Erasmus@ISB'!$B$14:$B$155,"Lehrkräfte: Begleitperson")</f>
        <v>2</v>
      </c>
      <c r="BA117">
        <f>COUNTIF('TN-Tabelle für Erasmus@ISB'!$B$14:$B$155,"Lernende: Gruppenmobilität")</f>
        <v>1</v>
      </c>
      <c r="BB117" s="38">
        <f t="shared" si="6"/>
        <v>2</v>
      </c>
      <c r="BC117" s="38">
        <f>Intern!$AE$28</f>
        <v>2</v>
      </c>
      <c r="BD117" s="38">
        <f>Intern!$AE$29</f>
        <v>1</v>
      </c>
      <c r="BF117" s="10" t="str">
        <f>'TN-Tabelle für Erasmus@ISB'!Y129</f>
        <v>zu wenig km</v>
      </c>
      <c r="BG117" s="10">
        <f>'TN-Tabelle für Erasmus@ISB'!X129</f>
        <v>0</v>
      </c>
      <c r="BH117" s="10">
        <v>0</v>
      </c>
      <c r="BI117" s="13">
        <f>'TN-Tabelle für Erasmus@ISB'!AH129</f>
        <v>0</v>
      </c>
      <c r="BJ117" s="219">
        <f>SUM(Intern!$AE$20+Intern!$AE$21)</f>
        <v>3345</v>
      </c>
      <c r="BK117">
        <f>Intern!$AE$15</f>
        <v>413</v>
      </c>
      <c r="BL117">
        <f>Intern!$AE$14</f>
        <v>1897</v>
      </c>
      <c r="BM117" s="12"/>
    </row>
    <row r="118" spans="1:65" ht="15">
      <c r="A118" s="27"/>
      <c r="B118" s="27">
        <f>'TN-Tabelle für Erasmus@ISB'!R130</f>
        <v>0</v>
      </c>
      <c r="C118" s="28">
        <f>'TN-Tabelle für Erasmus@ISB'!B130</f>
        <v>0</v>
      </c>
      <c r="D118" s="28" t="str">
        <f t="shared" si="5"/>
        <v>0</v>
      </c>
      <c r="E118" s="28">
        <f>'TN-Tabelle für Erasmus@ISB'!C130</f>
        <v>0</v>
      </c>
      <c r="F118" s="28">
        <f>'TN-Tabelle für Erasmus@ISB'!D130</f>
        <v>0</v>
      </c>
      <c r="G118" s="28">
        <f>'TN-Tabelle für Erasmus@ISB'!E130</f>
        <v>0</v>
      </c>
      <c r="H118" s="29">
        <f>'TN-Tabelle für Erasmus@ISB'!F130</f>
        <v>0</v>
      </c>
      <c r="I118" s="28">
        <f>'TN-Tabelle für Erasmus@ISB'!G130</f>
        <v>0</v>
      </c>
      <c r="J118" s="11">
        <f>'TN-Tabelle für Erasmus@ISB'!H130</f>
        <v>0</v>
      </c>
      <c r="K118" s="12">
        <f>'TN-Tabelle für Erasmus@ISB'!I130</f>
        <v>0</v>
      </c>
      <c r="L118" s="12">
        <f>'TN-Tabelle für Erasmus@ISB'!J130</f>
        <v>0</v>
      </c>
      <c r="M118" s="12">
        <f>'TN-Tabelle für Erasmus@ISB'!K130</f>
        <v>0</v>
      </c>
      <c r="N118" s="12">
        <f>'TN-Tabelle für Erasmus@ISB'!L130</f>
        <v>0</v>
      </c>
      <c r="O118" s="12">
        <f>'TN-Tabelle für Erasmus@ISB'!M130</f>
        <v>0</v>
      </c>
      <c r="P118" s="10">
        <f>'TN-Tabelle für Erasmus@ISB'!O130</f>
        <v>0</v>
      </c>
      <c r="Q118" s="30">
        <f>'TN-Tabelle für Erasmus@ISB'!AB130</f>
        <v>0</v>
      </c>
      <c r="R118" s="30">
        <f>'TN-Tabelle für Erasmus@ISB'!AC130</f>
        <v>0</v>
      </c>
      <c r="S118" s="10">
        <f>'TN-Tabelle für Erasmus@ISB'!T130</f>
        <v>0</v>
      </c>
      <c r="T118" s="10">
        <f>'TN-Tabelle für Erasmus@ISB'!N130</f>
        <v>0</v>
      </c>
      <c r="U118" s="196"/>
      <c r="V118" s="196" t="s">
        <v>63</v>
      </c>
      <c r="W118" s="196"/>
      <c r="X118" s="196"/>
      <c r="Y118" s="196" t="s">
        <v>63</v>
      </c>
      <c r="Z118" s="196"/>
      <c r="AA118" s="196" t="s">
        <v>63</v>
      </c>
      <c r="AB118" s="196"/>
      <c r="AC118" s="200">
        <f>'TN-Tabelle für Erasmus@ISB'!H130</f>
        <v>0</v>
      </c>
      <c r="AD118" s="201">
        <f>'TN-Tabelle für Erasmus@ISB'!J130</f>
        <v>0</v>
      </c>
      <c r="AE118" s="201">
        <f>'TN-Tabelle für Erasmus@ISB'!O130</f>
        <v>0</v>
      </c>
      <c r="AF118" s="10">
        <f>'TN-Tabelle für Erasmus@ISB'!P130</f>
        <v>0</v>
      </c>
      <c r="AG118" s="201">
        <f>'TN-Tabelle für Erasmus@ISB'!$B$2</f>
        <v>0</v>
      </c>
      <c r="AH118" s="10">
        <f>'TN-Tabelle für Erasmus@ISB'!T130</f>
        <v>0</v>
      </c>
      <c r="AI118" s="10">
        <f>'TN-Tabelle für Erasmus@ISB'!U130</f>
        <v>0</v>
      </c>
      <c r="AJ118" s="10" t="str">
        <f>'TN-Tabelle für Erasmus@ISB'!Y130</f>
        <v>zu wenig km</v>
      </c>
      <c r="AK118" s="10">
        <f>'TN-Tabelle für Erasmus@ISB'!X130</f>
        <v>0</v>
      </c>
      <c r="AL118" s="10">
        <f>'TN-Tabelle für Erasmus@ISB'!Z130</f>
        <v>0</v>
      </c>
      <c r="AM118" s="26" t="str">
        <f>'TN-Tabelle für Erasmus@ISB'!AA130</f>
        <v>Ja</v>
      </c>
      <c r="AN118" s="13">
        <f>'TN-Tabelle für Erasmus@ISB'!AH130</f>
        <v>0</v>
      </c>
      <c r="AO118" s="25">
        <f>'TN-Tabelle für Erasmus@ISB'!AG130</f>
        <v>0</v>
      </c>
      <c r="AP118" s="10" t="str">
        <f>'TN-Tabelle für Erasmus@ISB'!Q130</f>
        <v>Kurstitel (nur eintragen bei Auswahl Kurs)</v>
      </c>
      <c r="AQ118" s="227">
        <f t="shared" si="7"/>
        <v>2</v>
      </c>
      <c r="AR118" s="28">
        <f>'TN-Tabelle für Erasmus@ISB'!E130</f>
        <v>0</v>
      </c>
      <c r="AS118" s="28">
        <f>'TN-Tabelle für Erasmus@ISB'!D130</f>
        <v>0</v>
      </c>
      <c r="AT118" s="28">
        <f>'TN-Tabelle für Erasmus@ISB'!C130</f>
        <v>0</v>
      </c>
      <c r="AU118" s="28">
        <f>Intern!$AE$29</f>
        <v>1</v>
      </c>
      <c r="AV118" s="219">
        <f>SUM(Intern!$AE$20+Intern!$AE$21)</f>
        <v>3345</v>
      </c>
      <c r="AW118">
        <f>Intern!$AE$23</f>
        <v>0</v>
      </c>
      <c r="AX118">
        <f>Intern!$AE$24</f>
        <v>1</v>
      </c>
      <c r="AY118">
        <f>Intern!$AE$25</f>
        <v>0</v>
      </c>
      <c r="AZ118">
        <f>COUNTIF('TN-Tabelle für Erasmus@ISB'!$B$14:$B$155,"Lehrkräfte: Begleitperson")</f>
        <v>2</v>
      </c>
      <c r="BA118">
        <f>COUNTIF('TN-Tabelle für Erasmus@ISB'!$B$14:$B$155,"Lernende: Gruppenmobilität")</f>
        <v>1</v>
      </c>
      <c r="BB118" s="38">
        <f t="shared" si="6"/>
        <v>2</v>
      </c>
      <c r="BC118" s="38">
        <f>Intern!$AE$28</f>
        <v>2</v>
      </c>
      <c r="BD118" s="38">
        <f>Intern!$AE$29</f>
        <v>1</v>
      </c>
      <c r="BF118" s="10" t="str">
        <f>'TN-Tabelle für Erasmus@ISB'!Y130</f>
        <v>zu wenig km</v>
      </c>
      <c r="BG118" s="10">
        <f>'TN-Tabelle für Erasmus@ISB'!X130</f>
        <v>0</v>
      </c>
      <c r="BH118" s="10">
        <v>0</v>
      </c>
      <c r="BI118" s="13">
        <f>'TN-Tabelle für Erasmus@ISB'!AH130</f>
        <v>0</v>
      </c>
      <c r="BJ118" s="219">
        <f>SUM(Intern!$AE$20+Intern!$AE$21)</f>
        <v>3345</v>
      </c>
      <c r="BK118">
        <f>Intern!$AE$15</f>
        <v>413</v>
      </c>
      <c r="BL118">
        <f>Intern!$AE$14</f>
        <v>1897</v>
      </c>
      <c r="BM118" s="12"/>
    </row>
    <row r="119" spans="1:65" ht="15">
      <c r="A119" s="27"/>
      <c r="B119" s="27">
        <f>'TN-Tabelle für Erasmus@ISB'!R131</f>
        <v>0</v>
      </c>
      <c r="C119" s="28">
        <f>'TN-Tabelle für Erasmus@ISB'!B131</f>
        <v>0</v>
      </c>
      <c r="D119" s="28" t="str">
        <f t="shared" si="5"/>
        <v>0</v>
      </c>
      <c r="E119" s="28">
        <f>'TN-Tabelle für Erasmus@ISB'!C131</f>
        <v>0</v>
      </c>
      <c r="F119" s="28">
        <f>'TN-Tabelle für Erasmus@ISB'!D131</f>
        <v>0</v>
      </c>
      <c r="G119" s="28">
        <f>'TN-Tabelle für Erasmus@ISB'!E131</f>
        <v>0</v>
      </c>
      <c r="H119" s="29">
        <f>'TN-Tabelle für Erasmus@ISB'!F131</f>
        <v>0</v>
      </c>
      <c r="I119" s="28">
        <f>'TN-Tabelle für Erasmus@ISB'!G131</f>
        <v>0</v>
      </c>
      <c r="J119" s="11">
        <f>'TN-Tabelle für Erasmus@ISB'!H131</f>
        <v>0</v>
      </c>
      <c r="K119" s="12">
        <f>'TN-Tabelle für Erasmus@ISB'!I131</f>
        <v>0</v>
      </c>
      <c r="L119" s="12">
        <f>'TN-Tabelle für Erasmus@ISB'!J131</f>
        <v>0</v>
      </c>
      <c r="M119" s="12">
        <f>'TN-Tabelle für Erasmus@ISB'!K131</f>
        <v>0</v>
      </c>
      <c r="N119" s="12">
        <f>'TN-Tabelle für Erasmus@ISB'!L131</f>
        <v>0</v>
      </c>
      <c r="O119" s="12">
        <f>'TN-Tabelle für Erasmus@ISB'!M131</f>
        <v>0</v>
      </c>
      <c r="P119" s="10">
        <f>'TN-Tabelle für Erasmus@ISB'!O131</f>
        <v>0</v>
      </c>
      <c r="Q119" s="30">
        <f>'TN-Tabelle für Erasmus@ISB'!AB131</f>
        <v>0</v>
      </c>
      <c r="R119" s="30">
        <f>'TN-Tabelle für Erasmus@ISB'!AC131</f>
        <v>0</v>
      </c>
      <c r="S119" s="10">
        <f>'TN-Tabelle für Erasmus@ISB'!T131</f>
        <v>0</v>
      </c>
      <c r="T119" s="10">
        <f>'TN-Tabelle für Erasmus@ISB'!N131</f>
        <v>0</v>
      </c>
      <c r="U119" s="196"/>
      <c r="V119" s="196" t="s">
        <v>63</v>
      </c>
      <c r="W119" s="196"/>
      <c r="X119" s="196"/>
      <c r="Y119" s="196" t="s">
        <v>63</v>
      </c>
      <c r="Z119" s="196"/>
      <c r="AA119" s="196" t="s">
        <v>63</v>
      </c>
      <c r="AB119" s="196"/>
      <c r="AC119" s="200">
        <f>'TN-Tabelle für Erasmus@ISB'!H131</f>
        <v>0</v>
      </c>
      <c r="AD119" s="201">
        <f>'TN-Tabelle für Erasmus@ISB'!J131</f>
        <v>0</v>
      </c>
      <c r="AE119" s="201">
        <f>'TN-Tabelle für Erasmus@ISB'!O131</f>
        <v>0</v>
      </c>
      <c r="AF119" s="10">
        <f>'TN-Tabelle für Erasmus@ISB'!P131</f>
        <v>0</v>
      </c>
      <c r="AG119" s="201">
        <f>'TN-Tabelle für Erasmus@ISB'!$B$2</f>
        <v>0</v>
      </c>
      <c r="AH119" s="10">
        <f>'TN-Tabelle für Erasmus@ISB'!T131</f>
        <v>0</v>
      </c>
      <c r="AI119" s="10">
        <f>'TN-Tabelle für Erasmus@ISB'!U131</f>
        <v>0</v>
      </c>
      <c r="AJ119" s="10" t="str">
        <f>'TN-Tabelle für Erasmus@ISB'!Y131</f>
        <v>zu wenig km</v>
      </c>
      <c r="AK119" s="10">
        <f>'TN-Tabelle für Erasmus@ISB'!X131</f>
        <v>0</v>
      </c>
      <c r="AL119" s="10">
        <f>'TN-Tabelle für Erasmus@ISB'!Z131</f>
        <v>0</v>
      </c>
      <c r="AM119" s="26" t="str">
        <f>'TN-Tabelle für Erasmus@ISB'!AA131</f>
        <v>Ja</v>
      </c>
      <c r="AN119" s="13">
        <f>'TN-Tabelle für Erasmus@ISB'!AH131</f>
        <v>0</v>
      </c>
      <c r="AO119" s="25">
        <f>'TN-Tabelle für Erasmus@ISB'!AG131</f>
        <v>0</v>
      </c>
      <c r="AP119" s="10" t="str">
        <f>'TN-Tabelle für Erasmus@ISB'!Q131</f>
        <v>Kurstitel (nur eintragen bei Auswahl Kurs)</v>
      </c>
      <c r="AQ119" s="227">
        <f t="shared" si="7"/>
        <v>2</v>
      </c>
      <c r="AR119" s="28">
        <f>'TN-Tabelle für Erasmus@ISB'!E131</f>
        <v>0</v>
      </c>
      <c r="AS119" s="28">
        <f>'TN-Tabelle für Erasmus@ISB'!D131</f>
        <v>0</v>
      </c>
      <c r="AT119" s="28">
        <f>'TN-Tabelle für Erasmus@ISB'!C131</f>
        <v>0</v>
      </c>
      <c r="AU119" s="28">
        <f>Intern!$AE$29</f>
        <v>1</v>
      </c>
      <c r="AV119" s="219">
        <f>SUM(Intern!$AE$20+Intern!$AE$21)</f>
        <v>3345</v>
      </c>
      <c r="AW119">
        <f>Intern!$AE$23</f>
        <v>0</v>
      </c>
      <c r="AX119">
        <f>Intern!$AE$24</f>
        <v>1</v>
      </c>
      <c r="AY119">
        <f>Intern!$AE$25</f>
        <v>0</v>
      </c>
      <c r="AZ119">
        <f>COUNTIF('TN-Tabelle für Erasmus@ISB'!$B$14:$B$155,"Lehrkräfte: Begleitperson")</f>
        <v>2</v>
      </c>
      <c r="BA119">
        <f>COUNTIF('TN-Tabelle für Erasmus@ISB'!$B$14:$B$155,"Lernende: Gruppenmobilität")</f>
        <v>1</v>
      </c>
      <c r="BB119" s="38">
        <f t="shared" si="6"/>
        <v>2</v>
      </c>
      <c r="BC119" s="38">
        <f>Intern!$AE$28</f>
        <v>2</v>
      </c>
      <c r="BD119" s="38">
        <f>Intern!$AE$29</f>
        <v>1</v>
      </c>
      <c r="BF119" s="10" t="str">
        <f>'TN-Tabelle für Erasmus@ISB'!Y131</f>
        <v>zu wenig km</v>
      </c>
      <c r="BG119" s="10">
        <f>'TN-Tabelle für Erasmus@ISB'!X131</f>
        <v>0</v>
      </c>
      <c r="BH119" s="10">
        <v>0</v>
      </c>
      <c r="BI119" s="13">
        <f>'TN-Tabelle für Erasmus@ISB'!AH131</f>
        <v>0</v>
      </c>
      <c r="BJ119" s="219">
        <f>SUM(Intern!$AE$20+Intern!$AE$21)</f>
        <v>3345</v>
      </c>
      <c r="BK119">
        <f>Intern!$AE$15</f>
        <v>413</v>
      </c>
      <c r="BL119">
        <f>Intern!$AE$14</f>
        <v>1897</v>
      </c>
      <c r="BM119" s="12"/>
    </row>
    <row r="120" spans="1:65" ht="15">
      <c r="A120" s="27"/>
      <c r="B120" s="27">
        <f>'TN-Tabelle für Erasmus@ISB'!R132</f>
        <v>0</v>
      </c>
      <c r="C120" s="28">
        <f>'TN-Tabelle für Erasmus@ISB'!B132</f>
        <v>0</v>
      </c>
      <c r="D120" s="28" t="str">
        <f t="shared" si="5"/>
        <v>0</v>
      </c>
      <c r="E120" s="28">
        <f>'TN-Tabelle für Erasmus@ISB'!C132</f>
        <v>0</v>
      </c>
      <c r="F120" s="28">
        <f>'TN-Tabelle für Erasmus@ISB'!D132</f>
        <v>0</v>
      </c>
      <c r="G120" s="28">
        <f>'TN-Tabelle für Erasmus@ISB'!E132</f>
        <v>0</v>
      </c>
      <c r="H120" s="29">
        <f>'TN-Tabelle für Erasmus@ISB'!F132</f>
        <v>0</v>
      </c>
      <c r="I120" s="28">
        <f>'TN-Tabelle für Erasmus@ISB'!G132</f>
        <v>0</v>
      </c>
      <c r="J120" s="11">
        <f>'TN-Tabelle für Erasmus@ISB'!H132</f>
        <v>0</v>
      </c>
      <c r="K120" s="12">
        <f>'TN-Tabelle für Erasmus@ISB'!I132</f>
        <v>0</v>
      </c>
      <c r="L120" s="12">
        <f>'TN-Tabelle für Erasmus@ISB'!J132</f>
        <v>0</v>
      </c>
      <c r="M120" s="12">
        <f>'TN-Tabelle für Erasmus@ISB'!K132</f>
        <v>0</v>
      </c>
      <c r="N120" s="12">
        <f>'TN-Tabelle für Erasmus@ISB'!L132</f>
        <v>0</v>
      </c>
      <c r="O120" s="12">
        <f>'TN-Tabelle für Erasmus@ISB'!M132</f>
        <v>0</v>
      </c>
      <c r="P120" s="10">
        <f>'TN-Tabelle für Erasmus@ISB'!O132</f>
        <v>0</v>
      </c>
      <c r="Q120" s="30">
        <f>'TN-Tabelle für Erasmus@ISB'!AB132</f>
        <v>0</v>
      </c>
      <c r="R120" s="30">
        <f>'TN-Tabelle für Erasmus@ISB'!AC132</f>
        <v>0</v>
      </c>
      <c r="S120" s="10">
        <f>'TN-Tabelle für Erasmus@ISB'!T132</f>
        <v>0</v>
      </c>
      <c r="T120" s="10">
        <f>'TN-Tabelle für Erasmus@ISB'!N132</f>
        <v>0</v>
      </c>
      <c r="U120" s="196"/>
      <c r="V120" s="196" t="s">
        <v>63</v>
      </c>
      <c r="W120" s="196"/>
      <c r="X120" s="196"/>
      <c r="Y120" s="196" t="s">
        <v>63</v>
      </c>
      <c r="Z120" s="196"/>
      <c r="AA120" s="196" t="s">
        <v>63</v>
      </c>
      <c r="AB120" s="196"/>
      <c r="AC120" s="200">
        <f>'TN-Tabelle für Erasmus@ISB'!H132</f>
        <v>0</v>
      </c>
      <c r="AD120" s="201">
        <f>'TN-Tabelle für Erasmus@ISB'!J132</f>
        <v>0</v>
      </c>
      <c r="AE120" s="201">
        <f>'TN-Tabelle für Erasmus@ISB'!O132</f>
        <v>0</v>
      </c>
      <c r="AF120" s="10">
        <f>'TN-Tabelle für Erasmus@ISB'!P132</f>
        <v>0</v>
      </c>
      <c r="AG120" s="201">
        <f>'TN-Tabelle für Erasmus@ISB'!$B$2</f>
        <v>0</v>
      </c>
      <c r="AH120" s="10">
        <f>'TN-Tabelle für Erasmus@ISB'!T132</f>
        <v>0</v>
      </c>
      <c r="AI120" s="10">
        <f>'TN-Tabelle für Erasmus@ISB'!U132</f>
        <v>0</v>
      </c>
      <c r="AJ120" s="10" t="str">
        <f>'TN-Tabelle für Erasmus@ISB'!Y132</f>
        <v>zu wenig km</v>
      </c>
      <c r="AK120" s="10">
        <f>'TN-Tabelle für Erasmus@ISB'!X132</f>
        <v>0</v>
      </c>
      <c r="AL120" s="10">
        <f>'TN-Tabelle für Erasmus@ISB'!Z132</f>
        <v>0</v>
      </c>
      <c r="AM120" s="26" t="str">
        <f>'TN-Tabelle für Erasmus@ISB'!AA132</f>
        <v>Ja</v>
      </c>
      <c r="AN120" s="13">
        <f>'TN-Tabelle für Erasmus@ISB'!AH132</f>
        <v>0</v>
      </c>
      <c r="AO120" s="25">
        <f>'TN-Tabelle für Erasmus@ISB'!AG132</f>
        <v>0</v>
      </c>
      <c r="AP120" s="10" t="str">
        <f>'TN-Tabelle für Erasmus@ISB'!Q132</f>
        <v>Kurstitel (nur eintragen bei Auswahl Kurs)</v>
      </c>
      <c r="AQ120" s="227">
        <f t="shared" si="7"/>
        <v>2</v>
      </c>
      <c r="AR120" s="28">
        <f>'TN-Tabelle für Erasmus@ISB'!E132</f>
        <v>0</v>
      </c>
      <c r="AS120" s="28">
        <f>'TN-Tabelle für Erasmus@ISB'!D132</f>
        <v>0</v>
      </c>
      <c r="AT120" s="28">
        <f>'TN-Tabelle für Erasmus@ISB'!C132</f>
        <v>0</v>
      </c>
      <c r="AU120" s="28">
        <f>Intern!$AE$29</f>
        <v>1</v>
      </c>
      <c r="AV120" s="219">
        <f>SUM(Intern!$AE$20+Intern!$AE$21)</f>
        <v>3345</v>
      </c>
      <c r="AW120">
        <f>Intern!$AE$23</f>
        <v>0</v>
      </c>
      <c r="AX120">
        <f>Intern!$AE$24</f>
        <v>1</v>
      </c>
      <c r="AY120">
        <f>Intern!$AE$25</f>
        <v>0</v>
      </c>
      <c r="AZ120">
        <f>COUNTIF('TN-Tabelle für Erasmus@ISB'!$B$14:$B$155,"Lehrkräfte: Begleitperson")</f>
        <v>2</v>
      </c>
      <c r="BA120">
        <f>COUNTIF('TN-Tabelle für Erasmus@ISB'!$B$14:$B$155,"Lernende: Gruppenmobilität")</f>
        <v>1</v>
      </c>
      <c r="BB120" s="38">
        <f t="shared" si="6"/>
        <v>2</v>
      </c>
      <c r="BC120" s="38">
        <f>Intern!$AE$28</f>
        <v>2</v>
      </c>
      <c r="BD120" s="38">
        <f>Intern!$AE$29</f>
        <v>1</v>
      </c>
      <c r="BF120" s="10" t="str">
        <f>'TN-Tabelle für Erasmus@ISB'!Y132</f>
        <v>zu wenig km</v>
      </c>
      <c r="BG120" s="10">
        <f>'TN-Tabelle für Erasmus@ISB'!X132</f>
        <v>0</v>
      </c>
      <c r="BH120" s="10">
        <v>0</v>
      </c>
      <c r="BI120" s="13">
        <f>'TN-Tabelle für Erasmus@ISB'!AH132</f>
        <v>0</v>
      </c>
      <c r="BJ120" s="219">
        <f>SUM(Intern!$AE$20+Intern!$AE$21)</f>
        <v>3345</v>
      </c>
      <c r="BK120">
        <f>Intern!$AE$15</f>
        <v>413</v>
      </c>
      <c r="BL120">
        <f>Intern!$AE$14</f>
        <v>1897</v>
      </c>
      <c r="BM120" s="12"/>
    </row>
    <row r="121" spans="1:65" ht="15">
      <c r="A121" s="27"/>
      <c r="B121" s="27">
        <f>'TN-Tabelle für Erasmus@ISB'!R133</f>
        <v>0</v>
      </c>
      <c r="C121" s="28">
        <f>'TN-Tabelle für Erasmus@ISB'!B133</f>
        <v>0</v>
      </c>
      <c r="D121" s="28" t="str">
        <f t="shared" si="5"/>
        <v>0</v>
      </c>
      <c r="E121" s="28">
        <f>'TN-Tabelle für Erasmus@ISB'!C133</f>
        <v>0</v>
      </c>
      <c r="F121" s="28">
        <f>'TN-Tabelle für Erasmus@ISB'!D133</f>
        <v>0</v>
      </c>
      <c r="G121" s="28">
        <f>'TN-Tabelle für Erasmus@ISB'!E133</f>
        <v>0</v>
      </c>
      <c r="H121" s="29">
        <f>'TN-Tabelle für Erasmus@ISB'!F133</f>
        <v>0</v>
      </c>
      <c r="I121" s="28">
        <f>'TN-Tabelle für Erasmus@ISB'!G133</f>
        <v>0</v>
      </c>
      <c r="J121" s="11">
        <f>'TN-Tabelle für Erasmus@ISB'!H133</f>
        <v>0</v>
      </c>
      <c r="K121" s="12">
        <f>'TN-Tabelle für Erasmus@ISB'!I133</f>
        <v>0</v>
      </c>
      <c r="L121" s="12">
        <f>'TN-Tabelle für Erasmus@ISB'!J133</f>
        <v>0</v>
      </c>
      <c r="M121" s="12">
        <f>'TN-Tabelle für Erasmus@ISB'!K133</f>
        <v>0</v>
      </c>
      <c r="N121" s="12">
        <f>'TN-Tabelle für Erasmus@ISB'!L133</f>
        <v>0</v>
      </c>
      <c r="O121" s="12">
        <f>'TN-Tabelle für Erasmus@ISB'!M133</f>
        <v>0</v>
      </c>
      <c r="P121" s="10">
        <f>'TN-Tabelle für Erasmus@ISB'!O133</f>
        <v>0</v>
      </c>
      <c r="Q121" s="30">
        <f>'TN-Tabelle für Erasmus@ISB'!AB133</f>
        <v>0</v>
      </c>
      <c r="R121" s="30">
        <f>'TN-Tabelle für Erasmus@ISB'!AC133</f>
        <v>0</v>
      </c>
      <c r="S121" s="10">
        <f>'TN-Tabelle für Erasmus@ISB'!T133</f>
        <v>0</v>
      </c>
      <c r="T121" s="10">
        <f>'TN-Tabelle für Erasmus@ISB'!N133</f>
        <v>0</v>
      </c>
      <c r="U121" s="196"/>
      <c r="V121" s="196" t="s">
        <v>63</v>
      </c>
      <c r="W121" s="196"/>
      <c r="X121" s="196"/>
      <c r="Y121" s="196" t="s">
        <v>63</v>
      </c>
      <c r="Z121" s="196"/>
      <c r="AA121" s="196" t="s">
        <v>63</v>
      </c>
      <c r="AB121" s="196"/>
      <c r="AC121" s="200">
        <f>'TN-Tabelle für Erasmus@ISB'!H133</f>
        <v>0</v>
      </c>
      <c r="AD121" s="201">
        <f>'TN-Tabelle für Erasmus@ISB'!J133</f>
        <v>0</v>
      </c>
      <c r="AE121" s="201">
        <f>'TN-Tabelle für Erasmus@ISB'!O133</f>
        <v>0</v>
      </c>
      <c r="AF121" s="10">
        <f>'TN-Tabelle für Erasmus@ISB'!P133</f>
        <v>0</v>
      </c>
      <c r="AG121" s="201">
        <f>'TN-Tabelle für Erasmus@ISB'!$B$2</f>
        <v>0</v>
      </c>
      <c r="AH121" s="10">
        <f>'TN-Tabelle für Erasmus@ISB'!T133</f>
        <v>0</v>
      </c>
      <c r="AI121" s="10">
        <f>'TN-Tabelle für Erasmus@ISB'!U133</f>
        <v>0</v>
      </c>
      <c r="AJ121" s="10" t="str">
        <f>'TN-Tabelle für Erasmus@ISB'!Y133</f>
        <v>zu wenig km</v>
      </c>
      <c r="AK121" s="10">
        <f>'TN-Tabelle für Erasmus@ISB'!X133</f>
        <v>0</v>
      </c>
      <c r="AL121" s="10">
        <f>'TN-Tabelle für Erasmus@ISB'!Z133</f>
        <v>0</v>
      </c>
      <c r="AM121" s="26" t="str">
        <f>'TN-Tabelle für Erasmus@ISB'!AA133</f>
        <v>Ja</v>
      </c>
      <c r="AN121" s="13">
        <f>'TN-Tabelle für Erasmus@ISB'!AH133</f>
        <v>0</v>
      </c>
      <c r="AO121" s="25">
        <f>'TN-Tabelle für Erasmus@ISB'!AG133</f>
        <v>0</v>
      </c>
      <c r="AP121" s="10" t="str">
        <f>'TN-Tabelle für Erasmus@ISB'!Q133</f>
        <v>Kurstitel (nur eintragen bei Auswahl Kurs)</v>
      </c>
      <c r="AQ121" s="227">
        <f t="shared" si="7"/>
        <v>2</v>
      </c>
      <c r="AR121" s="28">
        <f>'TN-Tabelle für Erasmus@ISB'!E133</f>
        <v>0</v>
      </c>
      <c r="AS121" s="28">
        <f>'TN-Tabelle für Erasmus@ISB'!D133</f>
        <v>0</v>
      </c>
      <c r="AT121" s="28">
        <f>'TN-Tabelle für Erasmus@ISB'!C133</f>
        <v>0</v>
      </c>
      <c r="AU121" s="28">
        <f>Intern!$AE$29</f>
        <v>1</v>
      </c>
      <c r="AV121" s="219">
        <f>SUM(Intern!$AE$20+Intern!$AE$21)</f>
        <v>3345</v>
      </c>
      <c r="AW121">
        <f>Intern!$AE$23</f>
        <v>0</v>
      </c>
      <c r="AX121">
        <f>Intern!$AE$24</f>
        <v>1</v>
      </c>
      <c r="AY121">
        <f>Intern!$AE$25</f>
        <v>0</v>
      </c>
      <c r="AZ121">
        <f>COUNTIF('TN-Tabelle für Erasmus@ISB'!$B$14:$B$155,"Lehrkräfte: Begleitperson")</f>
        <v>2</v>
      </c>
      <c r="BA121">
        <f>COUNTIF('TN-Tabelle für Erasmus@ISB'!$B$14:$B$155,"Lernende: Gruppenmobilität")</f>
        <v>1</v>
      </c>
      <c r="BB121" s="38">
        <f t="shared" si="6"/>
        <v>2</v>
      </c>
      <c r="BC121" s="38">
        <f>Intern!$AE$28</f>
        <v>2</v>
      </c>
      <c r="BD121" s="38">
        <f>Intern!$AE$29</f>
        <v>1</v>
      </c>
      <c r="BF121" s="10" t="str">
        <f>'TN-Tabelle für Erasmus@ISB'!Y133</f>
        <v>zu wenig km</v>
      </c>
      <c r="BG121" s="10">
        <f>'TN-Tabelle für Erasmus@ISB'!X133</f>
        <v>0</v>
      </c>
      <c r="BH121" s="10">
        <v>0</v>
      </c>
      <c r="BI121" s="13">
        <f>'TN-Tabelle für Erasmus@ISB'!AH133</f>
        <v>0</v>
      </c>
      <c r="BJ121" s="219">
        <f>SUM(Intern!$AE$20+Intern!$AE$21)</f>
        <v>3345</v>
      </c>
      <c r="BK121">
        <f>Intern!$AE$15</f>
        <v>413</v>
      </c>
      <c r="BL121">
        <f>Intern!$AE$14</f>
        <v>1897</v>
      </c>
      <c r="BM121" s="12"/>
    </row>
    <row r="122" spans="1:65" ht="15">
      <c r="A122" s="27"/>
      <c r="B122" s="27">
        <f>'TN-Tabelle für Erasmus@ISB'!R134</f>
        <v>0</v>
      </c>
      <c r="C122" s="28">
        <f>'TN-Tabelle für Erasmus@ISB'!B134</f>
        <v>0</v>
      </c>
      <c r="D122" s="28" t="str">
        <f t="shared" si="5"/>
        <v>0</v>
      </c>
      <c r="E122" s="28">
        <f>'TN-Tabelle für Erasmus@ISB'!C134</f>
        <v>0</v>
      </c>
      <c r="F122" s="28">
        <f>'TN-Tabelle für Erasmus@ISB'!D134</f>
        <v>0</v>
      </c>
      <c r="G122" s="28">
        <f>'TN-Tabelle für Erasmus@ISB'!E134</f>
        <v>0</v>
      </c>
      <c r="H122" s="29">
        <f>'TN-Tabelle für Erasmus@ISB'!F134</f>
        <v>0</v>
      </c>
      <c r="I122" s="28">
        <f>'TN-Tabelle für Erasmus@ISB'!G134</f>
        <v>0</v>
      </c>
      <c r="J122" s="11">
        <f>'TN-Tabelle für Erasmus@ISB'!H134</f>
        <v>0</v>
      </c>
      <c r="K122" s="12">
        <f>'TN-Tabelle für Erasmus@ISB'!I134</f>
        <v>0</v>
      </c>
      <c r="L122" s="12">
        <f>'TN-Tabelle für Erasmus@ISB'!J134</f>
        <v>0</v>
      </c>
      <c r="M122" s="12">
        <f>'TN-Tabelle für Erasmus@ISB'!K134</f>
        <v>0</v>
      </c>
      <c r="N122" s="12">
        <f>'TN-Tabelle für Erasmus@ISB'!L134</f>
        <v>0</v>
      </c>
      <c r="O122" s="12">
        <f>'TN-Tabelle für Erasmus@ISB'!M134</f>
        <v>0</v>
      </c>
      <c r="P122" s="10">
        <f>'TN-Tabelle für Erasmus@ISB'!O134</f>
        <v>0</v>
      </c>
      <c r="Q122" s="30">
        <f>'TN-Tabelle für Erasmus@ISB'!AB134</f>
        <v>0</v>
      </c>
      <c r="R122" s="30">
        <f>'TN-Tabelle für Erasmus@ISB'!AC134</f>
        <v>0</v>
      </c>
      <c r="S122" s="10">
        <f>'TN-Tabelle für Erasmus@ISB'!T134</f>
        <v>0</v>
      </c>
      <c r="T122" s="10">
        <f>'TN-Tabelle für Erasmus@ISB'!N134</f>
        <v>0</v>
      </c>
      <c r="U122" s="196"/>
      <c r="V122" s="196" t="s">
        <v>63</v>
      </c>
      <c r="W122" s="196"/>
      <c r="X122" s="196"/>
      <c r="Y122" s="196" t="s">
        <v>63</v>
      </c>
      <c r="Z122" s="196"/>
      <c r="AA122" s="196" t="s">
        <v>63</v>
      </c>
      <c r="AB122" s="196"/>
      <c r="AC122" s="200">
        <f>'TN-Tabelle für Erasmus@ISB'!H134</f>
        <v>0</v>
      </c>
      <c r="AD122" s="201">
        <f>'TN-Tabelle für Erasmus@ISB'!J134</f>
        <v>0</v>
      </c>
      <c r="AE122" s="201">
        <f>'TN-Tabelle für Erasmus@ISB'!O134</f>
        <v>0</v>
      </c>
      <c r="AF122" s="10">
        <f>'TN-Tabelle für Erasmus@ISB'!P134</f>
        <v>0</v>
      </c>
      <c r="AG122" s="201">
        <f>'TN-Tabelle für Erasmus@ISB'!$B$2</f>
        <v>0</v>
      </c>
      <c r="AH122" s="10">
        <f>'TN-Tabelle für Erasmus@ISB'!T134</f>
        <v>0</v>
      </c>
      <c r="AI122" s="10">
        <f>'TN-Tabelle für Erasmus@ISB'!U134</f>
        <v>0</v>
      </c>
      <c r="AJ122" s="10" t="str">
        <f>'TN-Tabelle für Erasmus@ISB'!Y134</f>
        <v>zu wenig km</v>
      </c>
      <c r="AK122" s="10">
        <f>'TN-Tabelle für Erasmus@ISB'!X134</f>
        <v>0</v>
      </c>
      <c r="AL122" s="10">
        <f>'TN-Tabelle für Erasmus@ISB'!Z134</f>
        <v>0</v>
      </c>
      <c r="AM122" s="26" t="str">
        <f>'TN-Tabelle für Erasmus@ISB'!AA134</f>
        <v>Ja</v>
      </c>
      <c r="AN122" s="13">
        <f>'TN-Tabelle für Erasmus@ISB'!AH134</f>
        <v>0</v>
      </c>
      <c r="AO122" s="25">
        <f>'TN-Tabelle für Erasmus@ISB'!AG134</f>
        <v>0</v>
      </c>
      <c r="AP122" s="10" t="str">
        <f>'TN-Tabelle für Erasmus@ISB'!Q134</f>
        <v>Kurstitel (nur eintragen bei Auswahl Kurs)</v>
      </c>
      <c r="AQ122" s="227">
        <f t="shared" si="7"/>
        <v>2</v>
      </c>
      <c r="AR122" s="28">
        <f>'TN-Tabelle für Erasmus@ISB'!E134</f>
        <v>0</v>
      </c>
      <c r="AS122" s="28">
        <f>'TN-Tabelle für Erasmus@ISB'!D134</f>
        <v>0</v>
      </c>
      <c r="AT122" s="28">
        <f>'TN-Tabelle für Erasmus@ISB'!C134</f>
        <v>0</v>
      </c>
      <c r="AU122" s="28">
        <f>Intern!$AE$29</f>
        <v>1</v>
      </c>
      <c r="AV122" s="219">
        <f>SUM(Intern!$AE$20+Intern!$AE$21)</f>
        <v>3345</v>
      </c>
      <c r="AW122">
        <f>Intern!$AE$23</f>
        <v>0</v>
      </c>
      <c r="AX122">
        <f>Intern!$AE$24</f>
        <v>1</v>
      </c>
      <c r="AY122">
        <f>Intern!$AE$25</f>
        <v>0</v>
      </c>
      <c r="AZ122">
        <f>COUNTIF('TN-Tabelle für Erasmus@ISB'!$B$14:$B$155,"Lehrkräfte: Begleitperson")</f>
        <v>2</v>
      </c>
      <c r="BA122">
        <f>COUNTIF('TN-Tabelle für Erasmus@ISB'!$B$14:$B$155,"Lernende: Gruppenmobilität")</f>
        <v>1</v>
      </c>
      <c r="BB122" s="38">
        <f t="shared" si="6"/>
        <v>2</v>
      </c>
      <c r="BC122" s="38">
        <f>Intern!$AE$28</f>
        <v>2</v>
      </c>
      <c r="BD122" s="38">
        <f>Intern!$AE$29</f>
        <v>1</v>
      </c>
      <c r="BF122" s="10" t="str">
        <f>'TN-Tabelle für Erasmus@ISB'!Y134</f>
        <v>zu wenig km</v>
      </c>
      <c r="BG122" s="10">
        <f>'TN-Tabelle für Erasmus@ISB'!X134</f>
        <v>0</v>
      </c>
      <c r="BH122" s="10">
        <v>0</v>
      </c>
      <c r="BI122" s="13">
        <f>'TN-Tabelle für Erasmus@ISB'!AH134</f>
        <v>0</v>
      </c>
      <c r="BJ122" s="219">
        <f>SUM(Intern!$AE$20+Intern!$AE$21)</f>
        <v>3345</v>
      </c>
      <c r="BK122">
        <f>Intern!$AE$15</f>
        <v>413</v>
      </c>
      <c r="BL122">
        <f>Intern!$AE$14</f>
        <v>1897</v>
      </c>
      <c r="BM122" s="12"/>
    </row>
    <row r="123" spans="1:65" ht="15">
      <c r="A123" s="27"/>
      <c r="B123" s="27">
        <f>'TN-Tabelle für Erasmus@ISB'!R135</f>
        <v>0</v>
      </c>
      <c r="C123" s="28">
        <f>'TN-Tabelle für Erasmus@ISB'!B135</f>
        <v>0</v>
      </c>
      <c r="D123" s="28" t="str">
        <f t="shared" si="5"/>
        <v>0</v>
      </c>
      <c r="E123" s="28">
        <f>'TN-Tabelle für Erasmus@ISB'!C135</f>
        <v>0</v>
      </c>
      <c r="F123" s="28">
        <f>'TN-Tabelle für Erasmus@ISB'!D135</f>
        <v>0</v>
      </c>
      <c r="G123" s="28">
        <f>'TN-Tabelle für Erasmus@ISB'!E135</f>
        <v>0</v>
      </c>
      <c r="H123" s="29">
        <f>'TN-Tabelle für Erasmus@ISB'!F135</f>
        <v>0</v>
      </c>
      <c r="I123" s="28">
        <f>'TN-Tabelle für Erasmus@ISB'!G135</f>
        <v>0</v>
      </c>
      <c r="J123" s="11">
        <f>'TN-Tabelle für Erasmus@ISB'!H135</f>
        <v>0</v>
      </c>
      <c r="K123" s="12">
        <f>'TN-Tabelle für Erasmus@ISB'!I135</f>
        <v>0</v>
      </c>
      <c r="L123" s="12">
        <f>'TN-Tabelle für Erasmus@ISB'!J135</f>
        <v>0</v>
      </c>
      <c r="M123" s="12">
        <f>'TN-Tabelle für Erasmus@ISB'!K135</f>
        <v>0</v>
      </c>
      <c r="N123" s="12">
        <f>'TN-Tabelle für Erasmus@ISB'!L135</f>
        <v>0</v>
      </c>
      <c r="O123" s="12">
        <f>'TN-Tabelle für Erasmus@ISB'!M135</f>
        <v>0</v>
      </c>
      <c r="P123" s="10">
        <f>'TN-Tabelle für Erasmus@ISB'!O135</f>
        <v>0</v>
      </c>
      <c r="Q123" s="30">
        <f>'TN-Tabelle für Erasmus@ISB'!AB135</f>
        <v>0</v>
      </c>
      <c r="R123" s="30">
        <f>'TN-Tabelle für Erasmus@ISB'!AC135</f>
        <v>0</v>
      </c>
      <c r="S123" s="10">
        <f>'TN-Tabelle für Erasmus@ISB'!T135</f>
        <v>0</v>
      </c>
      <c r="T123" s="10">
        <f>'TN-Tabelle für Erasmus@ISB'!N135</f>
        <v>0</v>
      </c>
      <c r="U123" s="196"/>
      <c r="V123" s="196" t="s">
        <v>63</v>
      </c>
      <c r="W123" s="196"/>
      <c r="X123" s="196"/>
      <c r="Y123" s="196" t="s">
        <v>63</v>
      </c>
      <c r="Z123" s="196"/>
      <c r="AA123" s="196" t="s">
        <v>63</v>
      </c>
      <c r="AB123" s="196"/>
      <c r="AC123" s="200">
        <f>'TN-Tabelle für Erasmus@ISB'!H135</f>
        <v>0</v>
      </c>
      <c r="AD123" s="201">
        <f>'TN-Tabelle für Erasmus@ISB'!J135</f>
        <v>0</v>
      </c>
      <c r="AE123" s="201">
        <f>'TN-Tabelle für Erasmus@ISB'!O135</f>
        <v>0</v>
      </c>
      <c r="AF123" s="10">
        <f>'TN-Tabelle für Erasmus@ISB'!P135</f>
        <v>0</v>
      </c>
      <c r="AG123" s="201">
        <f>'TN-Tabelle für Erasmus@ISB'!$B$2</f>
        <v>0</v>
      </c>
      <c r="AH123" s="10">
        <f>'TN-Tabelle für Erasmus@ISB'!T135</f>
        <v>0</v>
      </c>
      <c r="AI123" s="10">
        <f>'TN-Tabelle für Erasmus@ISB'!U135</f>
        <v>0</v>
      </c>
      <c r="AJ123" s="10" t="str">
        <f>'TN-Tabelle für Erasmus@ISB'!Y135</f>
        <v>zu wenig km</v>
      </c>
      <c r="AK123" s="10">
        <f>'TN-Tabelle für Erasmus@ISB'!X135</f>
        <v>0</v>
      </c>
      <c r="AL123" s="10">
        <f>'TN-Tabelle für Erasmus@ISB'!Z135</f>
        <v>0</v>
      </c>
      <c r="AM123" s="26" t="str">
        <f>'TN-Tabelle für Erasmus@ISB'!AA135</f>
        <v>Ja</v>
      </c>
      <c r="AN123" s="13">
        <f>'TN-Tabelle für Erasmus@ISB'!AH135</f>
        <v>0</v>
      </c>
      <c r="AO123" s="25">
        <f>'TN-Tabelle für Erasmus@ISB'!AG135</f>
        <v>0</v>
      </c>
      <c r="AP123" s="10" t="str">
        <f>'TN-Tabelle für Erasmus@ISB'!Q135</f>
        <v>Kurstitel (nur eintragen bei Auswahl Kurs)</v>
      </c>
      <c r="AQ123" s="227">
        <f t="shared" si="7"/>
        <v>2</v>
      </c>
      <c r="AR123" s="28">
        <f>'TN-Tabelle für Erasmus@ISB'!E135</f>
        <v>0</v>
      </c>
      <c r="AS123" s="28">
        <f>'TN-Tabelle für Erasmus@ISB'!D135</f>
        <v>0</v>
      </c>
      <c r="AT123" s="28">
        <f>'TN-Tabelle für Erasmus@ISB'!C135</f>
        <v>0</v>
      </c>
      <c r="AU123" s="28">
        <f>Intern!$AE$29</f>
        <v>1</v>
      </c>
      <c r="AV123" s="219">
        <f>SUM(Intern!$AE$20+Intern!$AE$21)</f>
        <v>3345</v>
      </c>
      <c r="AW123">
        <f>Intern!$AE$23</f>
        <v>0</v>
      </c>
      <c r="AX123">
        <f>Intern!$AE$24</f>
        <v>1</v>
      </c>
      <c r="AY123">
        <f>Intern!$AE$25</f>
        <v>0</v>
      </c>
      <c r="AZ123">
        <f>COUNTIF('TN-Tabelle für Erasmus@ISB'!$B$14:$B$155,"Lehrkräfte: Begleitperson")</f>
        <v>2</v>
      </c>
      <c r="BA123">
        <f>COUNTIF('TN-Tabelle für Erasmus@ISB'!$B$14:$B$155,"Lernende: Gruppenmobilität")</f>
        <v>1</v>
      </c>
      <c r="BB123" s="38">
        <f t="shared" si="6"/>
        <v>2</v>
      </c>
      <c r="BC123" s="38">
        <f>Intern!$AE$28</f>
        <v>2</v>
      </c>
      <c r="BD123" s="38">
        <f>Intern!$AE$29</f>
        <v>1</v>
      </c>
      <c r="BF123" s="10" t="str">
        <f>'TN-Tabelle für Erasmus@ISB'!Y135</f>
        <v>zu wenig km</v>
      </c>
      <c r="BG123" s="10">
        <f>'TN-Tabelle für Erasmus@ISB'!X135</f>
        <v>0</v>
      </c>
      <c r="BH123" s="10">
        <v>0</v>
      </c>
      <c r="BI123" s="13">
        <f>'TN-Tabelle für Erasmus@ISB'!AH135</f>
        <v>0</v>
      </c>
      <c r="BJ123" s="219">
        <f>SUM(Intern!$AE$20+Intern!$AE$21)</f>
        <v>3345</v>
      </c>
      <c r="BK123">
        <f>Intern!$AE$15</f>
        <v>413</v>
      </c>
      <c r="BL123">
        <f>Intern!$AE$14</f>
        <v>1897</v>
      </c>
      <c r="BM123" s="12"/>
    </row>
    <row r="124" spans="1:65" ht="15">
      <c r="A124" s="27"/>
      <c r="B124" s="27">
        <f>'TN-Tabelle für Erasmus@ISB'!R136</f>
        <v>0</v>
      </c>
      <c r="C124" s="28">
        <f>'TN-Tabelle für Erasmus@ISB'!B136</f>
        <v>0</v>
      </c>
      <c r="D124" s="28" t="str">
        <f t="shared" si="5"/>
        <v>0</v>
      </c>
      <c r="E124" s="28">
        <f>'TN-Tabelle für Erasmus@ISB'!C136</f>
        <v>0</v>
      </c>
      <c r="F124" s="28">
        <f>'TN-Tabelle für Erasmus@ISB'!D136</f>
        <v>0</v>
      </c>
      <c r="G124" s="28">
        <f>'TN-Tabelle für Erasmus@ISB'!E136</f>
        <v>0</v>
      </c>
      <c r="H124" s="29">
        <f>'TN-Tabelle für Erasmus@ISB'!F136</f>
        <v>0</v>
      </c>
      <c r="I124" s="28">
        <f>'TN-Tabelle für Erasmus@ISB'!G136</f>
        <v>0</v>
      </c>
      <c r="J124" s="11">
        <f>'TN-Tabelle für Erasmus@ISB'!H136</f>
        <v>0</v>
      </c>
      <c r="K124" s="12">
        <f>'TN-Tabelle für Erasmus@ISB'!I136</f>
        <v>0</v>
      </c>
      <c r="L124" s="12">
        <f>'TN-Tabelle für Erasmus@ISB'!J136</f>
        <v>0</v>
      </c>
      <c r="M124" s="12">
        <f>'TN-Tabelle für Erasmus@ISB'!K136</f>
        <v>0</v>
      </c>
      <c r="N124" s="12">
        <f>'TN-Tabelle für Erasmus@ISB'!L136</f>
        <v>0</v>
      </c>
      <c r="O124" s="12">
        <f>'TN-Tabelle für Erasmus@ISB'!M136</f>
        <v>0</v>
      </c>
      <c r="P124" s="10">
        <f>'TN-Tabelle für Erasmus@ISB'!O136</f>
        <v>0</v>
      </c>
      <c r="Q124" s="30">
        <f>'TN-Tabelle für Erasmus@ISB'!AB136</f>
        <v>0</v>
      </c>
      <c r="R124" s="30">
        <f>'TN-Tabelle für Erasmus@ISB'!AC136</f>
        <v>0</v>
      </c>
      <c r="S124" s="10">
        <f>'TN-Tabelle für Erasmus@ISB'!T136</f>
        <v>0</v>
      </c>
      <c r="T124" s="10">
        <f>'TN-Tabelle für Erasmus@ISB'!N136</f>
        <v>0</v>
      </c>
      <c r="U124" s="196"/>
      <c r="V124" s="196" t="s">
        <v>63</v>
      </c>
      <c r="W124" s="196"/>
      <c r="X124" s="196"/>
      <c r="Y124" s="196" t="s">
        <v>63</v>
      </c>
      <c r="Z124" s="196"/>
      <c r="AA124" s="196" t="s">
        <v>63</v>
      </c>
      <c r="AB124" s="196"/>
      <c r="AC124" s="200">
        <f>'TN-Tabelle für Erasmus@ISB'!H136</f>
        <v>0</v>
      </c>
      <c r="AD124" s="201">
        <f>'TN-Tabelle für Erasmus@ISB'!J136</f>
        <v>0</v>
      </c>
      <c r="AE124" s="201">
        <f>'TN-Tabelle für Erasmus@ISB'!O136</f>
        <v>0</v>
      </c>
      <c r="AF124" s="10">
        <f>'TN-Tabelle für Erasmus@ISB'!P136</f>
        <v>0</v>
      </c>
      <c r="AG124" s="201">
        <f>'TN-Tabelle für Erasmus@ISB'!$B$2</f>
        <v>0</v>
      </c>
      <c r="AH124" s="10">
        <f>'TN-Tabelle für Erasmus@ISB'!T136</f>
        <v>0</v>
      </c>
      <c r="AI124" s="10">
        <f>'TN-Tabelle für Erasmus@ISB'!U136</f>
        <v>0</v>
      </c>
      <c r="AJ124" s="10" t="str">
        <f>'TN-Tabelle für Erasmus@ISB'!Y136</f>
        <v>zu wenig km</v>
      </c>
      <c r="AK124" s="10">
        <f>'TN-Tabelle für Erasmus@ISB'!X136</f>
        <v>0</v>
      </c>
      <c r="AL124" s="10">
        <f>'TN-Tabelle für Erasmus@ISB'!Z136</f>
        <v>0</v>
      </c>
      <c r="AM124" s="26" t="str">
        <f>'TN-Tabelle für Erasmus@ISB'!AA136</f>
        <v>Ja</v>
      </c>
      <c r="AN124" s="13">
        <f>'TN-Tabelle für Erasmus@ISB'!AH136</f>
        <v>0</v>
      </c>
      <c r="AO124" s="25">
        <f>'TN-Tabelle für Erasmus@ISB'!AG136</f>
        <v>0</v>
      </c>
      <c r="AP124" s="10" t="str">
        <f>'TN-Tabelle für Erasmus@ISB'!Q136</f>
        <v>Kurstitel (nur eintragen bei Auswahl Kurs)</v>
      </c>
      <c r="AQ124" s="227">
        <f t="shared" si="7"/>
        <v>2</v>
      </c>
      <c r="AR124" s="28">
        <f>'TN-Tabelle für Erasmus@ISB'!E136</f>
        <v>0</v>
      </c>
      <c r="AS124" s="28">
        <f>'TN-Tabelle für Erasmus@ISB'!D136</f>
        <v>0</v>
      </c>
      <c r="AT124" s="28">
        <f>'TN-Tabelle für Erasmus@ISB'!C136</f>
        <v>0</v>
      </c>
      <c r="AU124" s="28">
        <f>Intern!$AE$29</f>
        <v>1</v>
      </c>
      <c r="AV124" s="219">
        <f>SUM(Intern!$AE$20+Intern!$AE$21)</f>
        <v>3345</v>
      </c>
      <c r="AW124">
        <f>Intern!$AE$23</f>
        <v>0</v>
      </c>
      <c r="AX124">
        <f>Intern!$AE$24</f>
        <v>1</v>
      </c>
      <c r="AY124">
        <f>Intern!$AE$25</f>
        <v>0</v>
      </c>
      <c r="AZ124">
        <f>COUNTIF('TN-Tabelle für Erasmus@ISB'!$B$14:$B$155,"Lehrkräfte: Begleitperson")</f>
        <v>2</v>
      </c>
      <c r="BA124">
        <f>COUNTIF('TN-Tabelle für Erasmus@ISB'!$B$14:$B$155,"Lernende: Gruppenmobilität")</f>
        <v>1</v>
      </c>
      <c r="BB124" s="38">
        <f t="shared" si="6"/>
        <v>2</v>
      </c>
      <c r="BC124" s="38">
        <f>Intern!$AE$28</f>
        <v>2</v>
      </c>
      <c r="BD124" s="38">
        <f>Intern!$AE$29</f>
        <v>1</v>
      </c>
      <c r="BF124" s="10" t="str">
        <f>'TN-Tabelle für Erasmus@ISB'!Y136</f>
        <v>zu wenig km</v>
      </c>
      <c r="BG124" s="10">
        <f>'TN-Tabelle für Erasmus@ISB'!X136</f>
        <v>0</v>
      </c>
      <c r="BH124" s="10">
        <v>0</v>
      </c>
      <c r="BI124" s="13">
        <f>'TN-Tabelle für Erasmus@ISB'!AH136</f>
        <v>0</v>
      </c>
      <c r="BJ124" s="219">
        <f>SUM(Intern!$AE$20+Intern!$AE$21)</f>
        <v>3345</v>
      </c>
      <c r="BK124">
        <f>Intern!$AE$15</f>
        <v>413</v>
      </c>
      <c r="BL124">
        <f>Intern!$AE$14</f>
        <v>1897</v>
      </c>
      <c r="BM124" s="12"/>
    </row>
    <row r="125" spans="1:65" ht="15">
      <c r="A125" s="27"/>
      <c r="B125" s="27">
        <f>'TN-Tabelle für Erasmus@ISB'!R137</f>
        <v>0</v>
      </c>
      <c r="C125" s="28">
        <f>'TN-Tabelle für Erasmus@ISB'!B137</f>
        <v>0</v>
      </c>
      <c r="D125" s="28" t="str">
        <f t="shared" si="5"/>
        <v>0</v>
      </c>
      <c r="E125" s="28">
        <f>'TN-Tabelle für Erasmus@ISB'!C137</f>
        <v>0</v>
      </c>
      <c r="F125" s="28">
        <f>'TN-Tabelle für Erasmus@ISB'!D137</f>
        <v>0</v>
      </c>
      <c r="G125" s="28">
        <f>'TN-Tabelle für Erasmus@ISB'!E137</f>
        <v>0</v>
      </c>
      <c r="H125" s="29">
        <f>'TN-Tabelle für Erasmus@ISB'!F137</f>
        <v>0</v>
      </c>
      <c r="I125" s="28">
        <f>'TN-Tabelle für Erasmus@ISB'!G137</f>
        <v>0</v>
      </c>
      <c r="J125" s="11">
        <f>'TN-Tabelle für Erasmus@ISB'!H137</f>
        <v>0</v>
      </c>
      <c r="K125" s="12">
        <f>'TN-Tabelle für Erasmus@ISB'!I137</f>
        <v>0</v>
      </c>
      <c r="L125" s="12">
        <f>'TN-Tabelle für Erasmus@ISB'!J137</f>
        <v>0</v>
      </c>
      <c r="M125" s="12">
        <f>'TN-Tabelle für Erasmus@ISB'!K137</f>
        <v>0</v>
      </c>
      <c r="N125" s="12">
        <f>'TN-Tabelle für Erasmus@ISB'!L137</f>
        <v>0</v>
      </c>
      <c r="O125" s="12">
        <f>'TN-Tabelle für Erasmus@ISB'!M137</f>
        <v>0</v>
      </c>
      <c r="P125" s="10">
        <f>'TN-Tabelle für Erasmus@ISB'!O137</f>
        <v>0</v>
      </c>
      <c r="Q125" s="30">
        <f>'TN-Tabelle für Erasmus@ISB'!AB137</f>
        <v>0</v>
      </c>
      <c r="R125" s="30">
        <f>'TN-Tabelle für Erasmus@ISB'!AC137</f>
        <v>0</v>
      </c>
      <c r="S125" s="10">
        <f>'TN-Tabelle für Erasmus@ISB'!T137</f>
        <v>0</v>
      </c>
      <c r="T125" s="10">
        <f>'TN-Tabelle für Erasmus@ISB'!N137</f>
        <v>0</v>
      </c>
      <c r="U125" s="196"/>
      <c r="V125" s="196" t="s">
        <v>63</v>
      </c>
      <c r="W125" s="196"/>
      <c r="X125" s="196"/>
      <c r="Y125" s="196" t="s">
        <v>63</v>
      </c>
      <c r="Z125" s="196"/>
      <c r="AA125" s="196" t="s">
        <v>63</v>
      </c>
      <c r="AB125" s="196"/>
      <c r="AC125" s="200">
        <f>'TN-Tabelle für Erasmus@ISB'!H137</f>
        <v>0</v>
      </c>
      <c r="AD125" s="201">
        <f>'TN-Tabelle für Erasmus@ISB'!J137</f>
        <v>0</v>
      </c>
      <c r="AE125" s="201">
        <f>'TN-Tabelle für Erasmus@ISB'!O137</f>
        <v>0</v>
      </c>
      <c r="AF125" s="10">
        <f>'TN-Tabelle für Erasmus@ISB'!P137</f>
        <v>0</v>
      </c>
      <c r="AG125" s="201">
        <f>'TN-Tabelle für Erasmus@ISB'!$B$2</f>
        <v>0</v>
      </c>
      <c r="AH125" s="10">
        <f>'TN-Tabelle für Erasmus@ISB'!T137</f>
        <v>0</v>
      </c>
      <c r="AI125" s="10">
        <f>'TN-Tabelle für Erasmus@ISB'!U137</f>
        <v>0</v>
      </c>
      <c r="AJ125" s="10" t="str">
        <f>'TN-Tabelle für Erasmus@ISB'!Y137</f>
        <v>zu wenig km</v>
      </c>
      <c r="AK125" s="10">
        <f>'TN-Tabelle für Erasmus@ISB'!X137</f>
        <v>0</v>
      </c>
      <c r="AL125" s="10">
        <f>'TN-Tabelle für Erasmus@ISB'!Z137</f>
        <v>0</v>
      </c>
      <c r="AM125" s="26" t="str">
        <f>'TN-Tabelle für Erasmus@ISB'!AA137</f>
        <v>Ja</v>
      </c>
      <c r="AN125" s="13">
        <f>'TN-Tabelle für Erasmus@ISB'!AH137</f>
        <v>0</v>
      </c>
      <c r="AO125" s="25">
        <f>'TN-Tabelle für Erasmus@ISB'!AG137</f>
        <v>0</v>
      </c>
      <c r="AP125" s="10" t="str">
        <f>'TN-Tabelle für Erasmus@ISB'!Q137</f>
        <v>Kurstitel (nur eintragen bei Auswahl Kurs)</v>
      </c>
      <c r="AQ125" s="227">
        <f t="shared" si="7"/>
        <v>2</v>
      </c>
      <c r="AR125" s="28">
        <f>'TN-Tabelle für Erasmus@ISB'!E137</f>
        <v>0</v>
      </c>
      <c r="AS125" s="28">
        <f>'TN-Tabelle für Erasmus@ISB'!D137</f>
        <v>0</v>
      </c>
      <c r="AT125" s="28">
        <f>'TN-Tabelle für Erasmus@ISB'!C137</f>
        <v>0</v>
      </c>
      <c r="AU125" s="28">
        <f>Intern!$AE$29</f>
        <v>1</v>
      </c>
      <c r="AV125" s="219">
        <f>SUM(Intern!$AE$20+Intern!$AE$21)</f>
        <v>3345</v>
      </c>
      <c r="AW125">
        <f>Intern!$AE$23</f>
        <v>0</v>
      </c>
      <c r="AX125">
        <f>Intern!$AE$24</f>
        <v>1</v>
      </c>
      <c r="AY125">
        <f>Intern!$AE$25</f>
        <v>0</v>
      </c>
      <c r="AZ125">
        <f>COUNTIF('TN-Tabelle für Erasmus@ISB'!$B$14:$B$155,"Lehrkräfte: Begleitperson")</f>
        <v>2</v>
      </c>
      <c r="BA125">
        <f>COUNTIF('TN-Tabelle für Erasmus@ISB'!$B$14:$B$155,"Lernende: Gruppenmobilität")</f>
        <v>1</v>
      </c>
      <c r="BB125" s="38">
        <f t="shared" si="6"/>
        <v>2</v>
      </c>
      <c r="BC125" s="38">
        <f>Intern!$AE$28</f>
        <v>2</v>
      </c>
      <c r="BD125" s="38">
        <f>Intern!$AE$29</f>
        <v>1</v>
      </c>
      <c r="BF125" s="10" t="str">
        <f>'TN-Tabelle für Erasmus@ISB'!Y137</f>
        <v>zu wenig km</v>
      </c>
      <c r="BG125" s="10">
        <f>'TN-Tabelle für Erasmus@ISB'!X137</f>
        <v>0</v>
      </c>
      <c r="BH125" s="10">
        <v>0</v>
      </c>
      <c r="BI125" s="13">
        <f>'TN-Tabelle für Erasmus@ISB'!AH137</f>
        <v>0</v>
      </c>
      <c r="BJ125" s="219">
        <f>SUM(Intern!$AE$20+Intern!$AE$21)</f>
        <v>3345</v>
      </c>
      <c r="BK125">
        <f>Intern!$AE$15</f>
        <v>413</v>
      </c>
      <c r="BL125">
        <f>Intern!$AE$14</f>
        <v>1897</v>
      </c>
      <c r="BM125" s="12"/>
    </row>
    <row r="126" spans="1:65" ht="15">
      <c r="A126" s="27"/>
      <c r="B126" s="27">
        <f>'TN-Tabelle für Erasmus@ISB'!R138</f>
        <v>0</v>
      </c>
      <c r="C126" s="28">
        <f>'TN-Tabelle für Erasmus@ISB'!B138</f>
        <v>0</v>
      </c>
      <c r="D126" s="28" t="str">
        <f t="shared" si="5"/>
        <v>0</v>
      </c>
      <c r="E126" s="28">
        <f>'TN-Tabelle für Erasmus@ISB'!C138</f>
        <v>0</v>
      </c>
      <c r="F126" s="28">
        <f>'TN-Tabelle für Erasmus@ISB'!D138</f>
        <v>0</v>
      </c>
      <c r="G126" s="28">
        <f>'TN-Tabelle für Erasmus@ISB'!E138</f>
        <v>0</v>
      </c>
      <c r="H126" s="29">
        <f>'TN-Tabelle für Erasmus@ISB'!F138</f>
        <v>0</v>
      </c>
      <c r="I126" s="28">
        <f>'TN-Tabelle für Erasmus@ISB'!G138</f>
        <v>0</v>
      </c>
      <c r="J126" s="11">
        <f>'TN-Tabelle für Erasmus@ISB'!H138</f>
        <v>0</v>
      </c>
      <c r="K126" s="12">
        <f>'TN-Tabelle für Erasmus@ISB'!I138</f>
        <v>0</v>
      </c>
      <c r="L126" s="12">
        <f>'TN-Tabelle für Erasmus@ISB'!J138</f>
        <v>0</v>
      </c>
      <c r="M126" s="12">
        <f>'TN-Tabelle für Erasmus@ISB'!K138</f>
        <v>0</v>
      </c>
      <c r="N126" s="12">
        <f>'TN-Tabelle für Erasmus@ISB'!L138</f>
        <v>0</v>
      </c>
      <c r="O126" s="12">
        <f>'TN-Tabelle für Erasmus@ISB'!M138</f>
        <v>0</v>
      </c>
      <c r="P126" s="10">
        <f>'TN-Tabelle für Erasmus@ISB'!O138</f>
        <v>0</v>
      </c>
      <c r="Q126" s="30">
        <f>'TN-Tabelle für Erasmus@ISB'!AB138</f>
        <v>0</v>
      </c>
      <c r="R126" s="30">
        <f>'TN-Tabelle für Erasmus@ISB'!AC138</f>
        <v>0</v>
      </c>
      <c r="S126" s="10">
        <f>'TN-Tabelle für Erasmus@ISB'!T138</f>
        <v>0</v>
      </c>
      <c r="T126" s="10">
        <f>'TN-Tabelle für Erasmus@ISB'!N138</f>
        <v>0</v>
      </c>
      <c r="U126" s="196"/>
      <c r="V126" s="196" t="s">
        <v>63</v>
      </c>
      <c r="W126" s="196"/>
      <c r="X126" s="196"/>
      <c r="Y126" s="196" t="s">
        <v>63</v>
      </c>
      <c r="Z126" s="196"/>
      <c r="AA126" s="196" t="s">
        <v>63</v>
      </c>
      <c r="AB126" s="196"/>
      <c r="AC126" s="200">
        <f>'TN-Tabelle für Erasmus@ISB'!H138</f>
        <v>0</v>
      </c>
      <c r="AD126" s="201">
        <f>'TN-Tabelle für Erasmus@ISB'!J138</f>
        <v>0</v>
      </c>
      <c r="AE126" s="201">
        <f>'TN-Tabelle für Erasmus@ISB'!O138</f>
        <v>0</v>
      </c>
      <c r="AF126" s="10">
        <f>'TN-Tabelle für Erasmus@ISB'!P138</f>
        <v>0</v>
      </c>
      <c r="AG126" s="201">
        <f>'TN-Tabelle für Erasmus@ISB'!$B$2</f>
        <v>0</v>
      </c>
      <c r="AH126" s="10">
        <f>'TN-Tabelle für Erasmus@ISB'!T138</f>
        <v>0</v>
      </c>
      <c r="AI126" s="10">
        <f>'TN-Tabelle für Erasmus@ISB'!U138</f>
        <v>0</v>
      </c>
      <c r="AJ126" s="10" t="str">
        <f>'TN-Tabelle für Erasmus@ISB'!Y138</f>
        <v>zu wenig km</v>
      </c>
      <c r="AK126" s="10">
        <f>'TN-Tabelle für Erasmus@ISB'!X138</f>
        <v>0</v>
      </c>
      <c r="AL126" s="10">
        <f>'TN-Tabelle für Erasmus@ISB'!Z138</f>
        <v>0</v>
      </c>
      <c r="AM126" s="26" t="str">
        <f>'TN-Tabelle für Erasmus@ISB'!AA138</f>
        <v>Ja</v>
      </c>
      <c r="AN126" s="13">
        <f>'TN-Tabelle für Erasmus@ISB'!AH138</f>
        <v>0</v>
      </c>
      <c r="AO126" s="25">
        <f>'TN-Tabelle für Erasmus@ISB'!AG138</f>
        <v>0</v>
      </c>
      <c r="AP126" s="10" t="str">
        <f>'TN-Tabelle für Erasmus@ISB'!Q138</f>
        <v>Kurstitel (nur eintragen bei Auswahl Kurs)</v>
      </c>
      <c r="AQ126" s="227">
        <f t="shared" si="7"/>
        <v>2</v>
      </c>
      <c r="AR126" s="28">
        <f>'TN-Tabelle für Erasmus@ISB'!E138</f>
        <v>0</v>
      </c>
      <c r="AS126" s="28">
        <f>'TN-Tabelle für Erasmus@ISB'!D138</f>
        <v>0</v>
      </c>
      <c r="AT126" s="28">
        <f>'TN-Tabelle für Erasmus@ISB'!C138</f>
        <v>0</v>
      </c>
      <c r="AU126" s="28">
        <f>Intern!$AE$29</f>
        <v>1</v>
      </c>
      <c r="AV126" s="219">
        <f>SUM(Intern!$AE$20+Intern!$AE$21)</f>
        <v>3345</v>
      </c>
      <c r="AW126">
        <f>Intern!$AE$23</f>
        <v>0</v>
      </c>
      <c r="AX126">
        <f>Intern!$AE$24</f>
        <v>1</v>
      </c>
      <c r="AY126">
        <f>Intern!$AE$25</f>
        <v>0</v>
      </c>
      <c r="AZ126">
        <f>COUNTIF('TN-Tabelle für Erasmus@ISB'!$B$14:$B$155,"Lehrkräfte: Begleitperson")</f>
        <v>2</v>
      </c>
      <c r="BA126">
        <f>COUNTIF('TN-Tabelle für Erasmus@ISB'!$B$14:$B$155,"Lernende: Gruppenmobilität")</f>
        <v>1</v>
      </c>
      <c r="BB126" s="38">
        <f t="shared" si="6"/>
        <v>2</v>
      </c>
      <c r="BC126" s="38">
        <f>Intern!$AE$28</f>
        <v>2</v>
      </c>
      <c r="BD126" s="38">
        <f>Intern!$AE$29</f>
        <v>1</v>
      </c>
      <c r="BF126" s="10" t="str">
        <f>'TN-Tabelle für Erasmus@ISB'!Y138</f>
        <v>zu wenig km</v>
      </c>
      <c r="BG126" s="10">
        <f>'TN-Tabelle für Erasmus@ISB'!X138</f>
        <v>0</v>
      </c>
      <c r="BH126" s="10">
        <v>0</v>
      </c>
      <c r="BI126" s="13">
        <f>'TN-Tabelle für Erasmus@ISB'!AH138</f>
        <v>0</v>
      </c>
      <c r="BJ126" s="219">
        <f>SUM(Intern!$AE$20+Intern!$AE$21)</f>
        <v>3345</v>
      </c>
      <c r="BK126">
        <f>Intern!$AE$15</f>
        <v>413</v>
      </c>
      <c r="BL126">
        <f>Intern!$AE$14</f>
        <v>1897</v>
      </c>
      <c r="BM126" s="12"/>
    </row>
    <row r="127" spans="1:65" ht="15">
      <c r="A127" s="27"/>
      <c r="B127" s="27">
        <f>'TN-Tabelle für Erasmus@ISB'!R139</f>
        <v>0</v>
      </c>
      <c r="C127" s="28">
        <f>'TN-Tabelle für Erasmus@ISB'!B139</f>
        <v>0</v>
      </c>
      <c r="D127" s="28" t="str">
        <f t="shared" si="5"/>
        <v>0</v>
      </c>
      <c r="E127" s="28">
        <f>'TN-Tabelle für Erasmus@ISB'!C139</f>
        <v>0</v>
      </c>
      <c r="F127" s="28">
        <f>'TN-Tabelle für Erasmus@ISB'!D139</f>
        <v>0</v>
      </c>
      <c r="G127" s="28">
        <f>'TN-Tabelle für Erasmus@ISB'!E139</f>
        <v>0</v>
      </c>
      <c r="H127" s="29">
        <f>'TN-Tabelle für Erasmus@ISB'!F139</f>
        <v>0</v>
      </c>
      <c r="I127" s="28">
        <f>'TN-Tabelle für Erasmus@ISB'!G139</f>
        <v>0</v>
      </c>
      <c r="J127" s="11">
        <f>'TN-Tabelle für Erasmus@ISB'!H139</f>
        <v>0</v>
      </c>
      <c r="K127" s="12">
        <f>'TN-Tabelle für Erasmus@ISB'!I139</f>
        <v>0</v>
      </c>
      <c r="L127" s="12">
        <f>'TN-Tabelle für Erasmus@ISB'!J139</f>
        <v>0</v>
      </c>
      <c r="M127" s="12">
        <f>'TN-Tabelle für Erasmus@ISB'!K139</f>
        <v>0</v>
      </c>
      <c r="N127" s="12">
        <f>'TN-Tabelle für Erasmus@ISB'!L139</f>
        <v>0</v>
      </c>
      <c r="O127" s="12">
        <f>'TN-Tabelle für Erasmus@ISB'!M139</f>
        <v>0</v>
      </c>
      <c r="P127" s="10">
        <f>'TN-Tabelle für Erasmus@ISB'!O139</f>
        <v>0</v>
      </c>
      <c r="Q127" s="30">
        <f>'TN-Tabelle für Erasmus@ISB'!AB139</f>
        <v>0</v>
      </c>
      <c r="R127" s="30">
        <f>'TN-Tabelle für Erasmus@ISB'!AC139</f>
        <v>0</v>
      </c>
      <c r="S127" s="10">
        <f>'TN-Tabelle für Erasmus@ISB'!T139</f>
        <v>0</v>
      </c>
      <c r="T127" s="10">
        <f>'TN-Tabelle für Erasmus@ISB'!N139</f>
        <v>0</v>
      </c>
      <c r="U127" s="196"/>
      <c r="V127" s="196" t="s">
        <v>63</v>
      </c>
      <c r="W127" s="196"/>
      <c r="X127" s="196"/>
      <c r="Y127" s="196" t="s">
        <v>63</v>
      </c>
      <c r="Z127" s="196"/>
      <c r="AA127" s="196" t="s">
        <v>63</v>
      </c>
      <c r="AB127" s="196"/>
      <c r="AC127" s="200">
        <f>'TN-Tabelle für Erasmus@ISB'!H139</f>
        <v>0</v>
      </c>
      <c r="AD127" s="201">
        <f>'TN-Tabelle für Erasmus@ISB'!J139</f>
        <v>0</v>
      </c>
      <c r="AE127" s="201">
        <f>'TN-Tabelle für Erasmus@ISB'!O139</f>
        <v>0</v>
      </c>
      <c r="AF127" s="10">
        <f>'TN-Tabelle für Erasmus@ISB'!P139</f>
        <v>0</v>
      </c>
      <c r="AG127" s="201">
        <f>'TN-Tabelle für Erasmus@ISB'!$B$2</f>
        <v>0</v>
      </c>
      <c r="AH127" s="10">
        <f>'TN-Tabelle für Erasmus@ISB'!T139</f>
        <v>0</v>
      </c>
      <c r="AI127" s="10">
        <f>'TN-Tabelle für Erasmus@ISB'!U139</f>
        <v>0</v>
      </c>
      <c r="AJ127" s="10" t="str">
        <f>'TN-Tabelle für Erasmus@ISB'!Y139</f>
        <v>zu wenig km</v>
      </c>
      <c r="AK127" s="10">
        <f>'TN-Tabelle für Erasmus@ISB'!X139</f>
        <v>0</v>
      </c>
      <c r="AL127" s="10">
        <f>'TN-Tabelle für Erasmus@ISB'!Z139</f>
        <v>0</v>
      </c>
      <c r="AM127" s="26" t="str">
        <f>'TN-Tabelle für Erasmus@ISB'!AA139</f>
        <v>Ja</v>
      </c>
      <c r="AN127" s="13">
        <f>'TN-Tabelle für Erasmus@ISB'!AH139</f>
        <v>0</v>
      </c>
      <c r="AO127" s="25">
        <f>'TN-Tabelle für Erasmus@ISB'!AG139</f>
        <v>0</v>
      </c>
      <c r="AP127" s="10" t="str">
        <f>'TN-Tabelle für Erasmus@ISB'!Q139</f>
        <v>Kurstitel (nur eintragen bei Auswahl Kurs)</v>
      </c>
      <c r="AQ127" s="227">
        <f t="shared" si="7"/>
        <v>2</v>
      </c>
      <c r="AR127" s="28">
        <f>'TN-Tabelle für Erasmus@ISB'!E139</f>
        <v>0</v>
      </c>
      <c r="AS127" s="28">
        <f>'TN-Tabelle für Erasmus@ISB'!D139</f>
        <v>0</v>
      </c>
      <c r="AT127" s="28">
        <f>'TN-Tabelle für Erasmus@ISB'!C139</f>
        <v>0</v>
      </c>
      <c r="AU127" s="28">
        <f>Intern!$AE$29</f>
        <v>1</v>
      </c>
      <c r="AV127" s="219">
        <f>SUM(Intern!$AE$20+Intern!$AE$21)</f>
        <v>3345</v>
      </c>
      <c r="AW127">
        <f>Intern!$AE$23</f>
        <v>0</v>
      </c>
      <c r="AX127">
        <f>Intern!$AE$24</f>
        <v>1</v>
      </c>
      <c r="AY127">
        <f>Intern!$AE$25</f>
        <v>0</v>
      </c>
      <c r="AZ127">
        <f>COUNTIF('TN-Tabelle für Erasmus@ISB'!$B$14:$B$155,"Lehrkräfte: Begleitperson")</f>
        <v>2</v>
      </c>
      <c r="BA127">
        <f>COUNTIF('TN-Tabelle für Erasmus@ISB'!$B$14:$B$155,"Lernende: Gruppenmobilität")</f>
        <v>1</v>
      </c>
      <c r="BB127" s="38">
        <f t="shared" si="6"/>
        <v>2</v>
      </c>
      <c r="BC127" s="38">
        <f>Intern!$AE$28</f>
        <v>2</v>
      </c>
      <c r="BD127" s="38">
        <f>Intern!$AE$29</f>
        <v>1</v>
      </c>
      <c r="BF127" s="10" t="str">
        <f>'TN-Tabelle für Erasmus@ISB'!Y139</f>
        <v>zu wenig km</v>
      </c>
      <c r="BG127" s="10">
        <f>'TN-Tabelle für Erasmus@ISB'!X139</f>
        <v>0</v>
      </c>
      <c r="BH127" s="10">
        <v>0</v>
      </c>
      <c r="BI127" s="13">
        <f>'TN-Tabelle für Erasmus@ISB'!AH139</f>
        <v>0</v>
      </c>
      <c r="BJ127" s="219">
        <f>SUM(Intern!$AE$20+Intern!$AE$21)</f>
        <v>3345</v>
      </c>
      <c r="BK127">
        <f>Intern!$AE$15</f>
        <v>413</v>
      </c>
      <c r="BL127">
        <f>Intern!$AE$14</f>
        <v>1897</v>
      </c>
      <c r="BM127" s="12"/>
    </row>
    <row r="128" spans="1:65" ht="15">
      <c r="A128" s="27"/>
      <c r="B128" s="27">
        <f>'TN-Tabelle für Erasmus@ISB'!R140</f>
        <v>0</v>
      </c>
      <c r="C128" s="28">
        <f>'TN-Tabelle für Erasmus@ISB'!B140</f>
        <v>0</v>
      </c>
      <c r="D128" s="28" t="str">
        <f t="shared" si="5"/>
        <v>0</v>
      </c>
      <c r="E128" s="28">
        <f>'TN-Tabelle für Erasmus@ISB'!C140</f>
        <v>0</v>
      </c>
      <c r="F128" s="28">
        <f>'TN-Tabelle für Erasmus@ISB'!D140</f>
        <v>0</v>
      </c>
      <c r="G128" s="28">
        <f>'TN-Tabelle für Erasmus@ISB'!E140</f>
        <v>0</v>
      </c>
      <c r="H128" s="29">
        <f>'TN-Tabelle für Erasmus@ISB'!F140</f>
        <v>0</v>
      </c>
      <c r="I128" s="28">
        <f>'TN-Tabelle für Erasmus@ISB'!G140</f>
        <v>0</v>
      </c>
      <c r="J128" s="11">
        <f>'TN-Tabelle für Erasmus@ISB'!H140</f>
        <v>0</v>
      </c>
      <c r="K128" s="12">
        <f>'TN-Tabelle für Erasmus@ISB'!I140</f>
        <v>0</v>
      </c>
      <c r="L128" s="12">
        <f>'TN-Tabelle für Erasmus@ISB'!J140</f>
        <v>0</v>
      </c>
      <c r="M128" s="12">
        <f>'TN-Tabelle für Erasmus@ISB'!K140</f>
        <v>0</v>
      </c>
      <c r="N128" s="12">
        <f>'TN-Tabelle für Erasmus@ISB'!L140</f>
        <v>0</v>
      </c>
      <c r="O128" s="12">
        <f>'TN-Tabelle für Erasmus@ISB'!M140</f>
        <v>0</v>
      </c>
      <c r="P128" s="10">
        <f>'TN-Tabelle für Erasmus@ISB'!O140</f>
        <v>0</v>
      </c>
      <c r="Q128" s="30">
        <f>'TN-Tabelle für Erasmus@ISB'!AB140</f>
        <v>0</v>
      </c>
      <c r="R128" s="30">
        <f>'TN-Tabelle für Erasmus@ISB'!AC140</f>
        <v>0</v>
      </c>
      <c r="S128" s="10">
        <f>'TN-Tabelle für Erasmus@ISB'!T140</f>
        <v>0</v>
      </c>
      <c r="T128" s="10">
        <f>'TN-Tabelle für Erasmus@ISB'!N140</f>
        <v>0</v>
      </c>
      <c r="U128" s="196"/>
      <c r="V128" s="196" t="s">
        <v>63</v>
      </c>
      <c r="W128" s="196"/>
      <c r="X128" s="196"/>
      <c r="Y128" s="196" t="s">
        <v>63</v>
      </c>
      <c r="Z128" s="196"/>
      <c r="AA128" s="196" t="s">
        <v>63</v>
      </c>
      <c r="AB128" s="196"/>
      <c r="AC128" s="200">
        <f>'TN-Tabelle für Erasmus@ISB'!H140</f>
        <v>0</v>
      </c>
      <c r="AD128" s="201">
        <f>'TN-Tabelle für Erasmus@ISB'!J140</f>
        <v>0</v>
      </c>
      <c r="AE128" s="201">
        <f>'TN-Tabelle für Erasmus@ISB'!O140</f>
        <v>0</v>
      </c>
      <c r="AF128" s="10">
        <f>'TN-Tabelle für Erasmus@ISB'!P140</f>
        <v>0</v>
      </c>
      <c r="AG128" s="201">
        <f>'TN-Tabelle für Erasmus@ISB'!$B$2</f>
        <v>0</v>
      </c>
      <c r="AH128" s="10">
        <f>'TN-Tabelle für Erasmus@ISB'!T140</f>
        <v>0</v>
      </c>
      <c r="AI128" s="10">
        <f>'TN-Tabelle für Erasmus@ISB'!U140</f>
        <v>0</v>
      </c>
      <c r="AJ128" s="10" t="str">
        <f>'TN-Tabelle für Erasmus@ISB'!Y140</f>
        <v>zu wenig km</v>
      </c>
      <c r="AK128" s="10">
        <f>'TN-Tabelle für Erasmus@ISB'!X140</f>
        <v>0</v>
      </c>
      <c r="AL128" s="10">
        <f>'TN-Tabelle für Erasmus@ISB'!Z140</f>
        <v>0</v>
      </c>
      <c r="AM128" s="26" t="str">
        <f>'TN-Tabelle für Erasmus@ISB'!AA140</f>
        <v>Ja</v>
      </c>
      <c r="AN128" s="13">
        <f>'TN-Tabelle für Erasmus@ISB'!AH140</f>
        <v>0</v>
      </c>
      <c r="AO128" s="25">
        <f>'TN-Tabelle für Erasmus@ISB'!AG140</f>
        <v>0</v>
      </c>
      <c r="AP128" s="10" t="str">
        <f>'TN-Tabelle für Erasmus@ISB'!Q140</f>
        <v>Kurstitel (nur eintragen bei Auswahl Kurs)</v>
      </c>
      <c r="AQ128" s="227">
        <f t="shared" si="7"/>
        <v>2</v>
      </c>
      <c r="AR128" s="28">
        <f>'TN-Tabelle für Erasmus@ISB'!E140</f>
        <v>0</v>
      </c>
      <c r="AS128" s="28">
        <f>'TN-Tabelle für Erasmus@ISB'!D140</f>
        <v>0</v>
      </c>
      <c r="AT128" s="28">
        <f>'TN-Tabelle für Erasmus@ISB'!C140</f>
        <v>0</v>
      </c>
      <c r="AU128" s="28">
        <f>Intern!$AE$29</f>
        <v>1</v>
      </c>
      <c r="AV128" s="219">
        <f>SUM(Intern!$AE$20+Intern!$AE$21)</f>
        <v>3345</v>
      </c>
      <c r="AW128">
        <f>Intern!$AE$23</f>
        <v>0</v>
      </c>
      <c r="AX128">
        <f>Intern!$AE$24</f>
        <v>1</v>
      </c>
      <c r="AY128">
        <f>Intern!$AE$25</f>
        <v>0</v>
      </c>
      <c r="AZ128">
        <f>COUNTIF('TN-Tabelle für Erasmus@ISB'!$B$14:$B$155,"Lehrkräfte: Begleitperson")</f>
        <v>2</v>
      </c>
      <c r="BA128">
        <f>COUNTIF('TN-Tabelle für Erasmus@ISB'!$B$14:$B$155,"Lernende: Gruppenmobilität")</f>
        <v>1</v>
      </c>
      <c r="BB128" s="38">
        <f t="shared" si="6"/>
        <v>2</v>
      </c>
      <c r="BC128" s="38">
        <f>Intern!$AE$28</f>
        <v>2</v>
      </c>
      <c r="BD128" s="38">
        <f>Intern!$AE$29</f>
        <v>1</v>
      </c>
      <c r="BF128" s="10" t="str">
        <f>'TN-Tabelle für Erasmus@ISB'!Y140</f>
        <v>zu wenig km</v>
      </c>
      <c r="BG128" s="10">
        <f>'TN-Tabelle für Erasmus@ISB'!X140</f>
        <v>0</v>
      </c>
      <c r="BH128" s="10">
        <v>0</v>
      </c>
      <c r="BI128" s="13">
        <f>'TN-Tabelle für Erasmus@ISB'!AH140</f>
        <v>0</v>
      </c>
      <c r="BJ128" s="219">
        <f>SUM(Intern!$AE$20+Intern!$AE$21)</f>
        <v>3345</v>
      </c>
      <c r="BK128">
        <f>Intern!$AE$15</f>
        <v>413</v>
      </c>
      <c r="BL128">
        <f>Intern!$AE$14</f>
        <v>1897</v>
      </c>
      <c r="BM128" s="12"/>
    </row>
    <row r="129" spans="1:65" ht="15">
      <c r="A129" s="27"/>
      <c r="B129" s="27">
        <f>'TN-Tabelle für Erasmus@ISB'!R141</f>
        <v>0</v>
      </c>
      <c r="C129" s="28">
        <f>'TN-Tabelle für Erasmus@ISB'!B141</f>
        <v>0</v>
      </c>
      <c r="D129" s="28" t="str">
        <f t="shared" si="5"/>
        <v>0</v>
      </c>
      <c r="E129" s="28">
        <f>'TN-Tabelle für Erasmus@ISB'!C141</f>
        <v>0</v>
      </c>
      <c r="F129" s="28">
        <f>'TN-Tabelle für Erasmus@ISB'!D141</f>
        <v>0</v>
      </c>
      <c r="G129" s="28">
        <f>'TN-Tabelle für Erasmus@ISB'!E141</f>
        <v>0</v>
      </c>
      <c r="H129" s="29">
        <f>'TN-Tabelle für Erasmus@ISB'!F141</f>
        <v>0</v>
      </c>
      <c r="I129" s="28">
        <f>'TN-Tabelle für Erasmus@ISB'!G141</f>
        <v>0</v>
      </c>
      <c r="J129" s="11">
        <f>'TN-Tabelle für Erasmus@ISB'!H141</f>
        <v>0</v>
      </c>
      <c r="K129" s="12">
        <f>'TN-Tabelle für Erasmus@ISB'!I141</f>
        <v>0</v>
      </c>
      <c r="L129" s="12">
        <f>'TN-Tabelle für Erasmus@ISB'!J141</f>
        <v>0</v>
      </c>
      <c r="M129" s="12">
        <f>'TN-Tabelle für Erasmus@ISB'!K141</f>
        <v>0</v>
      </c>
      <c r="N129" s="12">
        <f>'TN-Tabelle für Erasmus@ISB'!L141</f>
        <v>0</v>
      </c>
      <c r="O129" s="12">
        <f>'TN-Tabelle für Erasmus@ISB'!M141</f>
        <v>0</v>
      </c>
      <c r="P129" s="10">
        <f>'TN-Tabelle für Erasmus@ISB'!O141</f>
        <v>0</v>
      </c>
      <c r="Q129" s="30">
        <f>'TN-Tabelle für Erasmus@ISB'!AB141</f>
        <v>0</v>
      </c>
      <c r="R129" s="30">
        <f>'TN-Tabelle für Erasmus@ISB'!AC141</f>
        <v>0</v>
      </c>
      <c r="S129" s="10">
        <f>'TN-Tabelle für Erasmus@ISB'!T141</f>
        <v>0</v>
      </c>
      <c r="T129" s="10">
        <f>'TN-Tabelle für Erasmus@ISB'!N141</f>
        <v>0</v>
      </c>
      <c r="U129" s="196"/>
      <c r="V129" s="196" t="s">
        <v>63</v>
      </c>
      <c r="W129" s="196"/>
      <c r="X129" s="196"/>
      <c r="Y129" s="196" t="s">
        <v>63</v>
      </c>
      <c r="Z129" s="196"/>
      <c r="AA129" s="196" t="s">
        <v>63</v>
      </c>
      <c r="AB129" s="196"/>
      <c r="AC129" s="200">
        <f>'TN-Tabelle für Erasmus@ISB'!H141</f>
        <v>0</v>
      </c>
      <c r="AD129" s="201">
        <f>'TN-Tabelle für Erasmus@ISB'!J141</f>
        <v>0</v>
      </c>
      <c r="AE129" s="201">
        <f>'TN-Tabelle für Erasmus@ISB'!O141</f>
        <v>0</v>
      </c>
      <c r="AF129" s="10">
        <f>'TN-Tabelle für Erasmus@ISB'!P141</f>
        <v>0</v>
      </c>
      <c r="AG129" s="201">
        <f>'TN-Tabelle für Erasmus@ISB'!$B$2</f>
        <v>0</v>
      </c>
      <c r="AH129" s="10">
        <f>'TN-Tabelle für Erasmus@ISB'!T141</f>
        <v>0</v>
      </c>
      <c r="AI129" s="10">
        <f>'TN-Tabelle für Erasmus@ISB'!U141</f>
        <v>0</v>
      </c>
      <c r="AJ129" s="10" t="str">
        <f>'TN-Tabelle für Erasmus@ISB'!Y141</f>
        <v>zu wenig km</v>
      </c>
      <c r="AK129" s="10">
        <f>'TN-Tabelle für Erasmus@ISB'!X141</f>
        <v>0</v>
      </c>
      <c r="AL129" s="10">
        <f>'TN-Tabelle für Erasmus@ISB'!Z141</f>
        <v>0</v>
      </c>
      <c r="AM129" s="26" t="str">
        <f>'TN-Tabelle für Erasmus@ISB'!AA141</f>
        <v>Ja</v>
      </c>
      <c r="AN129" s="13">
        <f>'TN-Tabelle für Erasmus@ISB'!AH141</f>
        <v>0</v>
      </c>
      <c r="AO129" s="25">
        <f>'TN-Tabelle für Erasmus@ISB'!AG141</f>
        <v>0</v>
      </c>
      <c r="AP129" s="10" t="str">
        <f>'TN-Tabelle für Erasmus@ISB'!Q141</f>
        <v>Kurstitel (nur eintragen bei Auswahl Kurs)</v>
      </c>
      <c r="AQ129" s="227">
        <f t="shared" si="7"/>
        <v>2</v>
      </c>
      <c r="AR129" s="28">
        <f>'TN-Tabelle für Erasmus@ISB'!E141</f>
        <v>0</v>
      </c>
      <c r="AS129" s="28">
        <f>'TN-Tabelle für Erasmus@ISB'!D141</f>
        <v>0</v>
      </c>
      <c r="AT129" s="28">
        <f>'TN-Tabelle für Erasmus@ISB'!C141</f>
        <v>0</v>
      </c>
      <c r="AU129" s="28">
        <f>Intern!$AE$29</f>
        <v>1</v>
      </c>
      <c r="AV129" s="219">
        <f>SUM(Intern!$AE$20+Intern!$AE$21)</f>
        <v>3345</v>
      </c>
      <c r="AW129">
        <f>Intern!$AE$23</f>
        <v>0</v>
      </c>
      <c r="AX129">
        <f>Intern!$AE$24</f>
        <v>1</v>
      </c>
      <c r="AY129">
        <f>Intern!$AE$25</f>
        <v>0</v>
      </c>
      <c r="AZ129">
        <f>COUNTIF('TN-Tabelle für Erasmus@ISB'!$B$14:$B$155,"Lehrkräfte: Begleitperson")</f>
        <v>2</v>
      </c>
      <c r="BA129">
        <f>COUNTIF('TN-Tabelle für Erasmus@ISB'!$B$14:$B$155,"Lernende: Gruppenmobilität")</f>
        <v>1</v>
      </c>
      <c r="BB129" s="38">
        <f t="shared" si="6"/>
        <v>2</v>
      </c>
      <c r="BC129" s="38">
        <f>Intern!$AE$28</f>
        <v>2</v>
      </c>
      <c r="BD129" s="38">
        <f>Intern!$AE$29</f>
        <v>1</v>
      </c>
      <c r="BF129" s="10" t="str">
        <f>'TN-Tabelle für Erasmus@ISB'!Y141</f>
        <v>zu wenig km</v>
      </c>
      <c r="BG129" s="10">
        <f>'TN-Tabelle für Erasmus@ISB'!X141</f>
        <v>0</v>
      </c>
      <c r="BH129" s="10">
        <v>0</v>
      </c>
      <c r="BI129" s="13">
        <f>'TN-Tabelle für Erasmus@ISB'!AH141</f>
        <v>0</v>
      </c>
      <c r="BJ129" s="219">
        <f>SUM(Intern!$AE$20+Intern!$AE$21)</f>
        <v>3345</v>
      </c>
      <c r="BK129">
        <f>Intern!$AE$15</f>
        <v>413</v>
      </c>
      <c r="BL129">
        <f>Intern!$AE$14</f>
        <v>1897</v>
      </c>
      <c r="BM129" s="12"/>
    </row>
    <row r="130" spans="1:65" ht="15">
      <c r="A130" s="27"/>
      <c r="B130" s="27">
        <f>'TN-Tabelle für Erasmus@ISB'!R142</f>
        <v>0</v>
      </c>
      <c r="C130" s="28">
        <f>'TN-Tabelle für Erasmus@ISB'!B142</f>
        <v>0</v>
      </c>
      <c r="D130" s="28" t="str">
        <f t="shared" si="5"/>
        <v>0</v>
      </c>
      <c r="E130" s="28">
        <f>'TN-Tabelle für Erasmus@ISB'!C142</f>
        <v>0</v>
      </c>
      <c r="F130" s="28">
        <f>'TN-Tabelle für Erasmus@ISB'!D142</f>
        <v>0</v>
      </c>
      <c r="G130" s="28">
        <f>'TN-Tabelle für Erasmus@ISB'!E142</f>
        <v>0</v>
      </c>
      <c r="H130" s="29">
        <f>'TN-Tabelle für Erasmus@ISB'!F142</f>
        <v>0</v>
      </c>
      <c r="I130" s="28">
        <f>'TN-Tabelle für Erasmus@ISB'!G142</f>
        <v>0</v>
      </c>
      <c r="J130" s="11">
        <f>'TN-Tabelle für Erasmus@ISB'!H142</f>
        <v>0</v>
      </c>
      <c r="K130" s="12">
        <f>'TN-Tabelle für Erasmus@ISB'!I142</f>
        <v>0</v>
      </c>
      <c r="L130" s="12">
        <f>'TN-Tabelle für Erasmus@ISB'!J142</f>
        <v>0</v>
      </c>
      <c r="M130" s="12">
        <f>'TN-Tabelle für Erasmus@ISB'!K142</f>
        <v>0</v>
      </c>
      <c r="N130" s="12">
        <f>'TN-Tabelle für Erasmus@ISB'!L142</f>
        <v>0</v>
      </c>
      <c r="O130" s="12">
        <f>'TN-Tabelle für Erasmus@ISB'!M142</f>
        <v>0</v>
      </c>
      <c r="P130" s="10">
        <f>'TN-Tabelle für Erasmus@ISB'!O142</f>
        <v>0</v>
      </c>
      <c r="Q130" s="30">
        <f>'TN-Tabelle für Erasmus@ISB'!AB142</f>
        <v>0</v>
      </c>
      <c r="R130" s="30">
        <f>'TN-Tabelle für Erasmus@ISB'!AC142</f>
        <v>0</v>
      </c>
      <c r="S130" s="10">
        <f>'TN-Tabelle für Erasmus@ISB'!T142</f>
        <v>0</v>
      </c>
      <c r="T130" s="10">
        <f>'TN-Tabelle für Erasmus@ISB'!N142</f>
        <v>0</v>
      </c>
      <c r="U130" s="196"/>
      <c r="V130" s="196" t="s">
        <v>63</v>
      </c>
      <c r="W130" s="196"/>
      <c r="X130" s="196"/>
      <c r="Y130" s="196" t="s">
        <v>63</v>
      </c>
      <c r="Z130" s="196"/>
      <c r="AA130" s="196" t="s">
        <v>63</v>
      </c>
      <c r="AB130" s="196"/>
      <c r="AC130" s="200">
        <f>'TN-Tabelle für Erasmus@ISB'!H142</f>
        <v>0</v>
      </c>
      <c r="AD130" s="201">
        <f>'TN-Tabelle für Erasmus@ISB'!J142</f>
        <v>0</v>
      </c>
      <c r="AE130" s="201">
        <f>'TN-Tabelle für Erasmus@ISB'!O142</f>
        <v>0</v>
      </c>
      <c r="AF130" s="10">
        <f>'TN-Tabelle für Erasmus@ISB'!P142</f>
        <v>0</v>
      </c>
      <c r="AG130" s="201">
        <f>'TN-Tabelle für Erasmus@ISB'!$B$2</f>
        <v>0</v>
      </c>
      <c r="AH130" s="10">
        <f>'TN-Tabelle für Erasmus@ISB'!T142</f>
        <v>0</v>
      </c>
      <c r="AI130" s="10">
        <f>'TN-Tabelle für Erasmus@ISB'!U142</f>
        <v>0</v>
      </c>
      <c r="AJ130" s="10" t="str">
        <f>'TN-Tabelle für Erasmus@ISB'!Y142</f>
        <v>zu wenig km</v>
      </c>
      <c r="AK130" s="10">
        <f>'TN-Tabelle für Erasmus@ISB'!X142</f>
        <v>0</v>
      </c>
      <c r="AL130" s="10">
        <f>'TN-Tabelle für Erasmus@ISB'!Z142</f>
        <v>0</v>
      </c>
      <c r="AM130" s="26" t="str">
        <f>'TN-Tabelle für Erasmus@ISB'!AA142</f>
        <v>Ja</v>
      </c>
      <c r="AN130" s="13">
        <f>'TN-Tabelle für Erasmus@ISB'!AH142</f>
        <v>0</v>
      </c>
      <c r="AO130" s="25">
        <f>'TN-Tabelle für Erasmus@ISB'!AG142</f>
        <v>0</v>
      </c>
      <c r="AP130" s="10" t="str">
        <f>'TN-Tabelle für Erasmus@ISB'!Q142</f>
        <v>Kurstitel (nur eintragen bei Auswahl Kurs)</v>
      </c>
      <c r="AQ130" s="227">
        <f t="shared" ref="AQ130:AQ143" si="8">SUMIFS($BI$2:$BI$143,$C$2:$C$143,"Lernende: Gruppenmobilität",$BI$2:$BI$143,"&gt;0") / COUNTIFS($C$2:$C$143, "Lernende: Gruppenmobilität", $BI$2:$BI$143, "&gt;"&amp;0)</f>
        <v>2</v>
      </c>
      <c r="AR130" s="28">
        <f>'TN-Tabelle für Erasmus@ISB'!E142</f>
        <v>0</v>
      </c>
      <c r="AS130" s="28">
        <f>'TN-Tabelle für Erasmus@ISB'!D142</f>
        <v>0</v>
      </c>
      <c r="AT130" s="28">
        <f>'TN-Tabelle für Erasmus@ISB'!C142</f>
        <v>0</v>
      </c>
      <c r="AU130" s="28">
        <f>Intern!$AE$29</f>
        <v>1</v>
      </c>
      <c r="AV130" s="219">
        <f>SUM(Intern!$AE$20+Intern!$AE$21)</f>
        <v>3345</v>
      </c>
      <c r="AW130">
        <f>Intern!$AE$23</f>
        <v>0</v>
      </c>
      <c r="AX130">
        <f>Intern!$AE$24</f>
        <v>1</v>
      </c>
      <c r="AY130">
        <f>Intern!$AE$25</f>
        <v>0</v>
      </c>
      <c r="AZ130">
        <f>COUNTIF('TN-Tabelle für Erasmus@ISB'!$B$14:$B$155,"Lehrkräfte: Begleitperson")</f>
        <v>2</v>
      </c>
      <c r="BA130">
        <f>COUNTIF('TN-Tabelle für Erasmus@ISB'!$B$14:$B$155,"Lernende: Gruppenmobilität")</f>
        <v>1</v>
      </c>
      <c r="BB130" s="38">
        <f t="shared" si="6"/>
        <v>2</v>
      </c>
      <c r="BC130" s="38">
        <f>Intern!$AE$28</f>
        <v>2</v>
      </c>
      <c r="BD130" s="38">
        <f>Intern!$AE$29</f>
        <v>1</v>
      </c>
      <c r="BF130" s="10" t="str">
        <f>'TN-Tabelle für Erasmus@ISB'!Y142</f>
        <v>zu wenig km</v>
      </c>
      <c r="BG130" s="10">
        <f>'TN-Tabelle für Erasmus@ISB'!X142</f>
        <v>0</v>
      </c>
      <c r="BH130" s="10">
        <v>0</v>
      </c>
      <c r="BI130" s="13">
        <f>'TN-Tabelle für Erasmus@ISB'!AH142</f>
        <v>0</v>
      </c>
      <c r="BJ130" s="219">
        <f>SUM(Intern!$AE$20+Intern!$AE$21)</f>
        <v>3345</v>
      </c>
      <c r="BK130">
        <f>Intern!$AE$15</f>
        <v>413</v>
      </c>
      <c r="BL130">
        <f>Intern!$AE$14</f>
        <v>1897</v>
      </c>
      <c r="BM130" s="12"/>
    </row>
    <row r="131" spans="1:65" ht="15">
      <c r="A131" s="27"/>
      <c r="B131" s="27">
        <f>'TN-Tabelle für Erasmus@ISB'!R143</f>
        <v>0</v>
      </c>
      <c r="C131" s="28">
        <f>'TN-Tabelle für Erasmus@ISB'!B143</f>
        <v>0</v>
      </c>
      <c r="D131" s="28" t="str">
        <f t="shared" ref="D131:D143" si="9">SUBSTITUTE(SUBSTITUTE(C131,"Lernende: ",""),"Lehrkräfte: ","")</f>
        <v>0</v>
      </c>
      <c r="E131" s="28">
        <f>'TN-Tabelle für Erasmus@ISB'!C143</f>
        <v>0</v>
      </c>
      <c r="F131" s="28">
        <f>'TN-Tabelle für Erasmus@ISB'!D143</f>
        <v>0</v>
      </c>
      <c r="G131" s="28">
        <f>'TN-Tabelle für Erasmus@ISB'!E143</f>
        <v>0</v>
      </c>
      <c r="H131" s="29">
        <f>'TN-Tabelle für Erasmus@ISB'!F143</f>
        <v>0</v>
      </c>
      <c r="I131" s="28">
        <f>'TN-Tabelle für Erasmus@ISB'!G143</f>
        <v>0</v>
      </c>
      <c r="J131" s="11">
        <f>'TN-Tabelle für Erasmus@ISB'!H143</f>
        <v>0</v>
      </c>
      <c r="K131" s="12">
        <f>'TN-Tabelle für Erasmus@ISB'!I143</f>
        <v>0</v>
      </c>
      <c r="L131" s="12">
        <f>'TN-Tabelle für Erasmus@ISB'!J143</f>
        <v>0</v>
      </c>
      <c r="M131" s="12">
        <f>'TN-Tabelle für Erasmus@ISB'!K143</f>
        <v>0</v>
      </c>
      <c r="N131" s="12">
        <f>'TN-Tabelle für Erasmus@ISB'!L143</f>
        <v>0</v>
      </c>
      <c r="O131" s="12">
        <f>'TN-Tabelle für Erasmus@ISB'!M143</f>
        <v>0</v>
      </c>
      <c r="P131" s="10">
        <f>'TN-Tabelle für Erasmus@ISB'!O143</f>
        <v>0</v>
      </c>
      <c r="Q131" s="30">
        <f>'TN-Tabelle für Erasmus@ISB'!AB143</f>
        <v>0</v>
      </c>
      <c r="R131" s="30">
        <f>'TN-Tabelle für Erasmus@ISB'!AC143</f>
        <v>0</v>
      </c>
      <c r="S131" s="10">
        <f>'TN-Tabelle für Erasmus@ISB'!T143</f>
        <v>0</v>
      </c>
      <c r="T131" s="10">
        <f>'TN-Tabelle für Erasmus@ISB'!N143</f>
        <v>0</v>
      </c>
      <c r="U131" s="196"/>
      <c r="V131" s="196" t="s">
        <v>63</v>
      </c>
      <c r="W131" s="196"/>
      <c r="X131" s="196"/>
      <c r="Y131" s="196" t="s">
        <v>63</v>
      </c>
      <c r="Z131" s="196"/>
      <c r="AA131" s="196" t="s">
        <v>63</v>
      </c>
      <c r="AB131" s="196"/>
      <c r="AC131" s="200">
        <f>'TN-Tabelle für Erasmus@ISB'!H143</f>
        <v>0</v>
      </c>
      <c r="AD131" s="201">
        <f>'TN-Tabelle für Erasmus@ISB'!J143</f>
        <v>0</v>
      </c>
      <c r="AE131" s="201">
        <f>'TN-Tabelle für Erasmus@ISB'!O143</f>
        <v>0</v>
      </c>
      <c r="AF131" s="10">
        <f>'TN-Tabelle für Erasmus@ISB'!P143</f>
        <v>0</v>
      </c>
      <c r="AG131" s="201">
        <f>'TN-Tabelle für Erasmus@ISB'!$B$2</f>
        <v>0</v>
      </c>
      <c r="AH131" s="10">
        <f>'TN-Tabelle für Erasmus@ISB'!T143</f>
        <v>0</v>
      </c>
      <c r="AI131" s="10">
        <f>'TN-Tabelle für Erasmus@ISB'!U143</f>
        <v>0</v>
      </c>
      <c r="AJ131" s="10" t="str">
        <f>'TN-Tabelle für Erasmus@ISB'!Y143</f>
        <v>zu wenig km</v>
      </c>
      <c r="AK131" s="10">
        <f>'TN-Tabelle für Erasmus@ISB'!X143</f>
        <v>0</v>
      </c>
      <c r="AL131" s="10">
        <f>'TN-Tabelle für Erasmus@ISB'!Z143</f>
        <v>0</v>
      </c>
      <c r="AM131" s="26" t="str">
        <f>'TN-Tabelle für Erasmus@ISB'!AA143</f>
        <v>Ja</v>
      </c>
      <c r="AN131" s="13">
        <f>'TN-Tabelle für Erasmus@ISB'!AH143</f>
        <v>0</v>
      </c>
      <c r="AO131" s="25">
        <f>'TN-Tabelle für Erasmus@ISB'!AG143</f>
        <v>0</v>
      </c>
      <c r="AP131" s="10" t="str">
        <f>'TN-Tabelle für Erasmus@ISB'!Q143</f>
        <v>Kurstitel (nur eintragen bei Auswahl Kurs)</v>
      </c>
      <c r="AQ131" s="227">
        <f t="shared" si="8"/>
        <v>2</v>
      </c>
      <c r="AR131" s="28">
        <f>'TN-Tabelle für Erasmus@ISB'!E143</f>
        <v>0</v>
      </c>
      <c r="AS131" s="28">
        <f>'TN-Tabelle für Erasmus@ISB'!D143</f>
        <v>0</v>
      </c>
      <c r="AT131" s="28">
        <f>'TN-Tabelle für Erasmus@ISB'!C143</f>
        <v>0</v>
      </c>
      <c r="AU131" s="28">
        <f>Intern!$AE$29</f>
        <v>1</v>
      </c>
      <c r="AV131" s="219">
        <f>SUM(Intern!$AE$20+Intern!$AE$21)</f>
        <v>3345</v>
      </c>
      <c r="AW131">
        <f>Intern!$AE$23</f>
        <v>0</v>
      </c>
      <c r="AX131">
        <f>Intern!$AE$24</f>
        <v>1</v>
      </c>
      <c r="AY131">
        <f>Intern!$AE$25</f>
        <v>0</v>
      </c>
      <c r="AZ131">
        <f>COUNTIF('TN-Tabelle für Erasmus@ISB'!$B$14:$B$155,"Lehrkräfte: Begleitperson")</f>
        <v>2</v>
      </c>
      <c r="BA131">
        <f>COUNTIF('TN-Tabelle für Erasmus@ISB'!$B$14:$B$155,"Lernende: Gruppenmobilität")</f>
        <v>1</v>
      </c>
      <c r="BB131" s="38">
        <f t="shared" ref="BB131:BB143" si="10">COUNTIF($P$2:$P$143, "Ja")</f>
        <v>2</v>
      </c>
      <c r="BC131" s="38">
        <f>Intern!$AE$28</f>
        <v>2</v>
      </c>
      <c r="BD131" s="38">
        <f>Intern!$AE$29</f>
        <v>1</v>
      </c>
      <c r="BF131" s="10" t="str">
        <f>'TN-Tabelle für Erasmus@ISB'!Y143</f>
        <v>zu wenig km</v>
      </c>
      <c r="BG131" s="10">
        <f>'TN-Tabelle für Erasmus@ISB'!X143</f>
        <v>0</v>
      </c>
      <c r="BH131" s="10">
        <v>0</v>
      </c>
      <c r="BI131" s="13">
        <f>'TN-Tabelle für Erasmus@ISB'!AH143</f>
        <v>0</v>
      </c>
      <c r="BJ131" s="219">
        <f>SUM(Intern!$AE$20+Intern!$AE$21)</f>
        <v>3345</v>
      </c>
      <c r="BK131">
        <f>Intern!$AE$15</f>
        <v>413</v>
      </c>
      <c r="BL131">
        <f>Intern!$AE$14</f>
        <v>1897</v>
      </c>
      <c r="BM131" s="12"/>
    </row>
    <row r="132" spans="1:65" ht="15">
      <c r="A132" s="27"/>
      <c r="B132" s="27">
        <f>'TN-Tabelle für Erasmus@ISB'!R144</f>
        <v>0</v>
      </c>
      <c r="C132" s="28">
        <f>'TN-Tabelle für Erasmus@ISB'!B144</f>
        <v>0</v>
      </c>
      <c r="D132" s="28" t="str">
        <f t="shared" si="9"/>
        <v>0</v>
      </c>
      <c r="E132" s="28">
        <f>'TN-Tabelle für Erasmus@ISB'!C144</f>
        <v>0</v>
      </c>
      <c r="F132" s="28">
        <f>'TN-Tabelle für Erasmus@ISB'!D144</f>
        <v>0</v>
      </c>
      <c r="G132" s="28">
        <f>'TN-Tabelle für Erasmus@ISB'!E144</f>
        <v>0</v>
      </c>
      <c r="H132" s="29">
        <f>'TN-Tabelle für Erasmus@ISB'!F144</f>
        <v>0</v>
      </c>
      <c r="I132" s="28">
        <f>'TN-Tabelle für Erasmus@ISB'!G144</f>
        <v>0</v>
      </c>
      <c r="J132" s="11">
        <f>'TN-Tabelle für Erasmus@ISB'!H144</f>
        <v>0</v>
      </c>
      <c r="K132" s="12">
        <f>'TN-Tabelle für Erasmus@ISB'!I144</f>
        <v>0</v>
      </c>
      <c r="L132" s="12">
        <f>'TN-Tabelle für Erasmus@ISB'!J144</f>
        <v>0</v>
      </c>
      <c r="M132" s="12">
        <f>'TN-Tabelle für Erasmus@ISB'!K144</f>
        <v>0</v>
      </c>
      <c r="N132" s="12">
        <f>'TN-Tabelle für Erasmus@ISB'!L144</f>
        <v>0</v>
      </c>
      <c r="O132" s="12">
        <f>'TN-Tabelle für Erasmus@ISB'!M144</f>
        <v>0</v>
      </c>
      <c r="P132" s="10">
        <f>'TN-Tabelle für Erasmus@ISB'!O144</f>
        <v>0</v>
      </c>
      <c r="Q132" s="30">
        <f>'TN-Tabelle für Erasmus@ISB'!AB144</f>
        <v>0</v>
      </c>
      <c r="R132" s="30">
        <f>'TN-Tabelle für Erasmus@ISB'!AC144</f>
        <v>0</v>
      </c>
      <c r="S132" s="10">
        <f>'TN-Tabelle für Erasmus@ISB'!T144</f>
        <v>0</v>
      </c>
      <c r="T132" s="10">
        <f>'TN-Tabelle für Erasmus@ISB'!N144</f>
        <v>0</v>
      </c>
      <c r="U132" s="196"/>
      <c r="V132" s="196" t="s">
        <v>63</v>
      </c>
      <c r="W132" s="196"/>
      <c r="X132" s="196"/>
      <c r="Y132" s="196" t="s">
        <v>63</v>
      </c>
      <c r="Z132" s="196"/>
      <c r="AA132" s="196" t="s">
        <v>63</v>
      </c>
      <c r="AB132" s="196"/>
      <c r="AC132" s="200">
        <f>'TN-Tabelle für Erasmus@ISB'!H144</f>
        <v>0</v>
      </c>
      <c r="AD132" s="201">
        <f>'TN-Tabelle für Erasmus@ISB'!J144</f>
        <v>0</v>
      </c>
      <c r="AE132" s="201">
        <f>'TN-Tabelle für Erasmus@ISB'!O144</f>
        <v>0</v>
      </c>
      <c r="AF132" s="10">
        <f>'TN-Tabelle für Erasmus@ISB'!P144</f>
        <v>0</v>
      </c>
      <c r="AG132" s="201">
        <f>'TN-Tabelle für Erasmus@ISB'!$B$2</f>
        <v>0</v>
      </c>
      <c r="AH132" s="10">
        <f>'TN-Tabelle für Erasmus@ISB'!T144</f>
        <v>0</v>
      </c>
      <c r="AI132" s="10">
        <f>'TN-Tabelle für Erasmus@ISB'!U144</f>
        <v>0</v>
      </c>
      <c r="AJ132" s="10" t="str">
        <f>'TN-Tabelle für Erasmus@ISB'!Y144</f>
        <v>zu wenig km</v>
      </c>
      <c r="AK132" s="10">
        <f>'TN-Tabelle für Erasmus@ISB'!X144</f>
        <v>0</v>
      </c>
      <c r="AL132" s="10">
        <f>'TN-Tabelle für Erasmus@ISB'!Z144</f>
        <v>0</v>
      </c>
      <c r="AM132" s="26" t="str">
        <f>'TN-Tabelle für Erasmus@ISB'!AA144</f>
        <v>Ja</v>
      </c>
      <c r="AN132" s="13">
        <f>'TN-Tabelle für Erasmus@ISB'!AH144</f>
        <v>0</v>
      </c>
      <c r="AO132" s="25">
        <f>'TN-Tabelle für Erasmus@ISB'!AG144</f>
        <v>0</v>
      </c>
      <c r="AP132" s="10" t="str">
        <f>'TN-Tabelle für Erasmus@ISB'!Q144</f>
        <v>Kurstitel (nur eintragen bei Auswahl Kurs)</v>
      </c>
      <c r="AQ132" s="227">
        <f t="shared" si="8"/>
        <v>2</v>
      </c>
      <c r="AR132" s="28">
        <f>'TN-Tabelle für Erasmus@ISB'!E144</f>
        <v>0</v>
      </c>
      <c r="AS132" s="28">
        <f>'TN-Tabelle für Erasmus@ISB'!D144</f>
        <v>0</v>
      </c>
      <c r="AT132" s="28">
        <f>'TN-Tabelle für Erasmus@ISB'!C144</f>
        <v>0</v>
      </c>
      <c r="AU132" s="28">
        <f>Intern!$AE$29</f>
        <v>1</v>
      </c>
      <c r="AV132" s="219">
        <f>SUM(Intern!$AE$20+Intern!$AE$21)</f>
        <v>3345</v>
      </c>
      <c r="AW132">
        <f>Intern!$AE$23</f>
        <v>0</v>
      </c>
      <c r="AX132">
        <f>Intern!$AE$24</f>
        <v>1</v>
      </c>
      <c r="AY132">
        <f>Intern!$AE$25</f>
        <v>0</v>
      </c>
      <c r="AZ132">
        <f>COUNTIF('TN-Tabelle für Erasmus@ISB'!$B$14:$B$155,"Lehrkräfte: Begleitperson")</f>
        <v>2</v>
      </c>
      <c r="BA132">
        <f>COUNTIF('TN-Tabelle für Erasmus@ISB'!$B$14:$B$155,"Lernende: Gruppenmobilität")</f>
        <v>1</v>
      </c>
      <c r="BB132" s="38">
        <f t="shared" si="10"/>
        <v>2</v>
      </c>
      <c r="BC132" s="38">
        <f>Intern!$AE$28</f>
        <v>2</v>
      </c>
      <c r="BD132" s="38">
        <f>Intern!$AE$29</f>
        <v>1</v>
      </c>
      <c r="BF132" s="10" t="str">
        <f>'TN-Tabelle für Erasmus@ISB'!Y144</f>
        <v>zu wenig km</v>
      </c>
      <c r="BG132" s="10">
        <f>'TN-Tabelle für Erasmus@ISB'!X144</f>
        <v>0</v>
      </c>
      <c r="BH132" s="10">
        <v>0</v>
      </c>
      <c r="BI132" s="13">
        <f>'TN-Tabelle für Erasmus@ISB'!AH144</f>
        <v>0</v>
      </c>
      <c r="BJ132" s="219">
        <f>SUM(Intern!$AE$20+Intern!$AE$21)</f>
        <v>3345</v>
      </c>
      <c r="BK132">
        <f>Intern!$AE$15</f>
        <v>413</v>
      </c>
      <c r="BL132">
        <f>Intern!$AE$14</f>
        <v>1897</v>
      </c>
      <c r="BM132" s="12"/>
    </row>
    <row r="133" spans="1:65" ht="15">
      <c r="A133" s="27"/>
      <c r="B133" s="27">
        <f>'TN-Tabelle für Erasmus@ISB'!R145</f>
        <v>0</v>
      </c>
      <c r="C133" s="28">
        <f>'TN-Tabelle für Erasmus@ISB'!B145</f>
        <v>0</v>
      </c>
      <c r="D133" s="28" t="str">
        <f t="shared" si="9"/>
        <v>0</v>
      </c>
      <c r="E133" s="28">
        <f>'TN-Tabelle für Erasmus@ISB'!C145</f>
        <v>0</v>
      </c>
      <c r="F133" s="28">
        <f>'TN-Tabelle für Erasmus@ISB'!D145</f>
        <v>0</v>
      </c>
      <c r="G133" s="28">
        <f>'TN-Tabelle für Erasmus@ISB'!E145</f>
        <v>0</v>
      </c>
      <c r="H133" s="29">
        <f>'TN-Tabelle für Erasmus@ISB'!F145</f>
        <v>0</v>
      </c>
      <c r="I133" s="28">
        <f>'TN-Tabelle für Erasmus@ISB'!G145</f>
        <v>0</v>
      </c>
      <c r="J133" s="11">
        <f>'TN-Tabelle für Erasmus@ISB'!H145</f>
        <v>0</v>
      </c>
      <c r="K133" s="12">
        <f>'TN-Tabelle für Erasmus@ISB'!I145</f>
        <v>0</v>
      </c>
      <c r="L133" s="12">
        <f>'TN-Tabelle für Erasmus@ISB'!J145</f>
        <v>0</v>
      </c>
      <c r="M133" s="12">
        <f>'TN-Tabelle für Erasmus@ISB'!K145</f>
        <v>0</v>
      </c>
      <c r="N133" s="12">
        <f>'TN-Tabelle für Erasmus@ISB'!L145</f>
        <v>0</v>
      </c>
      <c r="O133" s="12">
        <f>'TN-Tabelle für Erasmus@ISB'!M145</f>
        <v>0</v>
      </c>
      <c r="P133" s="10">
        <f>'TN-Tabelle für Erasmus@ISB'!O145</f>
        <v>0</v>
      </c>
      <c r="Q133" s="30">
        <f>'TN-Tabelle für Erasmus@ISB'!AB145</f>
        <v>0</v>
      </c>
      <c r="R133" s="30">
        <f>'TN-Tabelle für Erasmus@ISB'!AC145</f>
        <v>0</v>
      </c>
      <c r="S133" s="10">
        <f>'TN-Tabelle für Erasmus@ISB'!T145</f>
        <v>0</v>
      </c>
      <c r="T133" s="10">
        <f>'TN-Tabelle für Erasmus@ISB'!N145</f>
        <v>0</v>
      </c>
      <c r="U133" s="196"/>
      <c r="V133" s="196" t="s">
        <v>63</v>
      </c>
      <c r="W133" s="196"/>
      <c r="X133" s="196"/>
      <c r="Y133" s="196" t="s">
        <v>63</v>
      </c>
      <c r="Z133" s="196"/>
      <c r="AA133" s="196" t="s">
        <v>63</v>
      </c>
      <c r="AB133" s="196"/>
      <c r="AC133" s="200">
        <f>'TN-Tabelle für Erasmus@ISB'!H145</f>
        <v>0</v>
      </c>
      <c r="AD133" s="201">
        <f>'TN-Tabelle für Erasmus@ISB'!J145</f>
        <v>0</v>
      </c>
      <c r="AE133" s="201">
        <f>'TN-Tabelle für Erasmus@ISB'!O145</f>
        <v>0</v>
      </c>
      <c r="AF133" s="10">
        <f>'TN-Tabelle für Erasmus@ISB'!P145</f>
        <v>0</v>
      </c>
      <c r="AG133" s="201">
        <f>'TN-Tabelle für Erasmus@ISB'!$B$2</f>
        <v>0</v>
      </c>
      <c r="AH133" s="10">
        <f>'TN-Tabelle für Erasmus@ISB'!T145</f>
        <v>0</v>
      </c>
      <c r="AI133" s="10">
        <f>'TN-Tabelle für Erasmus@ISB'!U145</f>
        <v>0</v>
      </c>
      <c r="AJ133" s="10" t="str">
        <f>'TN-Tabelle für Erasmus@ISB'!Y145</f>
        <v>zu wenig km</v>
      </c>
      <c r="AK133" s="10">
        <f>'TN-Tabelle für Erasmus@ISB'!X145</f>
        <v>0</v>
      </c>
      <c r="AL133" s="10">
        <f>'TN-Tabelle für Erasmus@ISB'!Z145</f>
        <v>0</v>
      </c>
      <c r="AM133" s="26" t="str">
        <f>'TN-Tabelle für Erasmus@ISB'!AA145</f>
        <v>Ja</v>
      </c>
      <c r="AN133" s="13">
        <f>'TN-Tabelle für Erasmus@ISB'!AH145</f>
        <v>0</v>
      </c>
      <c r="AO133" s="25">
        <f>'TN-Tabelle für Erasmus@ISB'!AG145</f>
        <v>0</v>
      </c>
      <c r="AP133" s="10" t="str">
        <f>'TN-Tabelle für Erasmus@ISB'!Q145</f>
        <v>Kurstitel (nur eintragen bei Auswahl Kurs)</v>
      </c>
      <c r="AQ133" s="227">
        <f t="shared" si="8"/>
        <v>2</v>
      </c>
      <c r="AR133" s="28">
        <f>'TN-Tabelle für Erasmus@ISB'!E145</f>
        <v>0</v>
      </c>
      <c r="AS133" s="28">
        <f>'TN-Tabelle für Erasmus@ISB'!D145</f>
        <v>0</v>
      </c>
      <c r="AT133" s="28">
        <f>'TN-Tabelle für Erasmus@ISB'!C145</f>
        <v>0</v>
      </c>
      <c r="AU133" s="28">
        <f>Intern!$AE$29</f>
        <v>1</v>
      </c>
      <c r="AV133" s="219">
        <f>SUM(Intern!$AE$20+Intern!$AE$21)</f>
        <v>3345</v>
      </c>
      <c r="AW133">
        <f>Intern!$AE$23</f>
        <v>0</v>
      </c>
      <c r="AX133">
        <f>Intern!$AE$24</f>
        <v>1</v>
      </c>
      <c r="AY133">
        <f>Intern!$AE$25</f>
        <v>0</v>
      </c>
      <c r="AZ133">
        <f>COUNTIF('TN-Tabelle für Erasmus@ISB'!$B$14:$B$155,"Lehrkräfte: Begleitperson")</f>
        <v>2</v>
      </c>
      <c r="BA133">
        <f>COUNTIF('TN-Tabelle für Erasmus@ISB'!$B$14:$B$155,"Lernende: Gruppenmobilität")</f>
        <v>1</v>
      </c>
      <c r="BB133" s="38">
        <f t="shared" si="10"/>
        <v>2</v>
      </c>
      <c r="BC133" s="38">
        <f>Intern!$AE$28</f>
        <v>2</v>
      </c>
      <c r="BD133" s="38">
        <f>Intern!$AE$29</f>
        <v>1</v>
      </c>
      <c r="BF133" s="10" t="str">
        <f>'TN-Tabelle für Erasmus@ISB'!Y145</f>
        <v>zu wenig km</v>
      </c>
      <c r="BG133" s="10">
        <f>'TN-Tabelle für Erasmus@ISB'!X145</f>
        <v>0</v>
      </c>
      <c r="BH133" s="10">
        <v>0</v>
      </c>
      <c r="BI133" s="13">
        <f>'TN-Tabelle für Erasmus@ISB'!AH145</f>
        <v>0</v>
      </c>
      <c r="BJ133" s="219">
        <f>SUM(Intern!$AE$20+Intern!$AE$21)</f>
        <v>3345</v>
      </c>
      <c r="BK133">
        <f>Intern!$AE$15</f>
        <v>413</v>
      </c>
      <c r="BL133">
        <f>Intern!$AE$14</f>
        <v>1897</v>
      </c>
      <c r="BM133" s="12"/>
    </row>
    <row r="134" spans="1:65" ht="15">
      <c r="A134" s="27"/>
      <c r="B134" s="27">
        <f>'TN-Tabelle für Erasmus@ISB'!R146</f>
        <v>0</v>
      </c>
      <c r="C134" s="28">
        <f>'TN-Tabelle für Erasmus@ISB'!B146</f>
        <v>0</v>
      </c>
      <c r="D134" s="28" t="str">
        <f t="shared" si="9"/>
        <v>0</v>
      </c>
      <c r="E134" s="28">
        <f>'TN-Tabelle für Erasmus@ISB'!C146</f>
        <v>0</v>
      </c>
      <c r="F134" s="28">
        <f>'TN-Tabelle für Erasmus@ISB'!D146</f>
        <v>0</v>
      </c>
      <c r="G134" s="28">
        <f>'TN-Tabelle für Erasmus@ISB'!E146</f>
        <v>0</v>
      </c>
      <c r="H134" s="29">
        <f>'TN-Tabelle für Erasmus@ISB'!F146</f>
        <v>0</v>
      </c>
      <c r="I134" s="28">
        <f>'TN-Tabelle für Erasmus@ISB'!G146</f>
        <v>0</v>
      </c>
      <c r="J134" s="11">
        <f>'TN-Tabelle für Erasmus@ISB'!H146</f>
        <v>0</v>
      </c>
      <c r="K134" s="12">
        <f>'TN-Tabelle für Erasmus@ISB'!I146</f>
        <v>0</v>
      </c>
      <c r="L134" s="12">
        <f>'TN-Tabelle für Erasmus@ISB'!J146</f>
        <v>0</v>
      </c>
      <c r="M134" s="12">
        <f>'TN-Tabelle für Erasmus@ISB'!K146</f>
        <v>0</v>
      </c>
      <c r="N134" s="12">
        <f>'TN-Tabelle für Erasmus@ISB'!L146</f>
        <v>0</v>
      </c>
      <c r="O134" s="12">
        <f>'TN-Tabelle für Erasmus@ISB'!M146</f>
        <v>0</v>
      </c>
      <c r="P134" s="10">
        <f>'TN-Tabelle für Erasmus@ISB'!O146</f>
        <v>0</v>
      </c>
      <c r="Q134" s="30">
        <f>'TN-Tabelle für Erasmus@ISB'!AB146</f>
        <v>0</v>
      </c>
      <c r="R134" s="30">
        <f>'TN-Tabelle für Erasmus@ISB'!AC146</f>
        <v>0</v>
      </c>
      <c r="S134" s="10">
        <f>'TN-Tabelle für Erasmus@ISB'!T146</f>
        <v>0</v>
      </c>
      <c r="T134" s="10">
        <f>'TN-Tabelle für Erasmus@ISB'!N146</f>
        <v>0</v>
      </c>
      <c r="U134" s="196"/>
      <c r="V134" s="196" t="s">
        <v>63</v>
      </c>
      <c r="W134" s="196"/>
      <c r="X134" s="196"/>
      <c r="Y134" s="196" t="s">
        <v>63</v>
      </c>
      <c r="Z134" s="196"/>
      <c r="AA134" s="196" t="s">
        <v>63</v>
      </c>
      <c r="AB134" s="196"/>
      <c r="AC134" s="200">
        <f>'TN-Tabelle für Erasmus@ISB'!H146</f>
        <v>0</v>
      </c>
      <c r="AD134" s="201">
        <f>'TN-Tabelle für Erasmus@ISB'!J146</f>
        <v>0</v>
      </c>
      <c r="AE134" s="201">
        <f>'TN-Tabelle für Erasmus@ISB'!O146</f>
        <v>0</v>
      </c>
      <c r="AF134" s="10">
        <f>'TN-Tabelle für Erasmus@ISB'!P146</f>
        <v>0</v>
      </c>
      <c r="AG134" s="201">
        <f>'TN-Tabelle für Erasmus@ISB'!$B$2</f>
        <v>0</v>
      </c>
      <c r="AH134" s="10">
        <f>'TN-Tabelle für Erasmus@ISB'!T146</f>
        <v>0</v>
      </c>
      <c r="AI134" s="10">
        <f>'TN-Tabelle für Erasmus@ISB'!U146</f>
        <v>0</v>
      </c>
      <c r="AJ134" s="10" t="str">
        <f>'TN-Tabelle für Erasmus@ISB'!Y146</f>
        <v>zu wenig km</v>
      </c>
      <c r="AK134" s="10">
        <f>'TN-Tabelle für Erasmus@ISB'!X146</f>
        <v>0</v>
      </c>
      <c r="AL134" s="10">
        <f>'TN-Tabelle für Erasmus@ISB'!Z146</f>
        <v>0</v>
      </c>
      <c r="AM134" s="26" t="str">
        <f>'TN-Tabelle für Erasmus@ISB'!AA146</f>
        <v>Ja</v>
      </c>
      <c r="AN134" s="13">
        <f>'TN-Tabelle für Erasmus@ISB'!AH146</f>
        <v>0</v>
      </c>
      <c r="AO134" s="25">
        <f>'TN-Tabelle für Erasmus@ISB'!AG146</f>
        <v>0</v>
      </c>
      <c r="AP134" s="10" t="str">
        <f>'TN-Tabelle für Erasmus@ISB'!Q146</f>
        <v>Kurstitel (nur eintragen bei Auswahl Kurs)</v>
      </c>
      <c r="AQ134" s="227">
        <f t="shared" si="8"/>
        <v>2</v>
      </c>
      <c r="AR134" s="28">
        <f>'TN-Tabelle für Erasmus@ISB'!E146</f>
        <v>0</v>
      </c>
      <c r="AS134" s="28">
        <f>'TN-Tabelle für Erasmus@ISB'!D146</f>
        <v>0</v>
      </c>
      <c r="AT134" s="28">
        <f>'TN-Tabelle für Erasmus@ISB'!C146</f>
        <v>0</v>
      </c>
      <c r="AU134" s="28">
        <f>Intern!$AE$29</f>
        <v>1</v>
      </c>
      <c r="AV134" s="219">
        <f>SUM(Intern!$AE$20+Intern!$AE$21)</f>
        <v>3345</v>
      </c>
      <c r="AW134">
        <f>Intern!$AE$23</f>
        <v>0</v>
      </c>
      <c r="AX134">
        <f>Intern!$AE$24</f>
        <v>1</v>
      </c>
      <c r="AY134">
        <f>Intern!$AE$25</f>
        <v>0</v>
      </c>
      <c r="AZ134">
        <f>COUNTIF('TN-Tabelle für Erasmus@ISB'!$B$14:$B$155,"Lehrkräfte: Begleitperson")</f>
        <v>2</v>
      </c>
      <c r="BA134">
        <f>COUNTIF('TN-Tabelle für Erasmus@ISB'!$B$14:$B$155,"Lernende: Gruppenmobilität")</f>
        <v>1</v>
      </c>
      <c r="BB134" s="38">
        <f t="shared" si="10"/>
        <v>2</v>
      </c>
      <c r="BC134" s="38">
        <f>Intern!$AE$28</f>
        <v>2</v>
      </c>
      <c r="BD134" s="38">
        <f>Intern!$AE$29</f>
        <v>1</v>
      </c>
      <c r="BF134" s="10" t="str">
        <f>'TN-Tabelle für Erasmus@ISB'!Y146</f>
        <v>zu wenig km</v>
      </c>
      <c r="BG134" s="10">
        <f>'TN-Tabelle für Erasmus@ISB'!X146</f>
        <v>0</v>
      </c>
      <c r="BH134" s="10">
        <v>0</v>
      </c>
      <c r="BI134" s="13">
        <f>'TN-Tabelle für Erasmus@ISB'!AH146</f>
        <v>0</v>
      </c>
      <c r="BJ134" s="219">
        <f>SUM(Intern!$AE$20+Intern!$AE$21)</f>
        <v>3345</v>
      </c>
      <c r="BK134">
        <f>Intern!$AE$15</f>
        <v>413</v>
      </c>
      <c r="BL134">
        <f>Intern!$AE$14</f>
        <v>1897</v>
      </c>
      <c r="BM134" s="12"/>
    </row>
    <row r="135" spans="1:65" ht="15">
      <c r="A135" s="27"/>
      <c r="B135" s="27">
        <f>'TN-Tabelle für Erasmus@ISB'!R147</f>
        <v>0</v>
      </c>
      <c r="C135" s="28">
        <f>'TN-Tabelle für Erasmus@ISB'!B147</f>
        <v>0</v>
      </c>
      <c r="D135" s="28" t="str">
        <f t="shared" si="9"/>
        <v>0</v>
      </c>
      <c r="E135" s="28">
        <f>'TN-Tabelle für Erasmus@ISB'!C147</f>
        <v>0</v>
      </c>
      <c r="F135" s="28">
        <f>'TN-Tabelle für Erasmus@ISB'!D147</f>
        <v>0</v>
      </c>
      <c r="G135" s="28">
        <f>'TN-Tabelle für Erasmus@ISB'!E147</f>
        <v>0</v>
      </c>
      <c r="H135" s="29">
        <f>'TN-Tabelle für Erasmus@ISB'!F147</f>
        <v>0</v>
      </c>
      <c r="I135" s="28">
        <f>'TN-Tabelle für Erasmus@ISB'!G147</f>
        <v>0</v>
      </c>
      <c r="J135" s="11">
        <f>'TN-Tabelle für Erasmus@ISB'!H147</f>
        <v>0</v>
      </c>
      <c r="K135" s="12">
        <f>'TN-Tabelle für Erasmus@ISB'!I147</f>
        <v>0</v>
      </c>
      <c r="L135" s="12">
        <f>'TN-Tabelle für Erasmus@ISB'!J147</f>
        <v>0</v>
      </c>
      <c r="M135" s="12">
        <f>'TN-Tabelle für Erasmus@ISB'!K147</f>
        <v>0</v>
      </c>
      <c r="N135" s="12">
        <f>'TN-Tabelle für Erasmus@ISB'!L147</f>
        <v>0</v>
      </c>
      <c r="O135" s="12">
        <f>'TN-Tabelle für Erasmus@ISB'!M147</f>
        <v>0</v>
      </c>
      <c r="P135" s="10">
        <f>'TN-Tabelle für Erasmus@ISB'!O147</f>
        <v>0</v>
      </c>
      <c r="Q135" s="30">
        <f>'TN-Tabelle für Erasmus@ISB'!AB147</f>
        <v>0</v>
      </c>
      <c r="R135" s="30">
        <f>'TN-Tabelle für Erasmus@ISB'!AC147</f>
        <v>0</v>
      </c>
      <c r="S135" s="10">
        <f>'TN-Tabelle für Erasmus@ISB'!T147</f>
        <v>0</v>
      </c>
      <c r="T135" s="10">
        <f>'TN-Tabelle für Erasmus@ISB'!N147</f>
        <v>0</v>
      </c>
      <c r="U135" s="196"/>
      <c r="V135" s="196" t="s">
        <v>63</v>
      </c>
      <c r="W135" s="196"/>
      <c r="X135" s="196"/>
      <c r="Y135" s="196" t="s">
        <v>63</v>
      </c>
      <c r="Z135" s="196"/>
      <c r="AA135" s="196" t="s">
        <v>63</v>
      </c>
      <c r="AB135" s="196"/>
      <c r="AC135" s="200">
        <f>'TN-Tabelle für Erasmus@ISB'!H147</f>
        <v>0</v>
      </c>
      <c r="AD135" s="201">
        <f>'TN-Tabelle für Erasmus@ISB'!J147</f>
        <v>0</v>
      </c>
      <c r="AE135" s="201">
        <f>'TN-Tabelle für Erasmus@ISB'!O147</f>
        <v>0</v>
      </c>
      <c r="AF135" s="10">
        <f>'TN-Tabelle für Erasmus@ISB'!P147</f>
        <v>0</v>
      </c>
      <c r="AG135" s="201">
        <f>'TN-Tabelle für Erasmus@ISB'!$B$2</f>
        <v>0</v>
      </c>
      <c r="AH135" s="10">
        <f>'TN-Tabelle für Erasmus@ISB'!T147</f>
        <v>0</v>
      </c>
      <c r="AI135" s="10">
        <f>'TN-Tabelle für Erasmus@ISB'!U147</f>
        <v>0</v>
      </c>
      <c r="AJ135" s="10" t="str">
        <f>'TN-Tabelle für Erasmus@ISB'!Y147</f>
        <v>zu wenig km</v>
      </c>
      <c r="AK135" s="10">
        <f>'TN-Tabelle für Erasmus@ISB'!X147</f>
        <v>0</v>
      </c>
      <c r="AL135" s="10">
        <f>'TN-Tabelle für Erasmus@ISB'!Z147</f>
        <v>0</v>
      </c>
      <c r="AM135" s="26" t="str">
        <f>'TN-Tabelle für Erasmus@ISB'!AA147</f>
        <v>Ja</v>
      </c>
      <c r="AN135" s="13">
        <f>'TN-Tabelle für Erasmus@ISB'!AH147</f>
        <v>0</v>
      </c>
      <c r="AO135" s="25">
        <f>'TN-Tabelle für Erasmus@ISB'!AG147</f>
        <v>0</v>
      </c>
      <c r="AP135" s="10" t="str">
        <f>'TN-Tabelle für Erasmus@ISB'!Q147</f>
        <v>Kurstitel (nur eintragen bei Auswahl Kurs)</v>
      </c>
      <c r="AQ135" s="227">
        <f t="shared" si="8"/>
        <v>2</v>
      </c>
      <c r="AR135" s="28">
        <f>'TN-Tabelle für Erasmus@ISB'!E147</f>
        <v>0</v>
      </c>
      <c r="AS135" s="28">
        <f>'TN-Tabelle für Erasmus@ISB'!D147</f>
        <v>0</v>
      </c>
      <c r="AT135" s="28">
        <f>'TN-Tabelle für Erasmus@ISB'!C147</f>
        <v>0</v>
      </c>
      <c r="AU135" s="28">
        <f>Intern!$AE$29</f>
        <v>1</v>
      </c>
      <c r="AV135" s="219">
        <f>SUM(Intern!$AE$20+Intern!$AE$21)</f>
        <v>3345</v>
      </c>
      <c r="AW135">
        <f>Intern!$AE$23</f>
        <v>0</v>
      </c>
      <c r="AX135">
        <f>Intern!$AE$24</f>
        <v>1</v>
      </c>
      <c r="AY135">
        <f>Intern!$AE$25</f>
        <v>0</v>
      </c>
      <c r="AZ135">
        <f>COUNTIF('TN-Tabelle für Erasmus@ISB'!$B$14:$B$155,"Lehrkräfte: Begleitperson")</f>
        <v>2</v>
      </c>
      <c r="BA135">
        <f>COUNTIF('TN-Tabelle für Erasmus@ISB'!$B$14:$B$155,"Lernende: Gruppenmobilität")</f>
        <v>1</v>
      </c>
      <c r="BB135" s="38">
        <f t="shared" si="10"/>
        <v>2</v>
      </c>
      <c r="BC135" s="38">
        <f>Intern!$AE$28</f>
        <v>2</v>
      </c>
      <c r="BD135" s="38">
        <f>Intern!$AE$29</f>
        <v>1</v>
      </c>
      <c r="BF135" s="10" t="str">
        <f>'TN-Tabelle für Erasmus@ISB'!Y147</f>
        <v>zu wenig km</v>
      </c>
      <c r="BG135" s="10">
        <f>'TN-Tabelle für Erasmus@ISB'!X147</f>
        <v>0</v>
      </c>
      <c r="BH135" s="10">
        <v>0</v>
      </c>
      <c r="BI135" s="13">
        <f>'TN-Tabelle für Erasmus@ISB'!AH147</f>
        <v>0</v>
      </c>
      <c r="BJ135" s="219">
        <f>SUM(Intern!$AE$20+Intern!$AE$21)</f>
        <v>3345</v>
      </c>
      <c r="BK135">
        <f>Intern!$AE$15</f>
        <v>413</v>
      </c>
      <c r="BL135">
        <f>Intern!$AE$14</f>
        <v>1897</v>
      </c>
      <c r="BM135" s="12"/>
    </row>
    <row r="136" spans="1:65" ht="15">
      <c r="A136" s="27"/>
      <c r="B136" s="27">
        <f>'TN-Tabelle für Erasmus@ISB'!R148</f>
        <v>0</v>
      </c>
      <c r="C136" s="28">
        <f>'TN-Tabelle für Erasmus@ISB'!B148</f>
        <v>0</v>
      </c>
      <c r="D136" s="28" t="str">
        <f t="shared" si="9"/>
        <v>0</v>
      </c>
      <c r="E136" s="28">
        <f>'TN-Tabelle für Erasmus@ISB'!C148</f>
        <v>0</v>
      </c>
      <c r="F136" s="28">
        <f>'TN-Tabelle für Erasmus@ISB'!D148</f>
        <v>0</v>
      </c>
      <c r="G136" s="28">
        <f>'TN-Tabelle für Erasmus@ISB'!E148</f>
        <v>0</v>
      </c>
      <c r="H136" s="29">
        <f>'TN-Tabelle für Erasmus@ISB'!F148</f>
        <v>0</v>
      </c>
      <c r="I136" s="28">
        <f>'TN-Tabelle für Erasmus@ISB'!G148</f>
        <v>0</v>
      </c>
      <c r="J136" s="11">
        <f>'TN-Tabelle für Erasmus@ISB'!H148</f>
        <v>0</v>
      </c>
      <c r="K136" s="12">
        <f>'TN-Tabelle für Erasmus@ISB'!I148</f>
        <v>0</v>
      </c>
      <c r="L136" s="12">
        <f>'TN-Tabelle für Erasmus@ISB'!J148</f>
        <v>0</v>
      </c>
      <c r="M136" s="12">
        <f>'TN-Tabelle für Erasmus@ISB'!K148</f>
        <v>0</v>
      </c>
      <c r="N136" s="12">
        <f>'TN-Tabelle für Erasmus@ISB'!L148</f>
        <v>0</v>
      </c>
      <c r="O136" s="12">
        <f>'TN-Tabelle für Erasmus@ISB'!M148</f>
        <v>0</v>
      </c>
      <c r="P136" s="10">
        <f>'TN-Tabelle für Erasmus@ISB'!O148</f>
        <v>0</v>
      </c>
      <c r="Q136" s="30">
        <f>'TN-Tabelle für Erasmus@ISB'!AB148</f>
        <v>0</v>
      </c>
      <c r="R136" s="30">
        <f>'TN-Tabelle für Erasmus@ISB'!AC148</f>
        <v>0</v>
      </c>
      <c r="S136" s="10">
        <f>'TN-Tabelle für Erasmus@ISB'!T148</f>
        <v>0</v>
      </c>
      <c r="T136" s="10">
        <f>'TN-Tabelle für Erasmus@ISB'!N148</f>
        <v>0</v>
      </c>
      <c r="U136" s="196"/>
      <c r="V136" s="196" t="s">
        <v>63</v>
      </c>
      <c r="W136" s="196"/>
      <c r="X136" s="196"/>
      <c r="Y136" s="196" t="s">
        <v>63</v>
      </c>
      <c r="Z136" s="196"/>
      <c r="AA136" s="196" t="s">
        <v>63</v>
      </c>
      <c r="AB136" s="196"/>
      <c r="AC136" s="200">
        <f>'TN-Tabelle für Erasmus@ISB'!H148</f>
        <v>0</v>
      </c>
      <c r="AD136" s="201">
        <f>'TN-Tabelle für Erasmus@ISB'!J148</f>
        <v>0</v>
      </c>
      <c r="AE136" s="201">
        <f>'TN-Tabelle für Erasmus@ISB'!O148</f>
        <v>0</v>
      </c>
      <c r="AF136" s="10">
        <f>'TN-Tabelle für Erasmus@ISB'!P148</f>
        <v>0</v>
      </c>
      <c r="AG136" s="201">
        <f>'TN-Tabelle für Erasmus@ISB'!$B$2</f>
        <v>0</v>
      </c>
      <c r="AH136" s="10">
        <f>'TN-Tabelle für Erasmus@ISB'!T148</f>
        <v>0</v>
      </c>
      <c r="AI136" s="10">
        <f>'TN-Tabelle für Erasmus@ISB'!U148</f>
        <v>0</v>
      </c>
      <c r="AJ136" s="10" t="str">
        <f>'TN-Tabelle für Erasmus@ISB'!Y148</f>
        <v>zu wenig km</v>
      </c>
      <c r="AK136" s="10">
        <f>'TN-Tabelle für Erasmus@ISB'!X148</f>
        <v>0</v>
      </c>
      <c r="AL136" s="10">
        <f>'TN-Tabelle für Erasmus@ISB'!Z148</f>
        <v>0</v>
      </c>
      <c r="AM136" s="26" t="str">
        <f>'TN-Tabelle für Erasmus@ISB'!AA148</f>
        <v>Ja</v>
      </c>
      <c r="AN136" s="13">
        <f>'TN-Tabelle für Erasmus@ISB'!AH148</f>
        <v>0</v>
      </c>
      <c r="AO136" s="25">
        <f>'TN-Tabelle für Erasmus@ISB'!AG148</f>
        <v>0</v>
      </c>
      <c r="AP136" s="10" t="str">
        <f>'TN-Tabelle für Erasmus@ISB'!Q148</f>
        <v>Kurstitel (nur eintragen bei Auswahl Kurs)</v>
      </c>
      <c r="AQ136" s="227">
        <f t="shared" si="8"/>
        <v>2</v>
      </c>
      <c r="AR136" s="28">
        <f>'TN-Tabelle für Erasmus@ISB'!E148</f>
        <v>0</v>
      </c>
      <c r="AS136" s="28">
        <f>'TN-Tabelle für Erasmus@ISB'!D148</f>
        <v>0</v>
      </c>
      <c r="AT136" s="28">
        <f>'TN-Tabelle für Erasmus@ISB'!C148</f>
        <v>0</v>
      </c>
      <c r="AU136" s="28">
        <f>Intern!$AE$29</f>
        <v>1</v>
      </c>
      <c r="AV136" s="219">
        <f>SUM(Intern!$AE$20+Intern!$AE$21)</f>
        <v>3345</v>
      </c>
      <c r="AW136">
        <f>Intern!$AE$23</f>
        <v>0</v>
      </c>
      <c r="AX136">
        <f>Intern!$AE$24</f>
        <v>1</v>
      </c>
      <c r="AY136">
        <f>Intern!$AE$25</f>
        <v>0</v>
      </c>
      <c r="AZ136">
        <f>COUNTIF('TN-Tabelle für Erasmus@ISB'!$B$14:$B$155,"Lehrkräfte: Begleitperson")</f>
        <v>2</v>
      </c>
      <c r="BA136">
        <f>COUNTIF('TN-Tabelle für Erasmus@ISB'!$B$14:$B$155,"Lernende: Gruppenmobilität")</f>
        <v>1</v>
      </c>
      <c r="BB136" s="38">
        <f t="shared" si="10"/>
        <v>2</v>
      </c>
      <c r="BC136" s="38">
        <f>Intern!$AE$28</f>
        <v>2</v>
      </c>
      <c r="BD136" s="38">
        <f>Intern!$AE$29</f>
        <v>1</v>
      </c>
      <c r="BF136" s="10" t="str">
        <f>'TN-Tabelle für Erasmus@ISB'!Y148</f>
        <v>zu wenig km</v>
      </c>
      <c r="BG136" s="10">
        <f>'TN-Tabelle für Erasmus@ISB'!X148</f>
        <v>0</v>
      </c>
      <c r="BH136" s="10">
        <v>0</v>
      </c>
      <c r="BI136" s="13">
        <f>'TN-Tabelle für Erasmus@ISB'!AH148</f>
        <v>0</v>
      </c>
      <c r="BJ136" s="219">
        <f>SUM(Intern!$AE$20+Intern!$AE$21)</f>
        <v>3345</v>
      </c>
      <c r="BK136">
        <f>Intern!$AE$15</f>
        <v>413</v>
      </c>
      <c r="BL136">
        <f>Intern!$AE$14</f>
        <v>1897</v>
      </c>
      <c r="BM136" s="12"/>
    </row>
    <row r="137" spans="1:65" ht="15">
      <c r="A137" s="27"/>
      <c r="B137" s="27">
        <f>'TN-Tabelle für Erasmus@ISB'!R149</f>
        <v>0</v>
      </c>
      <c r="C137" s="28">
        <f>'TN-Tabelle für Erasmus@ISB'!B149</f>
        <v>0</v>
      </c>
      <c r="D137" s="28" t="str">
        <f t="shared" si="9"/>
        <v>0</v>
      </c>
      <c r="E137" s="28">
        <f>'TN-Tabelle für Erasmus@ISB'!C149</f>
        <v>0</v>
      </c>
      <c r="F137" s="28">
        <f>'TN-Tabelle für Erasmus@ISB'!D149</f>
        <v>0</v>
      </c>
      <c r="G137" s="28">
        <f>'TN-Tabelle für Erasmus@ISB'!E149</f>
        <v>0</v>
      </c>
      <c r="H137" s="29">
        <f>'TN-Tabelle für Erasmus@ISB'!F149</f>
        <v>0</v>
      </c>
      <c r="I137" s="28">
        <f>'TN-Tabelle für Erasmus@ISB'!G149</f>
        <v>0</v>
      </c>
      <c r="J137" s="11">
        <f>'TN-Tabelle für Erasmus@ISB'!H149</f>
        <v>0</v>
      </c>
      <c r="K137" s="12">
        <f>'TN-Tabelle für Erasmus@ISB'!I149</f>
        <v>0</v>
      </c>
      <c r="L137" s="12">
        <f>'TN-Tabelle für Erasmus@ISB'!J149</f>
        <v>0</v>
      </c>
      <c r="M137" s="12">
        <f>'TN-Tabelle für Erasmus@ISB'!K149</f>
        <v>0</v>
      </c>
      <c r="N137" s="12">
        <f>'TN-Tabelle für Erasmus@ISB'!L149</f>
        <v>0</v>
      </c>
      <c r="O137" s="12">
        <f>'TN-Tabelle für Erasmus@ISB'!M149</f>
        <v>0</v>
      </c>
      <c r="P137" s="10">
        <f>'TN-Tabelle für Erasmus@ISB'!O149</f>
        <v>0</v>
      </c>
      <c r="Q137" s="30">
        <f>'TN-Tabelle für Erasmus@ISB'!AB149</f>
        <v>0</v>
      </c>
      <c r="R137" s="30">
        <f>'TN-Tabelle für Erasmus@ISB'!AC149</f>
        <v>0</v>
      </c>
      <c r="S137" s="10">
        <f>'TN-Tabelle für Erasmus@ISB'!T149</f>
        <v>0</v>
      </c>
      <c r="T137" s="10">
        <f>'TN-Tabelle für Erasmus@ISB'!N149</f>
        <v>0</v>
      </c>
      <c r="U137" s="196"/>
      <c r="V137" s="196" t="s">
        <v>63</v>
      </c>
      <c r="W137" s="196"/>
      <c r="X137" s="196"/>
      <c r="Y137" s="196" t="s">
        <v>63</v>
      </c>
      <c r="Z137" s="196"/>
      <c r="AA137" s="196" t="s">
        <v>63</v>
      </c>
      <c r="AB137" s="196"/>
      <c r="AC137" s="200">
        <f>'TN-Tabelle für Erasmus@ISB'!H149</f>
        <v>0</v>
      </c>
      <c r="AD137" s="201">
        <f>'TN-Tabelle für Erasmus@ISB'!J149</f>
        <v>0</v>
      </c>
      <c r="AE137" s="201">
        <f>'TN-Tabelle für Erasmus@ISB'!O149</f>
        <v>0</v>
      </c>
      <c r="AF137" s="10">
        <f>'TN-Tabelle für Erasmus@ISB'!P149</f>
        <v>0</v>
      </c>
      <c r="AG137" s="201">
        <f>'TN-Tabelle für Erasmus@ISB'!$B$2</f>
        <v>0</v>
      </c>
      <c r="AH137" s="10">
        <f>'TN-Tabelle für Erasmus@ISB'!T149</f>
        <v>0</v>
      </c>
      <c r="AI137" s="10">
        <f>'TN-Tabelle für Erasmus@ISB'!U149</f>
        <v>0</v>
      </c>
      <c r="AJ137" s="10" t="str">
        <f>'TN-Tabelle für Erasmus@ISB'!Y149</f>
        <v>zu wenig km</v>
      </c>
      <c r="AK137" s="10">
        <f>'TN-Tabelle für Erasmus@ISB'!X149</f>
        <v>0</v>
      </c>
      <c r="AL137" s="10">
        <f>'TN-Tabelle für Erasmus@ISB'!Z149</f>
        <v>0</v>
      </c>
      <c r="AM137" s="26" t="str">
        <f>'TN-Tabelle für Erasmus@ISB'!AA149</f>
        <v>Ja</v>
      </c>
      <c r="AN137" s="13">
        <f>'TN-Tabelle für Erasmus@ISB'!AH149</f>
        <v>0</v>
      </c>
      <c r="AO137" s="25">
        <f>'TN-Tabelle für Erasmus@ISB'!AG149</f>
        <v>0</v>
      </c>
      <c r="AP137" s="10" t="str">
        <f>'TN-Tabelle für Erasmus@ISB'!Q149</f>
        <v>Kurstitel (nur eintragen bei Auswahl Kurs)</v>
      </c>
      <c r="AQ137" s="227">
        <f t="shared" si="8"/>
        <v>2</v>
      </c>
      <c r="AR137" s="28">
        <f>'TN-Tabelle für Erasmus@ISB'!E149</f>
        <v>0</v>
      </c>
      <c r="AS137" s="28">
        <f>'TN-Tabelle für Erasmus@ISB'!D149</f>
        <v>0</v>
      </c>
      <c r="AT137" s="28">
        <f>'TN-Tabelle für Erasmus@ISB'!C149</f>
        <v>0</v>
      </c>
      <c r="AU137" s="28">
        <f>Intern!$AE$29</f>
        <v>1</v>
      </c>
      <c r="AV137" s="219">
        <f>SUM(Intern!$AE$20+Intern!$AE$21)</f>
        <v>3345</v>
      </c>
      <c r="AW137">
        <f>Intern!$AE$23</f>
        <v>0</v>
      </c>
      <c r="AX137">
        <f>Intern!$AE$24</f>
        <v>1</v>
      </c>
      <c r="AY137">
        <f>Intern!$AE$25</f>
        <v>0</v>
      </c>
      <c r="AZ137">
        <f>COUNTIF('TN-Tabelle für Erasmus@ISB'!$B$14:$B$155,"Lehrkräfte: Begleitperson")</f>
        <v>2</v>
      </c>
      <c r="BA137">
        <f>COUNTIF('TN-Tabelle für Erasmus@ISB'!$B$14:$B$155,"Lernende: Gruppenmobilität")</f>
        <v>1</v>
      </c>
      <c r="BB137" s="38">
        <f t="shared" si="10"/>
        <v>2</v>
      </c>
      <c r="BC137" s="38">
        <f>Intern!$AE$28</f>
        <v>2</v>
      </c>
      <c r="BD137" s="38">
        <f>Intern!$AE$29</f>
        <v>1</v>
      </c>
      <c r="BF137" s="10" t="str">
        <f>'TN-Tabelle für Erasmus@ISB'!Y149</f>
        <v>zu wenig km</v>
      </c>
      <c r="BG137" s="10">
        <f>'TN-Tabelle für Erasmus@ISB'!X149</f>
        <v>0</v>
      </c>
      <c r="BH137" s="10">
        <v>0</v>
      </c>
      <c r="BI137" s="13">
        <f>'TN-Tabelle für Erasmus@ISB'!AH149</f>
        <v>0</v>
      </c>
      <c r="BJ137" s="219">
        <f>SUM(Intern!$AE$20+Intern!$AE$21)</f>
        <v>3345</v>
      </c>
      <c r="BK137">
        <f>Intern!$AE$15</f>
        <v>413</v>
      </c>
      <c r="BL137">
        <f>Intern!$AE$14</f>
        <v>1897</v>
      </c>
      <c r="BM137" s="12"/>
    </row>
    <row r="138" spans="1:65" ht="15">
      <c r="A138" s="27"/>
      <c r="B138" s="27">
        <f>'TN-Tabelle für Erasmus@ISB'!R150</f>
        <v>0</v>
      </c>
      <c r="C138" s="28">
        <f>'TN-Tabelle für Erasmus@ISB'!B150</f>
        <v>0</v>
      </c>
      <c r="D138" s="28" t="str">
        <f t="shared" si="9"/>
        <v>0</v>
      </c>
      <c r="E138" s="28">
        <f>'TN-Tabelle für Erasmus@ISB'!C150</f>
        <v>0</v>
      </c>
      <c r="F138" s="28">
        <f>'TN-Tabelle für Erasmus@ISB'!D150</f>
        <v>0</v>
      </c>
      <c r="G138" s="28">
        <f>'TN-Tabelle für Erasmus@ISB'!E150</f>
        <v>0</v>
      </c>
      <c r="H138" s="29">
        <f>'TN-Tabelle für Erasmus@ISB'!F150</f>
        <v>0</v>
      </c>
      <c r="I138" s="28">
        <f>'TN-Tabelle für Erasmus@ISB'!G150</f>
        <v>0</v>
      </c>
      <c r="J138" s="11">
        <f>'TN-Tabelle für Erasmus@ISB'!H150</f>
        <v>0</v>
      </c>
      <c r="K138" s="12">
        <f>'TN-Tabelle für Erasmus@ISB'!I150</f>
        <v>0</v>
      </c>
      <c r="L138" s="12">
        <f>'TN-Tabelle für Erasmus@ISB'!J150</f>
        <v>0</v>
      </c>
      <c r="M138" s="12">
        <f>'TN-Tabelle für Erasmus@ISB'!K150</f>
        <v>0</v>
      </c>
      <c r="N138" s="12">
        <f>'TN-Tabelle für Erasmus@ISB'!L150</f>
        <v>0</v>
      </c>
      <c r="O138" s="12">
        <f>'TN-Tabelle für Erasmus@ISB'!M150</f>
        <v>0</v>
      </c>
      <c r="P138" s="10">
        <f>'TN-Tabelle für Erasmus@ISB'!O150</f>
        <v>0</v>
      </c>
      <c r="Q138" s="30">
        <f>'TN-Tabelle für Erasmus@ISB'!AB150</f>
        <v>0</v>
      </c>
      <c r="R138" s="30">
        <f>'TN-Tabelle für Erasmus@ISB'!AC150</f>
        <v>0</v>
      </c>
      <c r="S138" s="10">
        <f>'TN-Tabelle für Erasmus@ISB'!T150</f>
        <v>0</v>
      </c>
      <c r="T138" s="10">
        <f>'TN-Tabelle für Erasmus@ISB'!N150</f>
        <v>0</v>
      </c>
      <c r="U138" s="196"/>
      <c r="V138" s="196" t="s">
        <v>63</v>
      </c>
      <c r="W138" s="196"/>
      <c r="X138" s="196"/>
      <c r="Y138" s="196" t="s">
        <v>63</v>
      </c>
      <c r="Z138" s="196"/>
      <c r="AA138" s="196" t="s">
        <v>63</v>
      </c>
      <c r="AB138" s="196"/>
      <c r="AC138" s="200">
        <f>'TN-Tabelle für Erasmus@ISB'!H150</f>
        <v>0</v>
      </c>
      <c r="AD138" s="201">
        <f>'TN-Tabelle für Erasmus@ISB'!J150</f>
        <v>0</v>
      </c>
      <c r="AE138" s="201">
        <f>'TN-Tabelle für Erasmus@ISB'!O150</f>
        <v>0</v>
      </c>
      <c r="AF138" s="10">
        <f>'TN-Tabelle für Erasmus@ISB'!P150</f>
        <v>0</v>
      </c>
      <c r="AG138" s="201">
        <f>'TN-Tabelle für Erasmus@ISB'!$B$2</f>
        <v>0</v>
      </c>
      <c r="AH138" s="10">
        <f>'TN-Tabelle für Erasmus@ISB'!T150</f>
        <v>0</v>
      </c>
      <c r="AI138" s="10">
        <f>'TN-Tabelle für Erasmus@ISB'!U150</f>
        <v>0</v>
      </c>
      <c r="AJ138" s="10" t="str">
        <f>'TN-Tabelle für Erasmus@ISB'!Y150</f>
        <v>zu wenig km</v>
      </c>
      <c r="AK138" s="10">
        <f>'TN-Tabelle für Erasmus@ISB'!X150</f>
        <v>0</v>
      </c>
      <c r="AL138" s="10">
        <f>'TN-Tabelle für Erasmus@ISB'!Z150</f>
        <v>0</v>
      </c>
      <c r="AM138" s="26" t="str">
        <f>'TN-Tabelle für Erasmus@ISB'!AA150</f>
        <v>Ja</v>
      </c>
      <c r="AN138" s="13">
        <f>'TN-Tabelle für Erasmus@ISB'!AH150</f>
        <v>0</v>
      </c>
      <c r="AO138" s="25">
        <f>'TN-Tabelle für Erasmus@ISB'!AG150</f>
        <v>0</v>
      </c>
      <c r="AP138" s="10" t="str">
        <f>'TN-Tabelle für Erasmus@ISB'!Q150</f>
        <v>Kurstitel (nur eintragen bei Auswahl Kurs)</v>
      </c>
      <c r="AQ138" s="227">
        <f t="shared" si="8"/>
        <v>2</v>
      </c>
      <c r="AR138" s="28">
        <f>'TN-Tabelle für Erasmus@ISB'!E150</f>
        <v>0</v>
      </c>
      <c r="AS138" s="28">
        <f>'TN-Tabelle für Erasmus@ISB'!D150</f>
        <v>0</v>
      </c>
      <c r="AT138" s="28">
        <f>'TN-Tabelle für Erasmus@ISB'!C150</f>
        <v>0</v>
      </c>
      <c r="AU138" s="28">
        <f>Intern!$AE$29</f>
        <v>1</v>
      </c>
      <c r="AV138" s="219">
        <f>SUM(Intern!$AE$20+Intern!$AE$21)</f>
        <v>3345</v>
      </c>
      <c r="AW138">
        <f>Intern!$AE$23</f>
        <v>0</v>
      </c>
      <c r="AX138">
        <f>Intern!$AE$24</f>
        <v>1</v>
      </c>
      <c r="AY138">
        <f>Intern!$AE$25</f>
        <v>0</v>
      </c>
      <c r="AZ138">
        <f>COUNTIF('TN-Tabelle für Erasmus@ISB'!$B$14:$B$155,"Lehrkräfte: Begleitperson")</f>
        <v>2</v>
      </c>
      <c r="BA138">
        <f>COUNTIF('TN-Tabelle für Erasmus@ISB'!$B$14:$B$155,"Lernende: Gruppenmobilität")</f>
        <v>1</v>
      </c>
      <c r="BB138" s="38">
        <f t="shared" si="10"/>
        <v>2</v>
      </c>
      <c r="BC138" s="38">
        <f>Intern!$AE$28</f>
        <v>2</v>
      </c>
      <c r="BD138" s="38">
        <f>Intern!$AE$29</f>
        <v>1</v>
      </c>
      <c r="BF138" s="10" t="str">
        <f>'TN-Tabelle für Erasmus@ISB'!Y150</f>
        <v>zu wenig km</v>
      </c>
      <c r="BG138" s="10">
        <f>'TN-Tabelle für Erasmus@ISB'!X150</f>
        <v>0</v>
      </c>
      <c r="BH138" s="10">
        <v>0</v>
      </c>
      <c r="BI138" s="13">
        <f>'TN-Tabelle für Erasmus@ISB'!AH150</f>
        <v>0</v>
      </c>
      <c r="BJ138" s="219">
        <f>SUM(Intern!$AE$20+Intern!$AE$21)</f>
        <v>3345</v>
      </c>
      <c r="BK138">
        <f>Intern!$AE$15</f>
        <v>413</v>
      </c>
      <c r="BL138">
        <f>Intern!$AE$14</f>
        <v>1897</v>
      </c>
      <c r="BM138" s="12"/>
    </row>
    <row r="139" spans="1:65" ht="15">
      <c r="A139" s="27"/>
      <c r="B139" s="27">
        <f>'TN-Tabelle für Erasmus@ISB'!R151</f>
        <v>0</v>
      </c>
      <c r="C139" s="28">
        <f>'TN-Tabelle für Erasmus@ISB'!B151</f>
        <v>0</v>
      </c>
      <c r="D139" s="28" t="str">
        <f t="shared" si="9"/>
        <v>0</v>
      </c>
      <c r="E139" s="28">
        <f>'TN-Tabelle für Erasmus@ISB'!C151</f>
        <v>0</v>
      </c>
      <c r="F139" s="28">
        <f>'TN-Tabelle für Erasmus@ISB'!D151</f>
        <v>0</v>
      </c>
      <c r="G139" s="28">
        <f>'TN-Tabelle für Erasmus@ISB'!E151</f>
        <v>0</v>
      </c>
      <c r="H139" s="29">
        <f>'TN-Tabelle für Erasmus@ISB'!F151</f>
        <v>0</v>
      </c>
      <c r="I139" s="28">
        <f>'TN-Tabelle für Erasmus@ISB'!G151</f>
        <v>0</v>
      </c>
      <c r="J139" s="11">
        <f>'TN-Tabelle für Erasmus@ISB'!H151</f>
        <v>0</v>
      </c>
      <c r="K139" s="12">
        <f>'TN-Tabelle für Erasmus@ISB'!I151</f>
        <v>0</v>
      </c>
      <c r="L139" s="12">
        <f>'TN-Tabelle für Erasmus@ISB'!J151</f>
        <v>0</v>
      </c>
      <c r="M139" s="12">
        <f>'TN-Tabelle für Erasmus@ISB'!K151</f>
        <v>0</v>
      </c>
      <c r="N139" s="12">
        <f>'TN-Tabelle für Erasmus@ISB'!L151</f>
        <v>0</v>
      </c>
      <c r="O139" s="12">
        <f>'TN-Tabelle für Erasmus@ISB'!M151</f>
        <v>0</v>
      </c>
      <c r="P139" s="10">
        <f>'TN-Tabelle für Erasmus@ISB'!O151</f>
        <v>0</v>
      </c>
      <c r="Q139" s="30">
        <f>'TN-Tabelle für Erasmus@ISB'!AB151</f>
        <v>0</v>
      </c>
      <c r="R139" s="30">
        <f>'TN-Tabelle für Erasmus@ISB'!AC151</f>
        <v>0</v>
      </c>
      <c r="S139" s="10">
        <f>'TN-Tabelle für Erasmus@ISB'!T151</f>
        <v>0</v>
      </c>
      <c r="T139" s="10">
        <f>'TN-Tabelle für Erasmus@ISB'!N151</f>
        <v>0</v>
      </c>
      <c r="U139" s="196"/>
      <c r="V139" s="196" t="s">
        <v>63</v>
      </c>
      <c r="W139" s="196"/>
      <c r="X139" s="196"/>
      <c r="Y139" s="196" t="s">
        <v>63</v>
      </c>
      <c r="Z139" s="196"/>
      <c r="AA139" s="196" t="s">
        <v>63</v>
      </c>
      <c r="AB139" s="196"/>
      <c r="AC139" s="200">
        <f>'TN-Tabelle für Erasmus@ISB'!H151</f>
        <v>0</v>
      </c>
      <c r="AD139" s="201">
        <f>'TN-Tabelle für Erasmus@ISB'!J151</f>
        <v>0</v>
      </c>
      <c r="AE139" s="201">
        <f>'TN-Tabelle für Erasmus@ISB'!O151</f>
        <v>0</v>
      </c>
      <c r="AF139" s="10">
        <f>'TN-Tabelle für Erasmus@ISB'!P151</f>
        <v>0</v>
      </c>
      <c r="AG139" s="201">
        <f>'TN-Tabelle für Erasmus@ISB'!$B$2</f>
        <v>0</v>
      </c>
      <c r="AH139" s="10">
        <f>'TN-Tabelle für Erasmus@ISB'!T151</f>
        <v>0</v>
      </c>
      <c r="AI139" s="10">
        <f>'TN-Tabelle für Erasmus@ISB'!U151</f>
        <v>0</v>
      </c>
      <c r="AJ139" s="10" t="str">
        <f>'TN-Tabelle für Erasmus@ISB'!Y151</f>
        <v>zu wenig km</v>
      </c>
      <c r="AK139" s="10">
        <f>'TN-Tabelle für Erasmus@ISB'!X151</f>
        <v>0</v>
      </c>
      <c r="AL139" s="10">
        <f>'TN-Tabelle für Erasmus@ISB'!Z151</f>
        <v>0</v>
      </c>
      <c r="AM139" s="26" t="str">
        <f>'TN-Tabelle für Erasmus@ISB'!AA151</f>
        <v>Ja</v>
      </c>
      <c r="AN139" s="13">
        <f>'TN-Tabelle für Erasmus@ISB'!AH151</f>
        <v>0</v>
      </c>
      <c r="AO139" s="25">
        <f>'TN-Tabelle für Erasmus@ISB'!AG151</f>
        <v>0</v>
      </c>
      <c r="AP139" s="10" t="str">
        <f>'TN-Tabelle für Erasmus@ISB'!Q151</f>
        <v>Kurstitel (nur eintragen bei Auswahl Kurs)</v>
      </c>
      <c r="AQ139" s="227">
        <f t="shared" si="8"/>
        <v>2</v>
      </c>
      <c r="AR139" s="28">
        <f>'TN-Tabelle für Erasmus@ISB'!E151</f>
        <v>0</v>
      </c>
      <c r="AS139" s="28">
        <f>'TN-Tabelle für Erasmus@ISB'!D151</f>
        <v>0</v>
      </c>
      <c r="AT139" s="28">
        <f>'TN-Tabelle für Erasmus@ISB'!C151</f>
        <v>0</v>
      </c>
      <c r="AU139" s="28">
        <f>Intern!$AE$29</f>
        <v>1</v>
      </c>
      <c r="AV139" s="219">
        <f>SUM(Intern!$AE$20+Intern!$AE$21)</f>
        <v>3345</v>
      </c>
      <c r="AW139">
        <f>Intern!$AE$23</f>
        <v>0</v>
      </c>
      <c r="AX139">
        <f>Intern!$AE$24</f>
        <v>1</v>
      </c>
      <c r="AY139">
        <f>Intern!$AE$25</f>
        <v>0</v>
      </c>
      <c r="AZ139">
        <f>COUNTIF('TN-Tabelle für Erasmus@ISB'!$B$14:$B$155,"Lehrkräfte: Begleitperson")</f>
        <v>2</v>
      </c>
      <c r="BA139">
        <f>COUNTIF('TN-Tabelle für Erasmus@ISB'!$B$14:$B$155,"Lernende: Gruppenmobilität")</f>
        <v>1</v>
      </c>
      <c r="BB139" s="38">
        <f t="shared" si="10"/>
        <v>2</v>
      </c>
      <c r="BC139" s="38">
        <f>Intern!$AE$28</f>
        <v>2</v>
      </c>
      <c r="BD139" s="38">
        <f>Intern!$AE$29</f>
        <v>1</v>
      </c>
      <c r="BF139" s="10" t="str">
        <f>'TN-Tabelle für Erasmus@ISB'!Y151</f>
        <v>zu wenig km</v>
      </c>
      <c r="BG139" s="10">
        <f>'TN-Tabelle für Erasmus@ISB'!X151</f>
        <v>0</v>
      </c>
      <c r="BH139" s="10">
        <v>0</v>
      </c>
      <c r="BI139" s="13">
        <f>'TN-Tabelle für Erasmus@ISB'!AH151</f>
        <v>0</v>
      </c>
      <c r="BJ139" s="219">
        <f>SUM(Intern!$AE$20+Intern!$AE$21)</f>
        <v>3345</v>
      </c>
      <c r="BK139">
        <f>Intern!$AE$15</f>
        <v>413</v>
      </c>
      <c r="BL139">
        <f>Intern!$AE$14</f>
        <v>1897</v>
      </c>
      <c r="BM139" s="12"/>
    </row>
    <row r="140" spans="1:65" ht="15">
      <c r="A140" s="27"/>
      <c r="B140" s="27">
        <f>'TN-Tabelle für Erasmus@ISB'!R152</f>
        <v>0</v>
      </c>
      <c r="C140" s="28">
        <f>'TN-Tabelle für Erasmus@ISB'!B152</f>
        <v>0</v>
      </c>
      <c r="D140" s="28" t="str">
        <f t="shared" si="9"/>
        <v>0</v>
      </c>
      <c r="E140" s="28">
        <f>'TN-Tabelle für Erasmus@ISB'!C152</f>
        <v>0</v>
      </c>
      <c r="F140" s="28">
        <f>'TN-Tabelle für Erasmus@ISB'!D152</f>
        <v>0</v>
      </c>
      <c r="G140" s="28">
        <f>'TN-Tabelle für Erasmus@ISB'!E152</f>
        <v>0</v>
      </c>
      <c r="H140" s="29">
        <f>'TN-Tabelle für Erasmus@ISB'!F152</f>
        <v>0</v>
      </c>
      <c r="I140" s="28">
        <f>'TN-Tabelle für Erasmus@ISB'!G152</f>
        <v>0</v>
      </c>
      <c r="J140" s="11">
        <f>'TN-Tabelle für Erasmus@ISB'!H152</f>
        <v>0</v>
      </c>
      <c r="K140" s="12">
        <f>'TN-Tabelle für Erasmus@ISB'!I152</f>
        <v>0</v>
      </c>
      <c r="L140" s="12">
        <f>'TN-Tabelle für Erasmus@ISB'!J152</f>
        <v>0</v>
      </c>
      <c r="M140" s="12">
        <f>'TN-Tabelle für Erasmus@ISB'!K152</f>
        <v>0</v>
      </c>
      <c r="N140" s="12">
        <f>'TN-Tabelle für Erasmus@ISB'!L152</f>
        <v>0</v>
      </c>
      <c r="O140" s="12">
        <f>'TN-Tabelle für Erasmus@ISB'!M152</f>
        <v>0</v>
      </c>
      <c r="P140" s="10">
        <f>'TN-Tabelle für Erasmus@ISB'!O152</f>
        <v>0</v>
      </c>
      <c r="Q140" s="30">
        <f>'TN-Tabelle für Erasmus@ISB'!AB152</f>
        <v>0</v>
      </c>
      <c r="R140" s="30">
        <f>'TN-Tabelle für Erasmus@ISB'!AC152</f>
        <v>0</v>
      </c>
      <c r="S140" s="10">
        <f>'TN-Tabelle für Erasmus@ISB'!T152</f>
        <v>0</v>
      </c>
      <c r="T140" s="10">
        <f>'TN-Tabelle für Erasmus@ISB'!N152</f>
        <v>0</v>
      </c>
      <c r="U140" s="196"/>
      <c r="V140" s="196" t="s">
        <v>63</v>
      </c>
      <c r="W140" s="196"/>
      <c r="X140" s="196"/>
      <c r="Y140" s="196" t="s">
        <v>63</v>
      </c>
      <c r="Z140" s="196"/>
      <c r="AA140" s="196" t="s">
        <v>63</v>
      </c>
      <c r="AB140" s="196"/>
      <c r="AC140" s="200">
        <f>'TN-Tabelle für Erasmus@ISB'!H152</f>
        <v>0</v>
      </c>
      <c r="AD140" s="201">
        <f>'TN-Tabelle für Erasmus@ISB'!J152</f>
        <v>0</v>
      </c>
      <c r="AE140" s="201">
        <f>'TN-Tabelle für Erasmus@ISB'!O152</f>
        <v>0</v>
      </c>
      <c r="AF140" s="10">
        <f>'TN-Tabelle für Erasmus@ISB'!P152</f>
        <v>0</v>
      </c>
      <c r="AG140" s="201">
        <f>'TN-Tabelle für Erasmus@ISB'!$B$2</f>
        <v>0</v>
      </c>
      <c r="AH140" s="10">
        <f>'TN-Tabelle für Erasmus@ISB'!T152</f>
        <v>0</v>
      </c>
      <c r="AI140" s="10">
        <f>'TN-Tabelle für Erasmus@ISB'!U152</f>
        <v>0</v>
      </c>
      <c r="AJ140" s="10" t="str">
        <f>'TN-Tabelle für Erasmus@ISB'!Y152</f>
        <v>zu wenig km</v>
      </c>
      <c r="AK140" s="10">
        <f>'TN-Tabelle für Erasmus@ISB'!X152</f>
        <v>0</v>
      </c>
      <c r="AL140" s="10">
        <f>'TN-Tabelle für Erasmus@ISB'!Z152</f>
        <v>0</v>
      </c>
      <c r="AM140" s="26" t="str">
        <f>'TN-Tabelle für Erasmus@ISB'!AA152</f>
        <v>Ja</v>
      </c>
      <c r="AN140" s="13">
        <f>'TN-Tabelle für Erasmus@ISB'!AH152</f>
        <v>0</v>
      </c>
      <c r="AO140" s="25">
        <f>'TN-Tabelle für Erasmus@ISB'!AG152</f>
        <v>0</v>
      </c>
      <c r="AP140" s="10" t="str">
        <f>'TN-Tabelle für Erasmus@ISB'!Q152</f>
        <v>Kurstitel (nur eintragen bei Auswahl Kurs)</v>
      </c>
      <c r="AQ140" s="227">
        <f t="shared" si="8"/>
        <v>2</v>
      </c>
      <c r="AR140" s="28">
        <f>'TN-Tabelle für Erasmus@ISB'!E152</f>
        <v>0</v>
      </c>
      <c r="AS140" s="28">
        <f>'TN-Tabelle für Erasmus@ISB'!D152</f>
        <v>0</v>
      </c>
      <c r="AT140" s="28">
        <f>'TN-Tabelle für Erasmus@ISB'!C152</f>
        <v>0</v>
      </c>
      <c r="AU140" s="28">
        <f>Intern!$AE$29</f>
        <v>1</v>
      </c>
      <c r="AV140" s="219">
        <f>SUM(Intern!$AE$20+Intern!$AE$21)</f>
        <v>3345</v>
      </c>
      <c r="AW140">
        <f>Intern!$AE$23</f>
        <v>0</v>
      </c>
      <c r="AX140">
        <f>Intern!$AE$24</f>
        <v>1</v>
      </c>
      <c r="AY140">
        <f>Intern!$AE$25</f>
        <v>0</v>
      </c>
      <c r="AZ140">
        <f>COUNTIF('TN-Tabelle für Erasmus@ISB'!$B$14:$B$155,"Lehrkräfte: Begleitperson")</f>
        <v>2</v>
      </c>
      <c r="BA140">
        <f>COUNTIF('TN-Tabelle für Erasmus@ISB'!$B$14:$B$155,"Lernende: Gruppenmobilität")</f>
        <v>1</v>
      </c>
      <c r="BB140" s="38">
        <f t="shared" si="10"/>
        <v>2</v>
      </c>
      <c r="BC140" s="38">
        <f>Intern!$AE$28</f>
        <v>2</v>
      </c>
      <c r="BD140" s="38">
        <f>Intern!$AE$29</f>
        <v>1</v>
      </c>
      <c r="BF140" s="10" t="str">
        <f>'TN-Tabelle für Erasmus@ISB'!Y152</f>
        <v>zu wenig km</v>
      </c>
      <c r="BG140" s="10">
        <f>'TN-Tabelle für Erasmus@ISB'!X152</f>
        <v>0</v>
      </c>
      <c r="BH140" s="10">
        <v>0</v>
      </c>
      <c r="BI140" s="13">
        <f>'TN-Tabelle für Erasmus@ISB'!AH152</f>
        <v>0</v>
      </c>
      <c r="BJ140" s="219">
        <f>SUM(Intern!$AE$20+Intern!$AE$21)</f>
        <v>3345</v>
      </c>
      <c r="BK140">
        <f>Intern!$AE$15</f>
        <v>413</v>
      </c>
      <c r="BL140">
        <f>Intern!$AE$14</f>
        <v>1897</v>
      </c>
      <c r="BM140" s="12"/>
    </row>
    <row r="141" spans="1:65" ht="15">
      <c r="A141" s="27"/>
      <c r="B141" s="27">
        <f>'TN-Tabelle für Erasmus@ISB'!R153</f>
        <v>0</v>
      </c>
      <c r="C141" s="28">
        <f>'TN-Tabelle für Erasmus@ISB'!B153</f>
        <v>0</v>
      </c>
      <c r="D141" s="28" t="str">
        <f t="shared" si="9"/>
        <v>0</v>
      </c>
      <c r="E141" s="28">
        <f>'TN-Tabelle für Erasmus@ISB'!C153</f>
        <v>0</v>
      </c>
      <c r="F141" s="28">
        <f>'TN-Tabelle für Erasmus@ISB'!D153</f>
        <v>0</v>
      </c>
      <c r="G141" s="28">
        <f>'TN-Tabelle für Erasmus@ISB'!E153</f>
        <v>0</v>
      </c>
      <c r="H141" s="29">
        <f>'TN-Tabelle für Erasmus@ISB'!F153</f>
        <v>0</v>
      </c>
      <c r="I141" s="28">
        <f>'TN-Tabelle für Erasmus@ISB'!G153</f>
        <v>0</v>
      </c>
      <c r="J141" s="11">
        <f>'TN-Tabelle für Erasmus@ISB'!H153</f>
        <v>0</v>
      </c>
      <c r="K141" s="12">
        <f>'TN-Tabelle für Erasmus@ISB'!I153</f>
        <v>0</v>
      </c>
      <c r="L141" s="12">
        <f>'TN-Tabelle für Erasmus@ISB'!J153</f>
        <v>0</v>
      </c>
      <c r="M141" s="12">
        <f>'TN-Tabelle für Erasmus@ISB'!K153</f>
        <v>0</v>
      </c>
      <c r="N141" s="12">
        <f>'TN-Tabelle für Erasmus@ISB'!L153</f>
        <v>0</v>
      </c>
      <c r="O141" s="12">
        <f>'TN-Tabelle für Erasmus@ISB'!M153</f>
        <v>0</v>
      </c>
      <c r="P141" s="10">
        <f>'TN-Tabelle für Erasmus@ISB'!O153</f>
        <v>0</v>
      </c>
      <c r="Q141" s="30">
        <f>'TN-Tabelle für Erasmus@ISB'!AB153</f>
        <v>0</v>
      </c>
      <c r="R141" s="30">
        <f>'TN-Tabelle für Erasmus@ISB'!AC153</f>
        <v>0</v>
      </c>
      <c r="S141" s="10">
        <f>'TN-Tabelle für Erasmus@ISB'!T153</f>
        <v>0</v>
      </c>
      <c r="T141" s="10">
        <f>'TN-Tabelle für Erasmus@ISB'!N153</f>
        <v>0</v>
      </c>
      <c r="U141" s="196"/>
      <c r="V141" s="196" t="s">
        <v>63</v>
      </c>
      <c r="W141" s="196"/>
      <c r="X141" s="196"/>
      <c r="Y141" s="196" t="s">
        <v>63</v>
      </c>
      <c r="Z141" s="196"/>
      <c r="AA141" s="196" t="s">
        <v>63</v>
      </c>
      <c r="AB141" s="196"/>
      <c r="AC141" s="200">
        <f>'TN-Tabelle für Erasmus@ISB'!H153</f>
        <v>0</v>
      </c>
      <c r="AD141" s="201">
        <f>'TN-Tabelle für Erasmus@ISB'!J153</f>
        <v>0</v>
      </c>
      <c r="AE141" s="201">
        <f>'TN-Tabelle für Erasmus@ISB'!O153</f>
        <v>0</v>
      </c>
      <c r="AF141" s="10">
        <f>'TN-Tabelle für Erasmus@ISB'!P153</f>
        <v>0</v>
      </c>
      <c r="AG141" s="201">
        <f>'TN-Tabelle für Erasmus@ISB'!$B$2</f>
        <v>0</v>
      </c>
      <c r="AH141" s="10">
        <f>'TN-Tabelle für Erasmus@ISB'!T153</f>
        <v>0</v>
      </c>
      <c r="AI141" s="10">
        <f>'TN-Tabelle für Erasmus@ISB'!U153</f>
        <v>0</v>
      </c>
      <c r="AJ141" s="10" t="str">
        <f>'TN-Tabelle für Erasmus@ISB'!Y153</f>
        <v>zu wenig km</v>
      </c>
      <c r="AK141" s="10">
        <f>'TN-Tabelle für Erasmus@ISB'!X153</f>
        <v>0</v>
      </c>
      <c r="AL141" s="10">
        <f>'TN-Tabelle für Erasmus@ISB'!Z153</f>
        <v>0</v>
      </c>
      <c r="AM141" s="26" t="str">
        <f>'TN-Tabelle für Erasmus@ISB'!AA153</f>
        <v>Ja</v>
      </c>
      <c r="AN141" s="13">
        <f>'TN-Tabelle für Erasmus@ISB'!AH153</f>
        <v>0</v>
      </c>
      <c r="AO141" s="25">
        <f>'TN-Tabelle für Erasmus@ISB'!AG153</f>
        <v>0</v>
      </c>
      <c r="AP141" s="10" t="str">
        <f>'TN-Tabelle für Erasmus@ISB'!Q153</f>
        <v>Kurstitel (nur eintragen bei Auswahl Kurs)</v>
      </c>
      <c r="AQ141" s="227">
        <f t="shared" si="8"/>
        <v>2</v>
      </c>
      <c r="AR141" s="28">
        <f>'TN-Tabelle für Erasmus@ISB'!E153</f>
        <v>0</v>
      </c>
      <c r="AS141" s="28">
        <f>'TN-Tabelle für Erasmus@ISB'!D153</f>
        <v>0</v>
      </c>
      <c r="AT141" s="28">
        <f>'TN-Tabelle für Erasmus@ISB'!C153</f>
        <v>0</v>
      </c>
      <c r="AU141" s="28">
        <f>Intern!$AE$29</f>
        <v>1</v>
      </c>
      <c r="AV141" s="219">
        <f>SUM(Intern!$AE$20+Intern!$AE$21)</f>
        <v>3345</v>
      </c>
      <c r="AW141">
        <f>Intern!$AE$23</f>
        <v>0</v>
      </c>
      <c r="AX141">
        <f>Intern!$AE$24</f>
        <v>1</v>
      </c>
      <c r="AY141">
        <f>Intern!$AE$25</f>
        <v>0</v>
      </c>
      <c r="AZ141">
        <f>COUNTIF('TN-Tabelle für Erasmus@ISB'!$B$14:$B$155,"Lehrkräfte: Begleitperson")</f>
        <v>2</v>
      </c>
      <c r="BA141">
        <f>COUNTIF('TN-Tabelle für Erasmus@ISB'!$B$14:$B$155,"Lernende: Gruppenmobilität")</f>
        <v>1</v>
      </c>
      <c r="BB141" s="38">
        <f t="shared" si="10"/>
        <v>2</v>
      </c>
      <c r="BC141" s="38">
        <f>Intern!$AE$28</f>
        <v>2</v>
      </c>
      <c r="BD141" s="38">
        <f>Intern!$AE$29</f>
        <v>1</v>
      </c>
      <c r="BF141" s="10" t="str">
        <f>'TN-Tabelle für Erasmus@ISB'!Y153</f>
        <v>zu wenig km</v>
      </c>
      <c r="BG141" s="10">
        <f>'TN-Tabelle für Erasmus@ISB'!X153</f>
        <v>0</v>
      </c>
      <c r="BH141" s="10">
        <v>0</v>
      </c>
      <c r="BI141" s="13">
        <f>'TN-Tabelle für Erasmus@ISB'!AH153</f>
        <v>0</v>
      </c>
      <c r="BJ141" s="219">
        <f>SUM(Intern!$AE$20+Intern!$AE$21)</f>
        <v>3345</v>
      </c>
      <c r="BK141">
        <f>Intern!$AE$15</f>
        <v>413</v>
      </c>
      <c r="BL141">
        <f>Intern!$AE$14</f>
        <v>1897</v>
      </c>
      <c r="BM141" s="12"/>
    </row>
    <row r="142" spans="1:65" ht="15">
      <c r="A142" s="27"/>
      <c r="B142" s="27">
        <f>'TN-Tabelle für Erasmus@ISB'!R154</f>
        <v>0</v>
      </c>
      <c r="C142" s="28">
        <f>'TN-Tabelle für Erasmus@ISB'!B154</f>
        <v>0</v>
      </c>
      <c r="D142" s="28" t="str">
        <f t="shared" si="9"/>
        <v>0</v>
      </c>
      <c r="E142" s="28">
        <f>'TN-Tabelle für Erasmus@ISB'!C154</f>
        <v>0</v>
      </c>
      <c r="F142" s="28">
        <f>'TN-Tabelle für Erasmus@ISB'!D154</f>
        <v>0</v>
      </c>
      <c r="G142" s="28">
        <f>'TN-Tabelle für Erasmus@ISB'!E154</f>
        <v>0</v>
      </c>
      <c r="H142" s="29">
        <f>'TN-Tabelle für Erasmus@ISB'!F154</f>
        <v>0</v>
      </c>
      <c r="I142" s="28">
        <f>'TN-Tabelle für Erasmus@ISB'!G154</f>
        <v>0</v>
      </c>
      <c r="J142" s="11">
        <f>'TN-Tabelle für Erasmus@ISB'!H154</f>
        <v>0</v>
      </c>
      <c r="K142" s="12">
        <f>'TN-Tabelle für Erasmus@ISB'!I154</f>
        <v>0</v>
      </c>
      <c r="L142" s="12">
        <f>'TN-Tabelle für Erasmus@ISB'!J154</f>
        <v>0</v>
      </c>
      <c r="M142" s="12">
        <f>'TN-Tabelle für Erasmus@ISB'!K154</f>
        <v>0</v>
      </c>
      <c r="N142" s="12">
        <f>'TN-Tabelle für Erasmus@ISB'!L154</f>
        <v>0</v>
      </c>
      <c r="O142" s="12">
        <f>'TN-Tabelle für Erasmus@ISB'!M154</f>
        <v>0</v>
      </c>
      <c r="P142" s="10">
        <f>'TN-Tabelle für Erasmus@ISB'!O154</f>
        <v>0</v>
      </c>
      <c r="Q142" s="30">
        <f>'TN-Tabelle für Erasmus@ISB'!AB154</f>
        <v>0</v>
      </c>
      <c r="R142" s="30">
        <f>'TN-Tabelle für Erasmus@ISB'!AC154</f>
        <v>0</v>
      </c>
      <c r="S142" s="10">
        <f>'TN-Tabelle für Erasmus@ISB'!T154</f>
        <v>0</v>
      </c>
      <c r="T142" s="10">
        <f>'TN-Tabelle für Erasmus@ISB'!N154</f>
        <v>0</v>
      </c>
      <c r="U142" s="196"/>
      <c r="V142" s="196" t="s">
        <v>63</v>
      </c>
      <c r="W142" s="196"/>
      <c r="X142" s="196"/>
      <c r="Y142" s="196" t="s">
        <v>63</v>
      </c>
      <c r="Z142" s="196"/>
      <c r="AA142" s="196" t="s">
        <v>63</v>
      </c>
      <c r="AB142" s="196"/>
      <c r="AC142" s="200">
        <f>'TN-Tabelle für Erasmus@ISB'!H154</f>
        <v>0</v>
      </c>
      <c r="AD142" s="201">
        <f>'TN-Tabelle für Erasmus@ISB'!J154</f>
        <v>0</v>
      </c>
      <c r="AE142" s="201">
        <f>'TN-Tabelle für Erasmus@ISB'!O154</f>
        <v>0</v>
      </c>
      <c r="AF142" s="10">
        <f>'TN-Tabelle für Erasmus@ISB'!P154</f>
        <v>0</v>
      </c>
      <c r="AG142" s="201">
        <f>'TN-Tabelle für Erasmus@ISB'!$B$2</f>
        <v>0</v>
      </c>
      <c r="AH142" s="10">
        <f>'TN-Tabelle für Erasmus@ISB'!T154</f>
        <v>0</v>
      </c>
      <c r="AI142" s="10">
        <f>'TN-Tabelle für Erasmus@ISB'!U154</f>
        <v>0</v>
      </c>
      <c r="AJ142" s="10" t="str">
        <f>'TN-Tabelle für Erasmus@ISB'!Y154</f>
        <v>zu wenig km</v>
      </c>
      <c r="AK142" s="10">
        <f>'TN-Tabelle für Erasmus@ISB'!X154</f>
        <v>0</v>
      </c>
      <c r="AL142" s="10">
        <f>'TN-Tabelle für Erasmus@ISB'!Z154</f>
        <v>0</v>
      </c>
      <c r="AM142" s="26" t="str">
        <f>'TN-Tabelle für Erasmus@ISB'!AA154</f>
        <v>Ja</v>
      </c>
      <c r="AN142" s="13">
        <f>'TN-Tabelle für Erasmus@ISB'!AH154</f>
        <v>0</v>
      </c>
      <c r="AO142" s="25">
        <f>'TN-Tabelle für Erasmus@ISB'!AG154</f>
        <v>0</v>
      </c>
      <c r="AP142" s="10" t="str">
        <f>'TN-Tabelle für Erasmus@ISB'!Q154</f>
        <v>Kurstitel (nur eintragen bei Auswahl Kurs)</v>
      </c>
      <c r="AQ142" s="227">
        <f t="shared" si="8"/>
        <v>2</v>
      </c>
      <c r="AR142" s="28">
        <f>'TN-Tabelle für Erasmus@ISB'!E154</f>
        <v>0</v>
      </c>
      <c r="AS142" s="28">
        <f>'TN-Tabelle für Erasmus@ISB'!D154</f>
        <v>0</v>
      </c>
      <c r="AT142" s="28">
        <f>'TN-Tabelle für Erasmus@ISB'!C154</f>
        <v>0</v>
      </c>
      <c r="AU142" s="28">
        <f>Intern!$AE$29</f>
        <v>1</v>
      </c>
      <c r="AV142" s="219">
        <f>SUM(Intern!$AE$20+Intern!$AE$21)</f>
        <v>3345</v>
      </c>
      <c r="AW142">
        <f>Intern!$AE$23</f>
        <v>0</v>
      </c>
      <c r="AX142">
        <f>Intern!$AE$24</f>
        <v>1</v>
      </c>
      <c r="AY142">
        <f>Intern!$AE$25</f>
        <v>0</v>
      </c>
      <c r="AZ142">
        <f>COUNTIF('TN-Tabelle für Erasmus@ISB'!$B$14:$B$155,"Lehrkräfte: Begleitperson")</f>
        <v>2</v>
      </c>
      <c r="BA142">
        <f>COUNTIF('TN-Tabelle für Erasmus@ISB'!$B$14:$B$155,"Lernende: Gruppenmobilität")</f>
        <v>1</v>
      </c>
      <c r="BB142" s="38">
        <f t="shared" si="10"/>
        <v>2</v>
      </c>
      <c r="BC142" s="38">
        <f>Intern!$AE$28</f>
        <v>2</v>
      </c>
      <c r="BD142" s="38">
        <f>Intern!$AE$29</f>
        <v>1</v>
      </c>
      <c r="BF142" s="10" t="str">
        <f>'TN-Tabelle für Erasmus@ISB'!Y154</f>
        <v>zu wenig km</v>
      </c>
      <c r="BG142" s="10">
        <f>'TN-Tabelle für Erasmus@ISB'!X154</f>
        <v>0</v>
      </c>
      <c r="BH142" s="10">
        <v>0</v>
      </c>
      <c r="BI142" s="13">
        <f>'TN-Tabelle für Erasmus@ISB'!AH154</f>
        <v>0</v>
      </c>
      <c r="BJ142" s="219">
        <f>SUM(Intern!$AE$20+Intern!$AE$21)</f>
        <v>3345</v>
      </c>
      <c r="BK142">
        <f>Intern!$AE$15</f>
        <v>413</v>
      </c>
      <c r="BL142">
        <f>Intern!$AE$14</f>
        <v>1897</v>
      </c>
      <c r="BM142" s="12"/>
    </row>
    <row r="143" spans="1:65" ht="16" thickBot="1">
      <c r="A143" s="27"/>
      <c r="B143" s="27">
        <f>'TN-Tabelle für Erasmus@ISB'!R155</f>
        <v>0</v>
      </c>
      <c r="C143" s="28">
        <f>'TN-Tabelle für Erasmus@ISB'!B155</f>
        <v>0</v>
      </c>
      <c r="D143" s="28" t="str">
        <f t="shared" si="9"/>
        <v>0</v>
      </c>
      <c r="E143" s="28">
        <f>'TN-Tabelle für Erasmus@ISB'!C155</f>
        <v>0</v>
      </c>
      <c r="F143" s="28">
        <f>'TN-Tabelle für Erasmus@ISB'!D155</f>
        <v>0</v>
      </c>
      <c r="G143" s="28">
        <f>'TN-Tabelle für Erasmus@ISB'!E155</f>
        <v>0</v>
      </c>
      <c r="H143" s="29">
        <f>'TN-Tabelle für Erasmus@ISB'!F155</f>
        <v>0</v>
      </c>
      <c r="I143" s="28">
        <f>'TN-Tabelle für Erasmus@ISB'!G155</f>
        <v>0</v>
      </c>
      <c r="J143" s="11">
        <f>'TN-Tabelle für Erasmus@ISB'!H155</f>
        <v>0</v>
      </c>
      <c r="K143" s="12">
        <f>'TN-Tabelle für Erasmus@ISB'!I155</f>
        <v>0</v>
      </c>
      <c r="L143" s="12">
        <f>'TN-Tabelle für Erasmus@ISB'!J155</f>
        <v>0</v>
      </c>
      <c r="M143" s="12">
        <f>'TN-Tabelle für Erasmus@ISB'!K155</f>
        <v>0</v>
      </c>
      <c r="N143" s="12">
        <f>'TN-Tabelle für Erasmus@ISB'!L155</f>
        <v>0</v>
      </c>
      <c r="O143" s="12">
        <f>'TN-Tabelle für Erasmus@ISB'!M155</f>
        <v>0</v>
      </c>
      <c r="P143" s="10">
        <f>'TN-Tabelle für Erasmus@ISB'!O155</f>
        <v>0</v>
      </c>
      <c r="Q143" s="30">
        <f>'TN-Tabelle für Erasmus@ISB'!AB155</f>
        <v>0</v>
      </c>
      <c r="R143" s="30">
        <f>'TN-Tabelle für Erasmus@ISB'!AC155</f>
        <v>0</v>
      </c>
      <c r="S143" s="10">
        <f>'TN-Tabelle für Erasmus@ISB'!T155</f>
        <v>0</v>
      </c>
      <c r="T143" s="10">
        <f>'TN-Tabelle für Erasmus@ISB'!N155</f>
        <v>0</v>
      </c>
      <c r="U143" s="196"/>
      <c r="V143" s="196" t="s">
        <v>63</v>
      </c>
      <c r="W143" s="196"/>
      <c r="X143" s="196"/>
      <c r="Y143" s="196" t="s">
        <v>63</v>
      </c>
      <c r="Z143" s="196"/>
      <c r="AA143" s="196" t="s">
        <v>63</v>
      </c>
      <c r="AB143" s="196"/>
      <c r="AC143" s="200">
        <f>'TN-Tabelle für Erasmus@ISB'!H155</f>
        <v>0</v>
      </c>
      <c r="AD143" s="201">
        <f>'TN-Tabelle für Erasmus@ISB'!J155</f>
        <v>0</v>
      </c>
      <c r="AE143" s="201">
        <f>'TN-Tabelle für Erasmus@ISB'!O155</f>
        <v>0</v>
      </c>
      <c r="AF143" s="10">
        <f>'TN-Tabelle für Erasmus@ISB'!P155</f>
        <v>0</v>
      </c>
      <c r="AG143" s="201">
        <f>'TN-Tabelle für Erasmus@ISB'!$B$2</f>
        <v>0</v>
      </c>
      <c r="AH143" s="10">
        <f>'TN-Tabelle für Erasmus@ISB'!T155</f>
        <v>0</v>
      </c>
      <c r="AI143" s="10">
        <f>'TN-Tabelle für Erasmus@ISB'!U155</f>
        <v>0</v>
      </c>
      <c r="AJ143" s="10" t="str">
        <f>'TN-Tabelle für Erasmus@ISB'!Y155</f>
        <v>zu wenig km</v>
      </c>
      <c r="AK143" s="10">
        <f>'TN-Tabelle für Erasmus@ISB'!X155</f>
        <v>0</v>
      </c>
      <c r="AL143" s="10">
        <f>'TN-Tabelle für Erasmus@ISB'!Z155</f>
        <v>0</v>
      </c>
      <c r="AM143" s="26" t="str">
        <f>'TN-Tabelle für Erasmus@ISB'!AA155</f>
        <v>Ja</v>
      </c>
      <c r="AN143" s="13">
        <f>'TN-Tabelle für Erasmus@ISB'!AH155</f>
        <v>0</v>
      </c>
      <c r="AO143" s="25">
        <f>'TN-Tabelle für Erasmus@ISB'!AG155</f>
        <v>0</v>
      </c>
      <c r="AP143" s="10" t="str">
        <f>'TN-Tabelle für Erasmus@ISB'!Q155</f>
        <v>Kurstitel (nur eintragen bei Auswahl Kurs)</v>
      </c>
      <c r="AQ143" s="227">
        <f t="shared" si="8"/>
        <v>2</v>
      </c>
      <c r="AR143" s="28">
        <f>'TN-Tabelle für Erasmus@ISB'!E155</f>
        <v>0</v>
      </c>
      <c r="AS143" s="28">
        <f>'TN-Tabelle für Erasmus@ISB'!D155</f>
        <v>0</v>
      </c>
      <c r="AT143" s="28">
        <f>'TN-Tabelle für Erasmus@ISB'!C155</f>
        <v>0</v>
      </c>
      <c r="AU143" s="28">
        <f>Intern!$AE$29</f>
        <v>1</v>
      </c>
      <c r="AV143" s="219">
        <f>SUM(Intern!$AE$20+Intern!$AE$21)</f>
        <v>3345</v>
      </c>
      <c r="AW143">
        <f>Intern!$AE$23</f>
        <v>0</v>
      </c>
      <c r="AX143">
        <f>Intern!$AE$24</f>
        <v>1</v>
      </c>
      <c r="AY143">
        <f>Intern!$AE$25</f>
        <v>0</v>
      </c>
      <c r="AZ143">
        <f>COUNTIF('TN-Tabelle für Erasmus@ISB'!$B$14:$B$155,"Lehrkräfte: Begleitperson")</f>
        <v>2</v>
      </c>
      <c r="BA143">
        <f>COUNTIF('TN-Tabelle für Erasmus@ISB'!$B$14:$B$155,"Lernende: Gruppenmobilität")</f>
        <v>1</v>
      </c>
      <c r="BB143" s="38">
        <f t="shared" si="10"/>
        <v>2</v>
      </c>
      <c r="BC143" s="38">
        <f>Intern!$AE$28</f>
        <v>2</v>
      </c>
      <c r="BD143" s="38">
        <f>Intern!$AE$29</f>
        <v>1</v>
      </c>
      <c r="BF143" s="10" t="str">
        <f>'TN-Tabelle für Erasmus@ISB'!Y155</f>
        <v>zu wenig km</v>
      </c>
      <c r="BG143" s="10">
        <f>'TN-Tabelle für Erasmus@ISB'!X155</f>
        <v>0</v>
      </c>
      <c r="BH143" s="10">
        <v>0</v>
      </c>
      <c r="BI143" s="13">
        <f>'TN-Tabelle für Erasmus@ISB'!AH155</f>
        <v>0</v>
      </c>
      <c r="BJ143" s="219">
        <f>SUM(Intern!$AE$20+Intern!$AE$21)</f>
        <v>3345</v>
      </c>
      <c r="BK143">
        <f>Intern!$AE$15</f>
        <v>413</v>
      </c>
      <c r="BL143">
        <f>Intern!$AE$14</f>
        <v>1897</v>
      </c>
      <c r="BM143" s="12"/>
    </row>
    <row r="144" spans="1:65" s="91" customFormat="1" ht="15" thickBot="1">
      <c r="A144" s="81"/>
      <c r="B144" s="213"/>
      <c r="C144" s="81"/>
      <c r="D144" s="81"/>
      <c r="E144" s="81"/>
      <c r="F144" s="81"/>
      <c r="G144" s="81"/>
      <c r="H144" s="82"/>
      <c r="I144" s="81"/>
      <c r="J144" s="83"/>
      <c r="K144" s="84"/>
      <c r="L144" s="84"/>
      <c r="M144" s="84"/>
      <c r="N144" s="84"/>
      <c r="O144" s="84"/>
      <c r="P144" s="85"/>
      <c r="Q144" s="87"/>
      <c r="R144" s="87"/>
      <c r="S144" s="85"/>
      <c r="T144" s="85"/>
      <c r="U144" s="197"/>
      <c r="V144" s="197"/>
      <c r="W144" s="197"/>
      <c r="X144" s="197"/>
      <c r="Y144" s="197"/>
      <c r="Z144" s="197"/>
      <c r="AA144" s="197"/>
      <c r="AB144" s="197"/>
      <c r="AC144" s="195"/>
      <c r="AD144" s="195"/>
      <c r="AE144" s="195"/>
      <c r="AF144" s="85"/>
      <c r="AG144" s="195"/>
      <c r="AH144" s="85"/>
      <c r="AI144" s="85"/>
      <c r="AJ144" s="85"/>
      <c r="AK144" s="85"/>
      <c r="AL144" s="85"/>
      <c r="AM144" s="86"/>
      <c r="AN144" s="89"/>
      <c r="AO144" s="88"/>
      <c r="AP144" s="85"/>
      <c r="AQ144" s="236"/>
      <c r="AR144" s="81"/>
      <c r="AS144" s="81"/>
      <c r="AT144" s="81"/>
      <c r="AU144" s="213"/>
      <c r="AV144" s="220"/>
      <c r="BB144" s="92"/>
      <c r="BC144" s="92"/>
      <c r="BF144" s="85"/>
      <c r="BG144" s="85"/>
      <c r="BH144" s="85"/>
      <c r="BI144" s="89"/>
      <c r="BJ144" s="220"/>
      <c r="BM144" s="84"/>
    </row>
    <row r="145" spans="1:65" ht="14">
      <c r="A145" s="28"/>
      <c r="B145" s="28"/>
      <c r="C145" s="28"/>
      <c r="D145" s="28"/>
      <c r="E145" s="28"/>
      <c r="F145" s="28"/>
      <c r="G145" s="28"/>
      <c r="H145" s="29"/>
      <c r="I145" s="28"/>
      <c r="J145" s="11"/>
      <c r="K145" s="12"/>
      <c r="L145" s="12"/>
      <c r="M145" s="12"/>
      <c r="N145" s="12"/>
      <c r="O145" s="12"/>
      <c r="P145" s="10"/>
      <c r="Q145" s="10"/>
      <c r="R145" s="10"/>
      <c r="S145" s="10"/>
      <c r="T145" s="10"/>
      <c r="U145" s="198"/>
      <c r="V145" s="198"/>
      <c r="W145" s="198"/>
      <c r="X145" s="198"/>
      <c r="Y145" s="198"/>
      <c r="Z145" s="198"/>
      <c r="AA145" s="198"/>
      <c r="AB145" s="198"/>
      <c r="AC145" s="10"/>
      <c r="AD145" s="10"/>
      <c r="AE145" s="10"/>
      <c r="AF145" s="10"/>
      <c r="AG145" s="10"/>
      <c r="AH145" s="10"/>
      <c r="AI145" s="10"/>
      <c r="AJ145" s="10"/>
      <c r="AK145" s="10"/>
      <c r="AL145" s="10"/>
      <c r="AM145" s="10"/>
      <c r="AN145" s="10"/>
      <c r="AO145" s="10"/>
      <c r="AP145" s="10"/>
      <c r="AR145" s="28"/>
      <c r="AS145" s="28"/>
      <c r="AT145" s="28"/>
      <c r="AU145" s="28"/>
      <c r="BF145" s="10"/>
      <c r="BG145" s="10"/>
      <c r="BH145" s="10"/>
      <c r="BI145" s="10"/>
      <c r="BM145" s="12"/>
    </row>
    <row r="146" spans="1:65" ht="14">
      <c r="A146" s="28"/>
      <c r="B146" s="28"/>
      <c r="C146" s="28"/>
      <c r="D146" s="28"/>
      <c r="E146" s="28"/>
      <c r="F146" s="28"/>
      <c r="G146" s="28"/>
      <c r="H146" s="29"/>
      <c r="I146" s="28"/>
      <c r="J146" s="11"/>
      <c r="K146" s="12"/>
      <c r="L146" s="12"/>
      <c r="M146" s="12"/>
      <c r="N146" s="12"/>
      <c r="O146" s="12"/>
      <c r="P146" s="10"/>
      <c r="Q146" s="10"/>
      <c r="R146" s="10"/>
      <c r="S146" s="10"/>
      <c r="T146" s="10"/>
      <c r="U146" s="198"/>
      <c r="V146" s="198"/>
      <c r="W146" s="198"/>
      <c r="X146" s="198"/>
      <c r="Y146" s="198"/>
      <c r="Z146" s="198"/>
      <c r="AA146" s="198"/>
      <c r="AB146" s="198"/>
      <c r="AC146" s="10"/>
      <c r="AD146" s="10"/>
      <c r="AE146" s="10"/>
      <c r="AF146" s="10"/>
      <c r="AG146" s="10"/>
      <c r="AH146" s="10"/>
      <c r="AI146" s="10"/>
      <c r="AJ146" s="10"/>
      <c r="AK146" s="10"/>
      <c r="AL146" s="10"/>
      <c r="AM146" s="10"/>
      <c r="AN146" s="10"/>
      <c r="AO146" s="10"/>
      <c r="AP146" s="10"/>
      <c r="AR146" s="28"/>
      <c r="AS146" s="28"/>
      <c r="AT146" s="28"/>
      <c r="AU146" s="28"/>
      <c r="BF146" s="10"/>
      <c r="BG146" s="10"/>
      <c r="BH146" s="10"/>
      <c r="BI146" s="10"/>
      <c r="BM146" s="12"/>
    </row>
    <row r="147" spans="1:65" ht="14">
      <c r="A147" s="28"/>
      <c r="B147" s="28"/>
      <c r="C147" s="28"/>
      <c r="D147" s="28"/>
      <c r="E147" s="28"/>
      <c r="F147" s="28"/>
      <c r="G147" s="28"/>
      <c r="H147" s="29"/>
      <c r="I147" s="28"/>
      <c r="J147" s="11"/>
      <c r="K147" s="12"/>
      <c r="L147" s="12"/>
      <c r="M147" s="12"/>
      <c r="N147" s="12"/>
      <c r="O147" s="12"/>
      <c r="P147" s="10"/>
      <c r="Q147" s="10"/>
      <c r="R147" s="10"/>
      <c r="S147" s="10"/>
      <c r="T147" s="10"/>
      <c r="U147" s="198"/>
      <c r="V147" s="198"/>
      <c r="W147" s="198"/>
      <c r="X147" s="198"/>
      <c r="Y147" s="198"/>
      <c r="Z147" s="198"/>
      <c r="AA147" s="198"/>
      <c r="AB147" s="198"/>
      <c r="AC147" s="10"/>
      <c r="AD147" s="10"/>
      <c r="AE147" s="10"/>
      <c r="AF147" s="10"/>
      <c r="AG147" s="10"/>
      <c r="AH147" s="10"/>
      <c r="AI147" s="10"/>
      <c r="AJ147" s="10"/>
      <c r="AK147" s="10"/>
      <c r="AL147" s="10"/>
      <c r="AM147" s="10"/>
      <c r="AN147" s="10"/>
      <c r="AO147" s="10"/>
      <c r="AP147" s="10"/>
      <c r="AR147" s="28"/>
      <c r="AS147" s="28"/>
      <c r="AT147" s="28"/>
      <c r="AU147" s="28"/>
      <c r="BF147" s="10"/>
      <c r="BG147" s="10"/>
      <c r="BH147" s="10"/>
      <c r="BI147" s="10"/>
      <c r="BM147" s="12"/>
    </row>
    <row r="148" spans="1:65" ht="14">
      <c r="A148" s="28"/>
      <c r="B148" s="28"/>
      <c r="C148" s="28"/>
      <c r="D148" s="28"/>
      <c r="E148" s="28"/>
      <c r="F148" s="28"/>
      <c r="G148" s="28"/>
      <c r="H148" s="29"/>
      <c r="I148" s="28"/>
      <c r="J148" s="11"/>
      <c r="K148" s="12"/>
      <c r="L148" s="12"/>
      <c r="M148" s="12"/>
      <c r="N148" s="12"/>
      <c r="O148" s="12"/>
      <c r="P148" s="10"/>
      <c r="Q148" s="10"/>
      <c r="R148" s="10"/>
      <c r="S148" s="10"/>
      <c r="T148" s="10"/>
      <c r="U148" s="198"/>
      <c r="V148" s="198"/>
      <c r="W148" s="198"/>
      <c r="X148" s="198"/>
      <c r="Y148" s="198"/>
      <c r="Z148" s="198"/>
      <c r="AA148" s="198"/>
      <c r="AB148" s="198"/>
      <c r="AC148" s="10"/>
      <c r="AD148" s="10"/>
      <c r="AE148" s="10"/>
      <c r="AF148" s="10"/>
      <c r="AG148" s="10"/>
      <c r="AH148" s="10"/>
      <c r="AI148" s="10"/>
      <c r="AJ148" s="10"/>
      <c r="AK148" s="10"/>
      <c r="AL148" s="10"/>
      <c r="AM148" s="10"/>
      <c r="AN148" s="10"/>
      <c r="AO148" s="10"/>
      <c r="AP148" s="10"/>
      <c r="AR148" s="28"/>
      <c r="AS148" s="28"/>
      <c r="AT148" s="28"/>
      <c r="AU148" s="28"/>
      <c r="BF148" s="10"/>
      <c r="BG148" s="10"/>
      <c r="BH148" s="10"/>
      <c r="BI148" s="10"/>
      <c r="BM148" s="12"/>
    </row>
    <row r="149" spans="1:65" ht="14">
      <c r="A149" s="28"/>
      <c r="B149" s="28"/>
      <c r="C149" s="28"/>
      <c r="D149" s="28"/>
      <c r="E149" s="28"/>
      <c r="F149" s="28"/>
      <c r="G149" s="28"/>
      <c r="H149" s="29"/>
      <c r="I149" s="28"/>
      <c r="J149" s="11"/>
      <c r="K149" s="12"/>
      <c r="L149" s="12"/>
      <c r="M149" s="12"/>
      <c r="N149" s="12"/>
      <c r="O149" s="12"/>
      <c r="P149" s="10"/>
      <c r="Q149" s="10"/>
      <c r="R149" s="10"/>
      <c r="S149" s="10"/>
      <c r="T149" s="10"/>
      <c r="U149" s="198"/>
      <c r="V149" s="198"/>
      <c r="W149" s="198"/>
      <c r="X149" s="198"/>
      <c r="Y149" s="198"/>
      <c r="Z149" s="198"/>
      <c r="AA149" s="198"/>
      <c r="AB149" s="198"/>
      <c r="AC149" s="10"/>
      <c r="AD149" s="10"/>
      <c r="AE149" s="10"/>
      <c r="AF149" s="10"/>
      <c r="AG149" s="10"/>
      <c r="AH149" s="10"/>
      <c r="AI149" s="10"/>
      <c r="AJ149" s="10"/>
      <c r="AK149" s="10"/>
      <c r="AL149" s="10"/>
      <c r="AM149" s="10"/>
      <c r="AN149" s="10"/>
      <c r="AO149" s="10"/>
      <c r="AP149" s="10"/>
      <c r="AR149" s="28"/>
      <c r="AS149" s="28"/>
      <c r="AT149" s="28"/>
      <c r="AU149" s="28"/>
      <c r="BF149" s="10"/>
      <c r="BG149" s="10"/>
      <c r="BH149" s="10"/>
      <c r="BI149" s="10"/>
      <c r="BM149" s="12"/>
    </row>
    <row r="150" spans="1:65" ht="14">
      <c r="A150" s="28"/>
      <c r="B150" s="28"/>
      <c r="C150" s="28"/>
      <c r="D150" s="28"/>
      <c r="E150" s="28"/>
      <c r="F150" s="28"/>
      <c r="G150" s="28"/>
      <c r="H150" s="29"/>
      <c r="I150" s="28"/>
      <c r="J150" s="11"/>
      <c r="K150" s="12"/>
      <c r="L150" s="12"/>
      <c r="M150" s="12"/>
      <c r="N150" s="12"/>
      <c r="O150" s="12"/>
      <c r="P150" s="10"/>
      <c r="Q150" s="10"/>
      <c r="R150" s="10"/>
      <c r="S150" s="10"/>
      <c r="T150" s="10"/>
      <c r="U150" s="198"/>
      <c r="V150" s="198"/>
      <c r="W150" s="198"/>
      <c r="X150" s="198"/>
      <c r="Y150" s="198"/>
      <c r="Z150" s="198"/>
      <c r="AA150" s="198"/>
      <c r="AB150" s="198"/>
      <c r="AC150" s="10"/>
      <c r="AD150" s="10"/>
      <c r="AE150" s="10"/>
      <c r="AF150" s="10"/>
      <c r="AG150" s="10"/>
      <c r="AH150" s="10"/>
      <c r="AI150" s="10"/>
      <c r="AJ150" s="10"/>
      <c r="AK150" s="10"/>
      <c r="AL150" s="10"/>
      <c r="AM150" s="10"/>
      <c r="AN150" s="10"/>
      <c r="AO150" s="10"/>
      <c r="AP150" s="10"/>
      <c r="AR150" s="28"/>
      <c r="AS150" s="28"/>
      <c r="AT150" s="28"/>
      <c r="AU150" s="28"/>
      <c r="BF150" s="10"/>
      <c r="BG150" s="10"/>
      <c r="BH150" s="10"/>
      <c r="BI150" s="10"/>
      <c r="BM150" s="12"/>
    </row>
    <row r="151" spans="1:65" ht="14">
      <c r="A151" s="28"/>
      <c r="B151" s="28"/>
      <c r="C151" s="28"/>
      <c r="D151" s="28"/>
      <c r="E151" s="28"/>
      <c r="F151" s="28"/>
      <c r="G151" s="28"/>
      <c r="H151" s="29"/>
      <c r="I151" s="28"/>
      <c r="J151" s="11"/>
      <c r="K151" s="12"/>
      <c r="L151" s="12"/>
      <c r="M151" s="12"/>
      <c r="N151" s="12"/>
      <c r="O151" s="12"/>
      <c r="P151" s="10"/>
      <c r="Q151" s="10"/>
      <c r="R151" s="10"/>
      <c r="S151" s="10"/>
      <c r="T151" s="10"/>
      <c r="U151" s="198"/>
      <c r="V151" s="198"/>
      <c r="W151" s="198"/>
      <c r="X151" s="198"/>
      <c r="Y151" s="198"/>
      <c r="Z151" s="198"/>
      <c r="AA151" s="198"/>
      <c r="AB151" s="198"/>
      <c r="AC151" s="10"/>
      <c r="AD151" s="10"/>
      <c r="AE151" s="10"/>
      <c r="AF151" s="10"/>
      <c r="AG151" s="10"/>
      <c r="AH151" s="10"/>
      <c r="AI151" s="10"/>
      <c r="AJ151" s="10"/>
      <c r="AK151" s="10"/>
      <c r="AL151" s="10"/>
      <c r="AM151" s="10"/>
      <c r="AN151" s="10"/>
      <c r="AO151" s="10"/>
      <c r="AP151" s="10"/>
      <c r="AR151" s="28"/>
      <c r="AS151" s="28"/>
      <c r="AT151" s="28"/>
      <c r="AU151" s="28"/>
      <c r="BF151" s="10"/>
      <c r="BG151" s="10"/>
      <c r="BH151" s="10"/>
      <c r="BI151" s="10"/>
      <c r="BM151" s="12"/>
    </row>
    <row r="152" spans="1:65" ht="14">
      <c r="A152" s="28"/>
      <c r="B152" s="28"/>
      <c r="C152" s="28"/>
      <c r="D152" s="28"/>
      <c r="E152" s="28"/>
      <c r="F152" s="28"/>
      <c r="G152" s="28"/>
      <c r="H152" s="29"/>
      <c r="I152" s="28"/>
      <c r="J152" s="11"/>
      <c r="K152" s="12"/>
      <c r="L152" s="12"/>
      <c r="M152" s="12"/>
      <c r="N152" s="12"/>
      <c r="O152" s="12"/>
      <c r="P152" s="10"/>
      <c r="Q152" s="10"/>
      <c r="R152" s="10"/>
      <c r="S152" s="10"/>
      <c r="T152" s="10"/>
      <c r="U152" s="198"/>
      <c r="V152" s="198"/>
      <c r="W152" s="198"/>
      <c r="X152" s="198"/>
      <c r="Y152" s="198"/>
      <c r="Z152" s="198"/>
      <c r="AA152" s="198"/>
      <c r="AB152" s="198"/>
      <c r="AC152" s="10"/>
      <c r="AD152" s="10"/>
      <c r="AE152" s="10"/>
      <c r="AF152" s="10"/>
      <c r="AG152" s="10"/>
      <c r="AH152" s="10"/>
      <c r="AI152" s="10"/>
      <c r="AJ152" s="10"/>
      <c r="AK152" s="10"/>
      <c r="AL152" s="10"/>
      <c r="AM152" s="10"/>
      <c r="AN152" s="10"/>
      <c r="AO152" s="10"/>
      <c r="AP152" s="10"/>
      <c r="AR152" s="28"/>
      <c r="AS152" s="28"/>
      <c r="AT152" s="28"/>
      <c r="AU152" s="28"/>
      <c r="BF152" s="10"/>
      <c r="BG152" s="10"/>
      <c r="BH152" s="10"/>
      <c r="BI152" s="10"/>
      <c r="BM152" s="12"/>
    </row>
    <row r="153" spans="1:65" ht="14">
      <c r="A153" s="28"/>
      <c r="B153" s="28"/>
      <c r="C153" s="28"/>
      <c r="D153" s="28"/>
      <c r="E153" s="28"/>
      <c r="F153" s="28"/>
      <c r="G153" s="28"/>
      <c r="H153" s="29"/>
      <c r="I153" s="28"/>
      <c r="J153" s="11"/>
      <c r="K153" s="12"/>
      <c r="L153" s="12"/>
      <c r="M153" s="12"/>
      <c r="N153" s="12"/>
      <c r="O153" s="12"/>
      <c r="P153" s="10"/>
      <c r="Q153" s="10"/>
      <c r="R153" s="10"/>
      <c r="S153" s="10"/>
      <c r="T153" s="10"/>
      <c r="U153" s="198"/>
      <c r="V153" s="198"/>
      <c r="W153" s="198"/>
      <c r="X153" s="198"/>
      <c r="Y153" s="198"/>
      <c r="Z153" s="198"/>
      <c r="AA153" s="198"/>
      <c r="AB153" s="198"/>
      <c r="AC153" s="10"/>
      <c r="AD153" s="10"/>
      <c r="AE153" s="10"/>
      <c r="AF153" s="10"/>
      <c r="AG153" s="10"/>
      <c r="AH153" s="10"/>
      <c r="AI153" s="10"/>
      <c r="AJ153" s="10"/>
      <c r="AK153" s="10"/>
      <c r="AL153" s="10"/>
      <c r="AM153" s="10"/>
      <c r="AN153" s="10"/>
      <c r="AO153" s="10"/>
      <c r="AP153" s="10"/>
      <c r="AR153" s="28"/>
      <c r="AS153" s="28"/>
      <c r="AT153" s="28"/>
      <c r="AU153" s="28"/>
      <c r="BF153" s="10"/>
      <c r="BG153" s="10"/>
      <c r="BH153" s="10"/>
      <c r="BI153" s="10"/>
      <c r="BM153" s="12"/>
    </row>
    <row r="154" spans="1:65" ht="14">
      <c r="A154" s="28"/>
      <c r="B154" s="28"/>
      <c r="C154" s="28"/>
      <c r="D154" s="28"/>
      <c r="E154" s="28"/>
      <c r="F154" s="28"/>
      <c r="G154" s="28"/>
      <c r="H154" s="29"/>
      <c r="I154" s="28"/>
      <c r="J154" s="11"/>
      <c r="K154" s="12"/>
      <c r="L154" s="12"/>
      <c r="M154" s="12"/>
      <c r="N154" s="12"/>
      <c r="O154" s="12"/>
      <c r="P154" s="10"/>
      <c r="Q154" s="10"/>
      <c r="R154" s="10"/>
      <c r="S154" s="10"/>
      <c r="T154" s="10"/>
      <c r="U154" s="198"/>
      <c r="V154" s="198"/>
      <c r="W154" s="198"/>
      <c r="X154" s="198"/>
      <c r="Y154" s="198"/>
      <c r="Z154" s="198"/>
      <c r="AA154" s="198"/>
      <c r="AB154" s="198"/>
      <c r="AC154" s="10"/>
      <c r="AD154" s="10"/>
      <c r="AE154" s="10"/>
      <c r="AF154" s="10"/>
      <c r="AG154" s="10"/>
      <c r="AH154" s="10"/>
      <c r="AI154" s="10"/>
      <c r="AJ154" s="10"/>
      <c r="AK154" s="10"/>
      <c r="AL154" s="10"/>
      <c r="AM154" s="10"/>
      <c r="AN154" s="10"/>
      <c r="AO154" s="10"/>
      <c r="AP154" s="10"/>
      <c r="AR154" s="28"/>
      <c r="AS154" s="28"/>
      <c r="AT154" s="28"/>
      <c r="AU154" s="28"/>
      <c r="BF154" s="10"/>
      <c r="BG154" s="10"/>
      <c r="BH154" s="10"/>
      <c r="BI154" s="10"/>
      <c r="BM154" s="12"/>
    </row>
    <row r="155" spans="1:65" ht="14">
      <c r="Q155" s="10"/>
      <c r="R155" s="10"/>
      <c r="AL155" s="10"/>
      <c r="AM155" s="10"/>
      <c r="AN155" s="10"/>
      <c r="AO155" s="10"/>
      <c r="BH155" s="10"/>
      <c r="BI155" s="10"/>
    </row>
    <row r="156" spans="1:65" ht="14">
      <c r="Q156" s="10"/>
      <c r="R156" s="10"/>
      <c r="AL156" s="10"/>
      <c r="AM156" s="10"/>
      <c r="AN156" s="10"/>
      <c r="AO156" s="10"/>
      <c r="BH156" s="10"/>
      <c r="BI156" s="10"/>
    </row>
    <row r="157" spans="1:65" ht="14">
      <c r="Q157" s="10"/>
      <c r="R157" s="10"/>
      <c r="AL157" s="10"/>
      <c r="AM157" s="10"/>
      <c r="AN157" s="10"/>
      <c r="AO157" s="10"/>
      <c r="BH157" s="10"/>
      <c r="BI157" s="10"/>
    </row>
    <row r="158" spans="1:65" ht="14">
      <c r="Q158" s="10"/>
      <c r="R158" s="10"/>
      <c r="AL158" s="10"/>
      <c r="AM158" s="10"/>
      <c r="AN158" s="10"/>
      <c r="AO158" s="10"/>
      <c r="BH158" s="10"/>
      <c r="BI158" s="10"/>
    </row>
    <row r="159" spans="1:65" ht="14">
      <c r="Q159" s="10"/>
      <c r="R159" s="10"/>
      <c r="AL159" s="10"/>
      <c r="AM159" s="10"/>
      <c r="AN159" s="10"/>
      <c r="AO159" s="10"/>
      <c r="BH159" s="10"/>
      <c r="BI159" s="10"/>
    </row>
    <row r="160" spans="1:65" ht="14">
      <c r="Q160" s="10"/>
      <c r="R160" s="10"/>
      <c r="AL160" s="10"/>
      <c r="AM160" s="10"/>
      <c r="AN160" s="10"/>
      <c r="AO160" s="10"/>
      <c r="BH160" s="10"/>
      <c r="BI160" s="10"/>
    </row>
    <row r="161" spans="17:61" ht="14">
      <c r="Q161" s="10"/>
      <c r="R161" s="10"/>
      <c r="AL161" s="10"/>
      <c r="AM161" s="10"/>
      <c r="AN161" s="10"/>
      <c r="AO161" s="10"/>
      <c r="BH161" s="10"/>
      <c r="BI161" s="10"/>
    </row>
    <row r="162" spans="17:61" ht="14">
      <c r="Q162" s="10"/>
      <c r="R162" s="10"/>
      <c r="AL162" s="10"/>
      <c r="AM162" s="10"/>
      <c r="AN162" s="10"/>
      <c r="AO162" s="10"/>
      <c r="BH162" s="10"/>
      <c r="BI162" s="10"/>
    </row>
    <row r="163" spans="17:61" ht="14">
      <c r="Q163" s="10"/>
      <c r="R163" s="10"/>
      <c r="AL163" s="10"/>
      <c r="AM163" s="10"/>
      <c r="AN163" s="10"/>
      <c r="AO163" s="10"/>
      <c r="BH163" s="10"/>
      <c r="BI163" s="10"/>
    </row>
  </sheetData>
  <sheetProtection algorithmName="SHA-512" hashValue="GxTP+g3461x1Gvz4sP5bD5RoMpal11g2Vzp84PtlH4eHHm1F8mjHoqT5sxZn84NljAEbl+HX54GHlW0t3IpYRg==" saltValue="jXZ+4B7wfrJwFroimuZfqQ==" spinCount="100000" sheet="1" objects="1" scenarios="1"/>
  <conditionalFormatting sqref="AN2:AQ143">
    <cfRule type="expression" dxfId="1" priority="4">
      <formula>AND(AN2&gt;2,IF(AM2="Nein",1,0))</formula>
    </cfRule>
  </conditionalFormatting>
  <conditionalFormatting sqref="BI2:BI143">
    <cfRule type="expression" dxfId="0" priority="1" stopIfTrue="1">
      <formula>AND(BI2&gt;2,IF(AM2="Nein",1,0))</formula>
    </cfRule>
  </conditionalFormatting>
  <hyperlinks>
    <hyperlink ref="AK1" r:id="rId1" xr:uid="{00000000-0004-0000-0400-000000000000}"/>
    <hyperlink ref="P1" r:id="rId2" display="Inklu-sion" xr:uid="{00000000-0004-0000-0400-000001000000}"/>
    <hyperlink ref="B1" r:id="rId3" location="/projects/fb1d4eb1-ca82-4992-b09d-22e5354794ec/organisation" xr:uid="{00000000-0004-0000-0400-000002000000}"/>
    <hyperlink ref="BG1" r:id="rId4" xr:uid="{00000000-0004-0000-0400-000003000000}"/>
  </hyperlinks>
  <pageMargins left="0.7" right="0.7" top="0.78740157499999996" bottom="0.78740157499999996" header="0.3" footer="0.3"/>
  <pageSetup paperSize="9" orientation="portrait" r:id="rId5"/>
  <ignoredErrors>
    <ignoredError sqref="AC2:AC143" unlockedFormula="1"/>
  </ignoredErrors>
  <legacyDrawing r:id="rId6"/>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Exportdaten</vt:lpstr>
      <vt:lpstr>TN-Tabelle für Erasmus@ISB</vt:lpstr>
      <vt:lpstr>Intern</vt:lpstr>
      <vt:lpstr>Formel Doku Changelog</vt:lpstr>
      <vt:lpstr>BM Personal Eintragung</vt:lpstr>
      <vt:lpstr>'TN-Tabelle für Erasmus@ISB'!Druckbereich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Bernd Schwarz</cp:lastModifiedBy>
  <cp:lastPrinted>2022-07-29T11:01:19Z</cp:lastPrinted>
  <dcterms:created xsi:type="dcterms:W3CDTF">2022-01-20T07:14:06Z</dcterms:created>
  <dcterms:modified xsi:type="dcterms:W3CDTF">2025-02-17T18:26:57Z</dcterms:modified>
</cp:coreProperties>
</file>