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S\12.0 Prüfungen\12.2 Jahrgangsstufentest\2023\Mathematik\Auswertung\"/>
    </mc:Choice>
  </mc:AlternateContent>
  <xr:revisionPtr revIDLastSave="0" documentId="8_{EB6A997C-8D2C-4276-B1A5-B71CD667E055}" xr6:coauthVersionLast="36" xr6:coauthVersionMax="36" xr10:uidLastSave="{00000000-0000-0000-0000-000000000000}"/>
  <workbookProtection workbookPassword="C8F0" lockStructure="1"/>
  <bookViews>
    <workbookView xWindow="120" yWindow="390" windowWidth="13410" windowHeight="13545" xr2:uid="{00000000-000D-0000-FFFF-FFFF00000000}"/>
  </bookViews>
  <sheets>
    <sheet name="Diagramme" sheetId="24" r:id="rId1"/>
    <sheet name="Ergebnis Bayern" sheetId="26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N48" i="24" l="1"/>
  <c r="M48" i="24"/>
  <c r="L48" i="24"/>
  <c r="K48" i="24"/>
  <c r="J48" i="24"/>
  <c r="I48" i="24"/>
  <c r="H48" i="24"/>
  <c r="G48" i="24"/>
  <c r="F48" i="24"/>
  <c r="E48" i="24"/>
  <c r="C48" i="24"/>
  <c r="O5" i="24"/>
  <c r="N5" i="24"/>
  <c r="M5" i="24"/>
  <c r="L5" i="24"/>
  <c r="K5" i="24"/>
  <c r="J5" i="24"/>
  <c r="G5" i="24"/>
  <c r="F5" i="24"/>
  <c r="E5" i="24"/>
  <c r="D5" i="24"/>
  <c r="C5" i="24"/>
  <c r="B5" i="24"/>
  <c r="F46" i="26" l="1"/>
  <c r="F65" i="26"/>
  <c r="F66" i="26"/>
  <c r="F67" i="26"/>
  <c r="C31" i="26"/>
  <c r="A53" i="26"/>
  <c r="B26" i="26"/>
  <c r="F47" i="26"/>
  <c r="C36" i="26"/>
  <c r="C35" i="26"/>
  <c r="C34" i="26"/>
  <c r="C33" i="26"/>
  <c r="C32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F50" i="26"/>
  <c r="F52" i="26"/>
  <c r="F51" i="26"/>
  <c r="B38" i="26"/>
  <c r="A48" i="24" s="1"/>
  <c r="F53" i="26"/>
  <c r="A54" i="26"/>
  <c r="A55" i="26"/>
  <c r="F48" i="26"/>
  <c r="F49" i="26"/>
  <c r="F55" i="26"/>
  <c r="A56" i="26"/>
  <c r="F54" i="26"/>
  <c r="F56" i="26"/>
  <c r="A57" i="26"/>
  <c r="A58" i="26"/>
  <c r="F57" i="26"/>
  <c r="F58" i="26"/>
  <c r="A59" i="26"/>
  <c r="F59" i="26"/>
  <c r="A60" i="26"/>
  <c r="A61" i="26"/>
  <c r="F60" i="26"/>
  <c r="A62" i="26"/>
  <c r="F61" i="26"/>
  <c r="F62" i="26"/>
  <c r="A63" i="26"/>
  <c r="A64" i="26"/>
  <c r="F64" i="26"/>
  <c r="F63" i="26"/>
</calcChain>
</file>

<file path=xl/sharedStrings.xml><?xml version="1.0" encoding="utf-8"?>
<sst xmlns="http://schemas.openxmlformats.org/spreadsheetml/2006/main" count="60" uniqueCount="54">
  <si>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</si>
  <si>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</si>
  <si>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</si>
  <si>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</si>
  <si>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</si>
  <si>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</si>
  <si>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</si>
  <si>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</si>
  <si>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</si>
  <si>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</si>
  <si>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</si>
  <si>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</si>
  <si>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</si>
  <si>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</si>
  <si>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</si>
  <si>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</si>
  <si>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</si>
  <si>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</si>
  <si>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</si>
  <si>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</si>
  <si>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</si>
  <si>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</si>
  <si>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</si>
  <si>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</si>
  <si>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</si>
  <si>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Notenverteilung</t>
  </si>
  <si>
    <t>Bayernweite Lösungsquoten nach Aufgaben</t>
  </si>
  <si>
    <t>Bayernvergleich</t>
  </si>
  <si>
    <t>Diagramme Jahrgangsstufentest</t>
  </si>
  <si>
    <t xml:space="preserve">Anteil </t>
  </si>
  <si>
    <t>Anteil</t>
  </si>
  <si>
    <t>Bayernweite Punkteverteilung</t>
  </si>
  <si>
    <t>1a</t>
  </si>
  <si>
    <t>1b</t>
  </si>
  <si>
    <t>2a</t>
  </si>
  <si>
    <t>2b</t>
  </si>
  <si>
    <t>Grundrechenarten</t>
  </si>
  <si>
    <t>Runden</t>
  </si>
  <si>
    <t>Ziffernkarten</t>
  </si>
  <si>
    <t>Winkel zeichnen</t>
  </si>
  <si>
    <t>Zahlengerade</t>
  </si>
  <si>
    <t>Platzhalter</t>
  </si>
  <si>
    <t>Fensterputzen</t>
  </si>
  <si>
    <t>Bohnen</t>
  </si>
  <si>
    <t>Term - Text</t>
  </si>
  <si>
    <t>Abstand</t>
  </si>
  <si>
    <t>Pyramide und Kegel</t>
  </si>
  <si>
    <t>Quadernetz</t>
  </si>
  <si>
    <t>Flächenberechnung</t>
  </si>
  <si>
    <t xml:space="preserve">Kletterhalle </t>
  </si>
  <si>
    <t>Eisbär</t>
  </si>
  <si>
    <t>Rechteck</t>
  </si>
  <si>
    <t>Quadrat</t>
  </si>
  <si>
    <t>Autohersteller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</si>
</sst>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198FC0"/>
      </left>
      <right style="thin">
        <color rgb="FF198FC0"/>
      </right>
      <top/>
      <bottom/>
      <diagonal/>
    </border>
    <border>
      <left style="thin">
        <color rgb="FF198FC0"/>
      </left>
      <right style="thin">
        <color rgb="FF198FC0"/>
      </right>
      <top/>
      <bottom style="double">
        <color rgb="FF198FC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3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6" borderId="0" xfId="0" applyFill="1"/>
    <xf numFmtId="0" fontId="8" fillId="6" borderId="2" xfId="0" applyFont="1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3" fillId="6" borderId="0" xfId="0" applyFont="1" applyFill="1"/>
    <xf numFmtId="0" fontId="9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3" fillId="0" borderId="8" xfId="0" applyFont="1" applyBorder="1"/>
    <xf numFmtId="0" fontId="13" fillId="0" borderId="9" xfId="0" applyFont="1" applyBorder="1"/>
    <xf numFmtId="9" fontId="13" fillId="0" borderId="8" xfId="1" applyFont="1" applyBorder="1"/>
    <xf numFmtId="9" fontId="13" fillId="0" borderId="9" xfId="1" applyFont="1" applyBorder="1"/>
    <xf numFmtId="0" fontId="10" fillId="7" borderId="0" xfId="0" applyFont="1" applyFill="1" applyAlignment="1">
      <alignment horizontal="center" vertical="center"/>
    </xf>
    <xf numFmtId="2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11" fillId="7" borderId="0" xfId="0" applyFont="1" applyFill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8" fontId="0" fillId="3" borderId="1" xfId="0" applyNumberForma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2" fillId="7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chemeClr val="accent3"/>
            </a:solidFill>
          </c:spPr>
          <c:invertIfNegative val="0"/>
          <c:cat>
            <c:numRef>
              <c:f>Diagramme!$B$4:$G$4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Diagramme!$J$5:$O$5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8-4EE6-A760-49E15966600C}"/>
            </c:ext>
          </c:extLst>
        </c:ser>
        <c:ser>
          <c:idx val="1"/>
          <c:order val="1"/>
          <c:tx>
            <c:v>Bayern</c:v>
          </c:tx>
          <c:spPr>
            <a:solidFill>
              <a:schemeClr val="accent1"/>
            </a:solidFill>
          </c:spPr>
          <c:invertIfNegative val="0"/>
          <c:cat>
            <c:numRef>
              <c:f>Diagramme!$B$4:$G$4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'Ergebnis Bayern'!$C$31:$C$36</c:f>
              <c:numCache>
                <c:formatCode>0.00%</c:formatCode>
                <c:ptCount val="6"/>
                <c:pt idx="0">
                  <c:v>4.3757467144563918E-2</c:v>
                </c:pt>
                <c:pt idx="1">
                  <c:v>0.14680406212664276</c:v>
                </c:pt>
                <c:pt idx="2">
                  <c:v>0.27365591397849465</c:v>
                </c:pt>
                <c:pt idx="3">
                  <c:v>0.29746117084826762</c:v>
                </c:pt>
                <c:pt idx="4">
                  <c:v>0.18342293906810037</c:v>
                </c:pt>
                <c:pt idx="5">
                  <c:v>5.4898446833930706E-2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8-4EE6-A760-49E15966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695"/>
        <c:axId val="1"/>
      </c:barChart>
      <c:catAx>
        <c:axId val="52103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Note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Anteil der Schüler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2103695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7809342253270974"/>
          <c:y val="2.618657852953566E-2"/>
          <c:w val="0.18509138989205298"/>
          <c:h val="5.938550273808366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054E-40F2-80AC-418951A1C3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054E-40F2-80AC-418951A1C3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54E-40F2-80AC-418951A1C3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4E-40F2-80AC-418951A1C3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54E-40F2-80AC-418951A1C39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54E-40F2-80AC-418951A1C39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54E-40F2-80AC-418951A1C39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54E-40F2-80AC-418951A1C39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054E-40F2-80AC-418951A1C39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54E-40F2-80AC-418951A1C39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054E-40F2-80AC-418951A1C39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54E-40F2-80AC-418951A1C39A}"/>
              </c:ext>
            </c:extLst>
          </c:dPt>
          <c:cat>
            <c:strRef>
              <c:f>Diagramme!$A$47:$N$47</c:f>
              <c:strCache>
                <c:ptCount val="14"/>
                <c:pt idx="0">
                  <c:v>Bayern</c:v>
                </c:pt>
                <c:pt idx="2">
                  <c:v>Schule</c:v>
                </c:pt>
                <c:pt idx="4">
                  <c:v>6 a</c:v>
                </c:pt>
                <c:pt idx="5">
                  <c:v>6 b</c:v>
                </c:pt>
                <c:pt idx="6">
                  <c:v>6 c</c:v>
                </c:pt>
                <c:pt idx="7">
                  <c:v>6 d</c:v>
                </c:pt>
                <c:pt idx="8">
                  <c:v>6 e</c:v>
                </c:pt>
                <c:pt idx="9">
                  <c:v>6 f</c:v>
                </c:pt>
                <c:pt idx="10">
                  <c:v>6 g</c:v>
                </c:pt>
                <c:pt idx="11">
                  <c:v>6 h</c:v>
                </c:pt>
                <c:pt idx="12">
                  <c:v>6 i</c:v>
                </c:pt>
                <c:pt idx="13">
                  <c:v>6 j</c:v>
                </c:pt>
              </c:strCache>
            </c:strRef>
          </c:cat>
          <c:val>
            <c:numRef>
              <c:f>Diagramme!$A$48:$N$48</c:f>
              <c:numCache>
                <c:formatCode>General</c:formatCode>
                <c:ptCount val="14"/>
                <c:pt idx="0" formatCode="0.00">
                  <c:v>3.5946833930704898</c:v>
                </c:pt>
                <c:pt idx="2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54E-40F2-80AC-418951A1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098895"/>
        <c:axId val="1"/>
      </c:barChart>
      <c:catAx>
        <c:axId val="520988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Notenschnitte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209889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chemeClr val="accent3"/>
            </a:solidFill>
          </c:spPr>
          <c:invertIfNegative val="0"/>
          <c:cat>
            <c:numRef>
              <c:f>'Ergebnis Bayern'!$A$4:$A$25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[1]Gesamtübersicht!$M$10:$M$31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A-4E67-A09F-0310A995676D}"/>
            </c:ext>
          </c:extLst>
        </c:ser>
        <c:ser>
          <c:idx val="1"/>
          <c:order val="1"/>
          <c:tx>
            <c:v>Bayern</c:v>
          </c:tx>
          <c:spPr>
            <a:solidFill>
              <a:schemeClr val="accent1"/>
            </a:solidFill>
          </c:spPr>
          <c:invertIfNegative val="0"/>
          <c:cat>
            <c:numRef>
              <c:f>'Ergebnis Bayern'!$A$4:$A$25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'Ergebnis Bayern'!$C$4:$C$25</c:f>
              <c:numCache>
                <c:formatCode>0.00%</c:formatCode>
                <c:ptCount val="22"/>
                <c:pt idx="0">
                  <c:v>1.045400238948626E-3</c:v>
                </c:pt>
                <c:pt idx="1">
                  <c:v>3.0465949820788533E-3</c:v>
                </c:pt>
                <c:pt idx="2">
                  <c:v>8.1541218637992824E-3</c:v>
                </c:pt>
                <c:pt idx="3">
                  <c:v>1.6726403823178016E-2</c:v>
                </c:pt>
                <c:pt idx="4">
                  <c:v>2.5925925925925925E-2</c:v>
                </c:pt>
                <c:pt idx="5">
                  <c:v>4.8357228195937872E-2</c:v>
                </c:pt>
                <c:pt idx="6">
                  <c:v>6.1320191158900833E-2</c:v>
                </c:pt>
                <c:pt idx="7">
                  <c:v>7.3745519713261654E-2</c:v>
                </c:pt>
                <c:pt idx="8">
                  <c:v>0.10017921146953405</c:v>
                </c:pt>
                <c:pt idx="9">
                  <c:v>9.7640382317801672E-2</c:v>
                </c:pt>
                <c:pt idx="10">
                  <c:v>9.9641577060931893E-2</c:v>
                </c:pt>
                <c:pt idx="11">
                  <c:v>0.10752688172043011</c:v>
                </c:pt>
                <c:pt idx="12">
                  <c:v>8.963560334528077E-2</c:v>
                </c:pt>
                <c:pt idx="13">
                  <c:v>7.6493428912783754E-2</c:v>
                </c:pt>
                <c:pt idx="14">
                  <c:v>6.818996415770609E-2</c:v>
                </c:pt>
                <c:pt idx="15">
                  <c:v>4.7013142174432497E-2</c:v>
                </c:pt>
                <c:pt idx="16">
                  <c:v>3.1600955794504185E-2</c:v>
                </c:pt>
                <c:pt idx="17">
                  <c:v>2.1714456391875747E-2</c:v>
                </c:pt>
                <c:pt idx="18">
                  <c:v>1.3112305854241339E-2</c:v>
                </c:pt>
                <c:pt idx="19">
                  <c:v>6.1827956989247311E-3</c:v>
                </c:pt>
                <c:pt idx="20">
                  <c:v>2.2401433691756271E-3</c:v>
                </c:pt>
                <c:pt idx="21">
                  <c:v>5.0776583034647547E-4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A-4E67-A09F-0310A995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098495"/>
        <c:axId val="1"/>
      </c:barChart>
      <c:catAx>
        <c:axId val="52098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Punkte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Anteil der Schüler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2098495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7809342253270974"/>
          <c:y val="2.6186588108357122E-2"/>
          <c:w val="0.1848138456377163"/>
          <c:h val="6.888715123080746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chemeClr val="accent3"/>
            </a:solidFill>
          </c:spPr>
          <c:invertIfNegative val="0"/>
          <c:cat>
            <c:strRef>
              <c:f>'Ergebnis Bayern'!$F$46:$F$66</c:f>
              <c:strCache>
                <c:ptCount val="21"/>
                <c:pt idx="0">
                  <c:v>1a Grundrechenarten</c:v>
                </c:pt>
                <c:pt idx="1">
                  <c:v>1b Grundrechenarten</c:v>
                </c:pt>
                <c:pt idx="2">
                  <c:v>2a Grundrechenarten</c:v>
                </c:pt>
                <c:pt idx="3">
                  <c:v>2b Grundrechenarten</c:v>
                </c:pt>
                <c:pt idx="4">
                  <c:v>3 Zahlengerade</c:v>
                </c:pt>
                <c:pt idx="5">
                  <c:v>4 Ziffernkarten</c:v>
                </c:pt>
                <c:pt idx="6">
                  <c:v>5 Runden</c:v>
                </c:pt>
                <c:pt idx="7">
                  <c:v>6 Platzhalter</c:v>
                </c:pt>
                <c:pt idx="8">
                  <c:v>7 Fensterputzen</c:v>
                </c:pt>
                <c:pt idx="9">
                  <c:v>8 Bohnen</c:v>
                </c:pt>
                <c:pt idx="10">
                  <c:v>9 Term - Text</c:v>
                </c:pt>
                <c:pt idx="11">
                  <c:v>10 Abstand</c:v>
                </c:pt>
                <c:pt idx="12">
                  <c:v>11 Pyramide und Kegel</c:v>
                </c:pt>
                <c:pt idx="13">
                  <c:v>12 Quadernetz</c:v>
                </c:pt>
                <c:pt idx="14">
                  <c:v>13 Winkel zeichnen</c:v>
                </c:pt>
                <c:pt idx="15">
                  <c:v>14 Flächenberechnung</c:v>
                </c:pt>
                <c:pt idx="16">
                  <c:v>15 Kletterhalle </c:v>
                </c:pt>
                <c:pt idx="17">
                  <c:v>16 Eisbär</c:v>
                </c:pt>
                <c:pt idx="18">
                  <c:v>17 Rechteck</c:v>
                </c:pt>
                <c:pt idx="19">
                  <c:v>18 Quadrat</c:v>
                </c:pt>
                <c:pt idx="20">
                  <c:v>19 Autohersteller</c:v>
                </c:pt>
              </c:strCache>
            </c:strRef>
          </c:cat>
          <c:val>
            <c:numRef>
              <c:f>[1]Gesamtübersicht!$E$10:$E$30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F86-BCCD-FBA281FC02E2}"/>
            </c:ext>
          </c:extLst>
        </c:ser>
        <c:ser>
          <c:idx val="1"/>
          <c:order val="1"/>
          <c:tx>
            <c:v>Bayern</c:v>
          </c:tx>
          <c:spPr>
            <a:solidFill>
              <a:schemeClr val="accent1"/>
            </a:solidFill>
          </c:spPr>
          <c:invertIfNegative val="0"/>
          <c:cat>
            <c:strRef>
              <c:f>'Ergebnis Bayern'!$F$46:$F$66</c:f>
              <c:strCache>
                <c:ptCount val="21"/>
                <c:pt idx="0">
                  <c:v>1a Grundrechenarten</c:v>
                </c:pt>
                <c:pt idx="1">
                  <c:v>1b Grundrechenarten</c:v>
                </c:pt>
                <c:pt idx="2">
                  <c:v>2a Grundrechenarten</c:v>
                </c:pt>
                <c:pt idx="3">
                  <c:v>2b Grundrechenarten</c:v>
                </c:pt>
                <c:pt idx="4">
                  <c:v>3 Zahlengerade</c:v>
                </c:pt>
                <c:pt idx="5">
                  <c:v>4 Ziffernkarten</c:v>
                </c:pt>
                <c:pt idx="6">
                  <c:v>5 Runden</c:v>
                </c:pt>
                <c:pt idx="7">
                  <c:v>6 Platzhalter</c:v>
                </c:pt>
                <c:pt idx="8">
                  <c:v>7 Fensterputzen</c:v>
                </c:pt>
                <c:pt idx="9">
                  <c:v>8 Bohnen</c:v>
                </c:pt>
                <c:pt idx="10">
                  <c:v>9 Term - Text</c:v>
                </c:pt>
                <c:pt idx="11">
                  <c:v>10 Abstand</c:v>
                </c:pt>
                <c:pt idx="12">
                  <c:v>11 Pyramide und Kegel</c:v>
                </c:pt>
                <c:pt idx="13">
                  <c:v>12 Quadernetz</c:v>
                </c:pt>
                <c:pt idx="14">
                  <c:v>13 Winkel zeichnen</c:v>
                </c:pt>
                <c:pt idx="15">
                  <c:v>14 Flächenberechnung</c:v>
                </c:pt>
                <c:pt idx="16">
                  <c:v>15 Kletterhalle </c:v>
                </c:pt>
                <c:pt idx="17">
                  <c:v>16 Eisbär</c:v>
                </c:pt>
                <c:pt idx="18">
                  <c:v>17 Rechteck</c:v>
                </c:pt>
                <c:pt idx="19">
                  <c:v>18 Quadrat</c:v>
                </c:pt>
                <c:pt idx="20">
                  <c:v>19 Autohersteller</c:v>
                </c:pt>
              </c:strCache>
            </c:strRef>
          </c:cat>
          <c:val>
            <c:numRef>
              <c:f>'Ergebnis Bayern'!$E$46:$E$66</c:f>
              <c:numCache>
                <c:formatCode>0%</c:formatCode>
                <c:ptCount val="21"/>
                <c:pt idx="0">
                  <c:v>0.44130000000000003</c:v>
                </c:pt>
                <c:pt idx="1">
                  <c:v>0.69089999999999996</c:v>
                </c:pt>
                <c:pt idx="2">
                  <c:v>0.34399999999999997</c:v>
                </c:pt>
                <c:pt idx="3">
                  <c:v>0.54430000000000001</c:v>
                </c:pt>
                <c:pt idx="4">
                  <c:v>0.73260000000000003</c:v>
                </c:pt>
                <c:pt idx="5">
                  <c:v>0.41310000000000002</c:v>
                </c:pt>
                <c:pt idx="6">
                  <c:v>0.56489999999999996</c:v>
                </c:pt>
                <c:pt idx="7">
                  <c:v>0.28639999999999999</c:v>
                </c:pt>
                <c:pt idx="8">
                  <c:v>0.49769999999999998</c:v>
                </c:pt>
                <c:pt idx="9">
                  <c:v>0.55420000000000003</c:v>
                </c:pt>
                <c:pt idx="10">
                  <c:v>0.57469999999999999</c:v>
                </c:pt>
                <c:pt idx="11">
                  <c:v>0.71250000000000002</c:v>
                </c:pt>
                <c:pt idx="12">
                  <c:v>0.56879999999999997</c:v>
                </c:pt>
                <c:pt idx="13">
                  <c:v>0.3362</c:v>
                </c:pt>
                <c:pt idx="14">
                  <c:v>0.64500000000000002</c:v>
                </c:pt>
                <c:pt idx="15">
                  <c:v>0.34639999999999999</c:v>
                </c:pt>
                <c:pt idx="16">
                  <c:v>0.6169</c:v>
                </c:pt>
                <c:pt idx="17">
                  <c:v>0.4304</c:v>
                </c:pt>
                <c:pt idx="18">
                  <c:v>0.29530000000000001</c:v>
                </c:pt>
                <c:pt idx="19">
                  <c:v>0.30759999999999998</c:v>
                </c:pt>
                <c:pt idx="20">
                  <c:v>0.26950000000000002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F86-BCCD-FBA281FC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098095"/>
        <c:axId val="1"/>
      </c:barChart>
      <c:catAx>
        <c:axId val="52098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Aufgabe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2098095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9114822611723012"/>
          <c:y val="2.7777777777777776E-2"/>
          <c:w val="0.18592896715089346"/>
          <c:h val="5.581146106736657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'Ergebnis Bayern'!$A$4:$A$25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'Ergebnis Bayern'!$B$4:$B$25</c:f>
              <c:numCache>
                <c:formatCode>General</c:formatCode>
                <c:ptCount val="22"/>
                <c:pt idx="0">
                  <c:v>35</c:v>
                </c:pt>
                <c:pt idx="1">
                  <c:v>102</c:v>
                </c:pt>
                <c:pt idx="2">
                  <c:v>273</c:v>
                </c:pt>
                <c:pt idx="3">
                  <c:v>560</c:v>
                </c:pt>
                <c:pt idx="4">
                  <c:v>868</c:v>
                </c:pt>
                <c:pt idx="5">
                  <c:v>1619</c:v>
                </c:pt>
                <c:pt idx="6">
                  <c:v>2053</c:v>
                </c:pt>
                <c:pt idx="7">
                  <c:v>2469</c:v>
                </c:pt>
                <c:pt idx="8">
                  <c:v>3354</c:v>
                </c:pt>
                <c:pt idx="9">
                  <c:v>3269</c:v>
                </c:pt>
                <c:pt idx="10">
                  <c:v>3336</c:v>
                </c:pt>
                <c:pt idx="11">
                  <c:v>3600</c:v>
                </c:pt>
                <c:pt idx="12">
                  <c:v>3001</c:v>
                </c:pt>
                <c:pt idx="13">
                  <c:v>2561</c:v>
                </c:pt>
                <c:pt idx="14">
                  <c:v>2283</c:v>
                </c:pt>
                <c:pt idx="15">
                  <c:v>1574</c:v>
                </c:pt>
                <c:pt idx="16">
                  <c:v>1058</c:v>
                </c:pt>
                <c:pt idx="17">
                  <c:v>727</c:v>
                </c:pt>
                <c:pt idx="18">
                  <c:v>439</c:v>
                </c:pt>
                <c:pt idx="19">
                  <c:v>207</c:v>
                </c:pt>
                <c:pt idx="20">
                  <c:v>75</c:v>
                </c:pt>
                <c:pt idx="2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8-4EDA-86AB-38B01E6A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52099295"/>
        <c:axId val="1"/>
      </c:barChart>
      <c:catAx>
        <c:axId val="52099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Gesamtpunkte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Anzahl der Schülerinnen und Schüler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099295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'Ergebnis Bayern'!$A$31:$A$36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'Ergebnis Bayern'!$B$31:$B$36</c:f>
              <c:numCache>
                <c:formatCode>General</c:formatCode>
                <c:ptCount val="6"/>
                <c:pt idx="0">
                  <c:v>1465</c:v>
                </c:pt>
                <c:pt idx="1">
                  <c:v>4915</c:v>
                </c:pt>
                <c:pt idx="2">
                  <c:v>9162</c:v>
                </c:pt>
                <c:pt idx="3">
                  <c:v>9959</c:v>
                </c:pt>
                <c:pt idx="4">
                  <c:v>6141</c:v>
                </c:pt>
                <c:pt idx="5">
                  <c:v>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F-40F2-B7BE-FFADD37BC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52100095"/>
        <c:axId val="1"/>
      </c:barChart>
      <c:catAx>
        <c:axId val="52100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Note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Anzahl der Schülerinnen und Schüler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10009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invertIfNegative val="0"/>
          <c:cat>
            <c:strRef>
              <c:f>'Ergebnis Bayern'!$B$46:$D$66</c:f>
              <c:strCache>
                <c:ptCount val="21"/>
                <c:pt idx="0">
                  <c:v>Grundrechenarten</c:v>
                </c:pt>
                <c:pt idx="1">
                  <c:v>Grundrechenarten</c:v>
                </c:pt>
                <c:pt idx="2">
                  <c:v>Grundrechenarten</c:v>
                </c:pt>
                <c:pt idx="3">
                  <c:v>Grundrechenarten</c:v>
                </c:pt>
                <c:pt idx="4">
                  <c:v>Zahlengerade</c:v>
                </c:pt>
                <c:pt idx="5">
                  <c:v>Ziffernkarten</c:v>
                </c:pt>
                <c:pt idx="6">
                  <c:v>Runden</c:v>
                </c:pt>
                <c:pt idx="7">
                  <c:v>Platzhalter</c:v>
                </c:pt>
                <c:pt idx="8">
                  <c:v>Fensterputzen</c:v>
                </c:pt>
                <c:pt idx="9">
                  <c:v>Bohnen</c:v>
                </c:pt>
                <c:pt idx="10">
                  <c:v>Term - Text</c:v>
                </c:pt>
                <c:pt idx="11">
                  <c:v>Abstand</c:v>
                </c:pt>
                <c:pt idx="12">
                  <c:v>Pyramide und Kegel</c:v>
                </c:pt>
                <c:pt idx="13">
                  <c:v>Quadernetz</c:v>
                </c:pt>
                <c:pt idx="14">
                  <c:v>Winkel zeichnen</c:v>
                </c:pt>
                <c:pt idx="15">
                  <c:v>Flächenberechnung</c:v>
                </c:pt>
                <c:pt idx="16">
                  <c:v>Kletterhalle </c:v>
                </c:pt>
                <c:pt idx="17">
                  <c:v>Eisbär</c:v>
                </c:pt>
                <c:pt idx="18">
                  <c:v>Rechteck</c:v>
                </c:pt>
                <c:pt idx="19">
                  <c:v>Quadrat</c:v>
                </c:pt>
                <c:pt idx="20">
                  <c:v>Autohersteller</c:v>
                </c:pt>
              </c:strCache>
            </c:strRef>
          </c:cat>
          <c:val>
            <c:numRef>
              <c:f>'Ergebnis Bayern'!$E$46:$E$66</c:f>
              <c:numCache>
                <c:formatCode>0%</c:formatCode>
                <c:ptCount val="21"/>
                <c:pt idx="0">
                  <c:v>0.44130000000000003</c:v>
                </c:pt>
                <c:pt idx="1">
                  <c:v>0.69089999999999996</c:v>
                </c:pt>
                <c:pt idx="2">
                  <c:v>0.34399999999999997</c:v>
                </c:pt>
                <c:pt idx="3">
                  <c:v>0.54430000000000001</c:v>
                </c:pt>
                <c:pt idx="4">
                  <c:v>0.73260000000000003</c:v>
                </c:pt>
                <c:pt idx="5">
                  <c:v>0.41310000000000002</c:v>
                </c:pt>
                <c:pt idx="6">
                  <c:v>0.56489999999999996</c:v>
                </c:pt>
                <c:pt idx="7">
                  <c:v>0.28639999999999999</c:v>
                </c:pt>
                <c:pt idx="8">
                  <c:v>0.49769999999999998</c:v>
                </c:pt>
                <c:pt idx="9">
                  <c:v>0.55420000000000003</c:v>
                </c:pt>
                <c:pt idx="10">
                  <c:v>0.57469999999999999</c:v>
                </c:pt>
                <c:pt idx="11">
                  <c:v>0.71250000000000002</c:v>
                </c:pt>
                <c:pt idx="12">
                  <c:v>0.56879999999999997</c:v>
                </c:pt>
                <c:pt idx="13">
                  <c:v>0.3362</c:v>
                </c:pt>
                <c:pt idx="14">
                  <c:v>0.64500000000000002</c:v>
                </c:pt>
                <c:pt idx="15">
                  <c:v>0.34639999999999999</c:v>
                </c:pt>
                <c:pt idx="16">
                  <c:v>0.6169</c:v>
                </c:pt>
                <c:pt idx="17">
                  <c:v>0.4304</c:v>
                </c:pt>
                <c:pt idx="18">
                  <c:v>0.29530000000000001</c:v>
                </c:pt>
                <c:pt idx="19">
                  <c:v>0.30759999999999998</c:v>
                </c:pt>
                <c:pt idx="20">
                  <c:v>0.26950000000000002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4-4AF8-8EB2-0D73CE33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295"/>
        <c:axId val="1"/>
      </c:barChart>
      <c:catAx>
        <c:axId val="52103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210329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 macro="">
      <xdr:nvGraphicFramePr>
        <xdr:cNvPr id="553360" name="Diagramm 4">
          <a:extLst>
            <a:ext uri="{FF2B5EF4-FFF2-40B4-BE49-F238E27FC236}">
              <a16:creationId xmlns:a16="http://schemas.microsoft.com/office/drawing/2014/main" id="{FAD79FAC-4152-4A43-BBC7-C92103F2C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 macro="">
      <xdr:nvGraphicFramePr>
        <xdr:cNvPr id="553361" name="Diagramm 5">
          <a:extLst>
            <a:ext uri="{FF2B5EF4-FFF2-40B4-BE49-F238E27FC236}">
              <a16:creationId xmlns:a16="http://schemas.microsoft.com/office/drawing/2014/main" id="{E71F6835-6DBB-4D01-90A2-DACDA67E2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 macro="">
      <xdr:nvGraphicFramePr>
        <xdr:cNvPr id="553362" name="Diagramm 6">
          <a:extLst>
            <a:ext uri="{FF2B5EF4-FFF2-40B4-BE49-F238E27FC236}">
              <a16:creationId xmlns:a16="http://schemas.microsoft.com/office/drawing/2014/main" id="{104082EF-202F-4AC9-AEB2-9FE3F52A4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15</xdr:col>
      <xdr:colOff>66675</xdr:colOff>
      <xdr:row>95</xdr:row>
      <xdr:rowOff>104775</xdr:rowOff>
    </xdr:to>
    <xdr:graphicFrame macro="">
      <xdr:nvGraphicFramePr>
        <xdr:cNvPr id="553363" name="Diagramm 5">
          <a:extLst>
            <a:ext uri="{FF2B5EF4-FFF2-40B4-BE49-F238E27FC236}">
              <a16:creationId xmlns:a16="http://schemas.microsoft.com/office/drawing/2014/main" id="{90620D55-99D8-491A-BE4D-1EF5C3378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 macro="">
      <xdr:nvGraphicFramePr>
        <xdr:cNvPr id="134548" name="Diagramm 4">
          <a:extLst>
            <a:ext uri="{FF2B5EF4-FFF2-40B4-BE49-F238E27FC236}">
              <a16:creationId xmlns:a16="http://schemas.microsoft.com/office/drawing/2014/main" id="{E3EAE90C-E61A-4B55-B353-66DBE3DE5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 macro="">
      <xdr:nvGraphicFramePr>
        <xdr:cNvPr id="134549" name="Diagramm 7">
          <a:extLst>
            <a:ext uri="{FF2B5EF4-FFF2-40B4-BE49-F238E27FC236}">
              <a16:creationId xmlns:a16="http://schemas.microsoft.com/office/drawing/2014/main" id="{5A01F880-117E-4655-95B1-84374A9A7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 macro="">
      <xdr:nvGraphicFramePr>
        <xdr:cNvPr id="134550" name="Diagramm 8">
          <a:extLst>
            <a:ext uri="{FF2B5EF4-FFF2-40B4-BE49-F238E27FC236}">
              <a16:creationId xmlns:a16="http://schemas.microsoft.com/office/drawing/2014/main" id="{02F51198-59E4-4ABA-81FE-E9B4503A5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shilfe_Mathematik/Auswertungshilfe_Mathemat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  <sheetName val="Auswertungshilfe_Mathematik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showGridLines="0" showRowColHeaders="0" tabSelected="1" zoomScaleNormal="100" workbookViewId="0">
      <selection activeCell="T23" sqref="T23"/>
    </sheetView>
  </sheetViews>
  <sheetFormatPr baseColWidth="10" defaultRowHeight="15" x14ac:dyDescent="0.25"/>
  <cols>
    <col min="1" max="15" width="6.42578125" customWidth="1"/>
  </cols>
  <sheetData>
    <row r="1" spans="1:15" ht="24.95" customHeight="1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 t="s">
        <v>27</v>
      </c>
      <c r="J1" s="32"/>
      <c r="K1" s="32"/>
      <c r="L1" s="32"/>
      <c r="M1" s="32"/>
      <c r="N1" s="32"/>
      <c r="O1" s="32"/>
    </row>
    <row r="2" spans="1:15" ht="22.5" customHeight="1" x14ac:dyDescent="0.25">
      <c r="A2" s="11"/>
      <c r="B2" s="11"/>
      <c r="C2" s="11"/>
      <c r="D2" s="11"/>
      <c r="E2" s="11"/>
      <c r="F2" s="11"/>
      <c r="G2" s="11"/>
      <c r="H2" s="11"/>
    </row>
    <row r="3" spans="1:15" ht="20.100000000000001" customHeight="1" x14ac:dyDescent="0.25">
      <c r="A3" s="37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customHeight="1" x14ac:dyDescent="0.25">
      <c r="A4" s="23" t="s">
        <v>2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4"/>
      <c r="I4" s="23" t="s">
        <v>2</v>
      </c>
      <c r="J4" s="23">
        <v>1</v>
      </c>
      <c r="K4" s="23">
        <v>2</v>
      </c>
      <c r="L4" s="23">
        <v>3</v>
      </c>
      <c r="M4" s="23">
        <v>4</v>
      </c>
      <c r="N4" s="23">
        <v>5</v>
      </c>
      <c r="O4" s="23">
        <v>6</v>
      </c>
    </row>
    <row r="5" spans="1:15" ht="15" customHeight="1" x14ac:dyDescent="0.25">
      <c r="A5" s="25" t="s">
        <v>7</v>
      </c>
      <c r="B5" s="25">
        <f>[1]Diagramme!B$5</f>
        <v>0</v>
      </c>
      <c r="C5" s="25">
        <f>[1]Diagramme!C$5</f>
        <v>0</v>
      </c>
      <c r="D5" s="25">
        <f>[1]Diagramme!D$5</f>
        <v>0</v>
      </c>
      <c r="E5" s="25">
        <f>[1]Diagramme!E$5</f>
        <v>0</v>
      </c>
      <c r="F5" s="25">
        <f>[1]Diagramme!F$5</f>
        <v>0</v>
      </c>
      <c r="G5" s="25">
        <f>[1]Diagramme!G$5</f>
        <v>0</v>
      </c>
      <c r="H5" s="24"/>
      <c r="I5" s="25" t="s">
        <v>6</v>
      </c>
      <c r="J5" s="26">
        <f>[1]Diagramme!J$5</f>
        <v>0</v>
      </c>
      <c r="K5" s="26">
        <f>[1]Diagramme!K$5</f>
        <v>0</v>
      </c>
      <c r="L5" s="26">
        <f>[1]Diagramme!L$5</f>
        <v>0</v>
      </c>
      <c r="M5" s="26">
        <f>[1]Diagramme!M$5</f>
        <v>0</v>
      </c>
      <c r="N5" s="26">
        <f>[1]Diagramme!N$5</f>
        <v>0</v>
      </c>
      <c r="O5" s="26">
        <f>[1]Diagramme!O$5</f>
        <v>0</v>
      </c>
    </row>
    <row r="7" spans="1:15" ht="20.100000000000001" customHeight="1" x14ac:dyDescent="0.25"/>
    <row r="12" spans="1:15" x14ac:dyDescent="0.25">
      <c r="J12" s="8"/>
    </row>
    <row r="24" spans="1:15" ht="56.25" customHeight="1" x14ac:dyDescent="0.25"/>
    <row r="25" spans="1:15" s="9" customFormat="1" ht="20.100000000000001" customHeight="1" x14ac:dyDescent="0.25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43" spans="1:15" s="10" customFormat="1" ht="73.5" customHeight="1" x14ac:dyDescent="0.25"/>
    <row r="44" spans="1:15" ht="13.5" customHeight="1" x14ac:dyDescent="0.25"/>
    <row r="45" spans="1:15" ht="20.100000000000001" customHeight="1" x14ac:dyDescent="0.25">
      <c r="A45" s="36" t="s">
        <v>10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7" spans="1:15" x14ac:dyDescent="0.25">
      <c r="A47" s="39" t="s">
        <v>11</v>
      </c>
      <c r="B47" s="39"/>
      <c r="C47" s="40" t="s">
        <v>12</v>
      </c>
      <c r="D47" s="40"/>
      <c r="E47" s="14" t="s">
        <v>13</v>
      </c>
      <c r="F47" s="14" t="s">
        <v>14</v>
      </c>
      <c r="G47" s="14" t="s">
        <v>15</v>
      </c>
      <c r="H47" s="14" t="s">
        <v>16</v>
      </c>
      <c r="I47" s="14" t="s">
        <v>17</v>
      </c>
      <c r="J47" s="14" t="s">
        <v>18</v>
      </c>
      <c r="K47" s="14" t="s">
        <v>19</v>
      </c>
      <c r="L47" s="14" t="s">
        <v>20</v>
      </c>
      <c r="M47" s="14" t="s">
        <v>21</v>
      </c>
      <c r="N47" s="14" t="s">
        <v>22</v>
      </c>
    </row>
    <row r="48" spans="1:15" x14ac:dyDescent="0.25">
      <c r="A48" s="33">
        <f>'Ergebnis Bayern'!B38</f>
        <v>3.5946833930704898</v>
      </c>
      <c r="B48" s="34"/>
      <c r="C48" s="35" t="str">
        <f>[1]Diagramme!A$48</f>
        <v/>
      </c>
      <c r="D48" s="35"/>
      <c r="E48" s="13" t="str">
        <f>[1]Diagramme!C$48</f>
        <v/>
      </c>
      <c r="F48" s="13" t="str">
        <f>[1]Diagramme!D$48</f>
        <v/>
      </c>
      <c r="G48" s="13" t="str">
        <f>[1]Diagramme!E$48</f>
        <v/>
      </c>
      <c r="H48" s="13" t="str">
        <f>[1]Diagramme!F$48</f>
        <v/>
      </c>
      <c r="I48" s="13" t="str">
        <f>[1]Diagramme!G$48</f>
        <v/>
      </c>
      <c r="J48" s="13" t="str">
        <f>[1]Diagramme!H$48</f>
        <v/>
      </c>
      <c r="K48" s="13" t="str">
        <f>[1]Diagramme!I$48</f>
        <v/>
      </c>
      <c r="L48" s="13" t="str">
        <f>[1]Diagramme!J$48</f>
        <v/>
      </c>
      <c r="M48" s="13" t="str">
        <f>[1]Diagramme!K$48</f>
        <v/>
      </c>
      <c r="N48" s="13" t="str">
        <f>[1]Diagramme!L$48</f>
        <v/>
      </c>
    </row>
    <row r="73" spans="1:15" s="15" customFormat="1" ht="20.100000000000001" customHeight="1" x14ac:dyDescent="0.25">
      <c r="A73" s="36" t="s">
        <v>24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</sheetData>
  <sheetProtection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7"/>
  <sheetViews>
    <sheetView showGridLines="0" zoomScale="172" zoomScaleNormal="172" workbookViewId="0">
      <selection activeCell="A59" sqref="A59"/>
    </sheetView>
  </sheetViews>
  <sheetFormatPr baseColWidth="10" defaultRowHeight="15" x14ac:dyDescent="0.25"/>
  <cols>
    <col min="1" max="3" width="12.7109375" customWidth="1"/>
  </cols>
  <sheetData>
    <row r="1" spans="1:8" ht="24.95" customHeight="1" x14ac:dyDescent="0.25">
      <c r="A1" s="44" t="s">
        <v>31</v>
      </c>
      <c r="B1" s="44"/>
      <c r="C1" s="44"/>
      <c r="D1" s="44"/>
      <c r="E1" s="44"/>
      <c r="F1" s="44"/>
      <c r="G1" s="44"/>
      <c r="H1" s="44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30" x14ac:dyDescent="0.25">
      <c r="A3" s="18" t="s">
        <v>1</v>
      </c>
      <c r="B3" s="18" t="s">
        <v>4</v>
      </c>
      <c r="C3" s="19" t="s">
        <v>5</v>
      </c>
    </row>
    <row r="4" spans="1:8" x14ac:dyDescent="0.25">
      <c r="A4" s="2">
        <v>0</v>
      </c>
      <c r="B4" s="28">
        <v>35</v>
      </c>
      <c r="C4" s="6">
        <f>IF(SUM($B$4:$B$25)=0,"",B4/SUM($B$4:$B$25))</f>
        <v>1.045400238948626E-3</v>
      </c>
    </row>
    <row r="5" spans="1:8" x14ac:dyDescent="0.25">
      <c r="A5" s="3">
        <v>1</v>
      </c>
      <c r="B5" s="28">
        <v>102</v>
      </c>
      <c r="C5" s="7">
        <f t="shared" ref="C5:C25" si="0">IF(SUM($B$4:$B$25)=0,"",B5/SUM($B$4:$B$25))</f>
        <v>3.0465949820788533E-3</v>
      </c>
    </row>
    <row r="6" spans="1:8" x14ac:dyDescent="0.25">
      <c r="A6" s="2">
        <v>2</v>
      </c>
      <c r="B6" s="28">
        <v>273</v>
      </c>
      <c r="C6" s="6">
        <f t="shared" si="0"/>
        <v>8.1541218637992824E-3</v>
      </c>
    </row>
    <row r="7" spans="1:8" x14ac:dyDescent="0.25">
      <c r="A7" s="3">
        <v>3</v>
      </c>
      <c r="B7" s="28">
        <v>560</v>
      </c>
      <c r="C7" s="7">
        <f t="shared" si="0"/>
        <v>1.6726403823178016E-2</v>
      </c>
    </row>
    <row r="8" spans="1:8" x14ac:dyDescent="0.25">
      <c r="A8" s="2">
        <v>4</v>
      </c>
      <c r="B8" s="28">
        <v>868</v>
      </c>
      <c r="C8" s="6">
        <f t="shared" si="0"/>
        <v>2.5925925925925925E-2</v>
      </c>
    </row>
    <row r="9" spans="1:8" x14ac:dyDescent="0.25">
      <c r="A9" s="3">
        <v>5</v>
      </c>
      <c r="B9" s="28">
        <v>1619</v>
      </c>
      <c r="C9" s="7">
        <f t="shared" si="0"/>
        <v>4.8357228195937872E-2</v>
      </c>
    </row>
    <row r="10" spans="1:8" x14ac:dyDescent="0.25">
      <c r="A10" s="2">
        <v>6</v>
      </c>
      <c r="B10" s="28">
        <v>2053</v>
      </c>
      <c r="C10" s="6">
        <f t="shared" si="0"/>
        <v>6.1320191158900833E-2</v>
      </c>
    </row>
    <row r="11" spans="1:8" x14ac:dyDescent="0.25">
      <c r="A11" s="3">
        <v>7</v>
      </c>
      <c r="B11" s="28">
        <v>2469</v>
      </c>
      <c r="C11" s="7">
        <f t="shared" si="0"/>
        <v>7.3745519713261654E-2</v>
      </c>
    </row>
    <row r="12" spans="1:8" x14ac:dyDescent="0.25">
      <c r="A12" s="2">
        <v>8</v>
      </c>
      <c r="B12" s="28">
        <v>3354</v>
      </c>
      <c r="C12" s="6">
        <f t="shared" si="0"/>
        <v>0.10017921146953405</v>
      </c>
    </row>
    <row r="13" spans="1:8" x14ac:dyDescent="0.25">
      <c r="A13" s="3">
        <v>9</v>
      </c>
      <c r="B13" s="28">
        <v>3269</v>
      </c>
      <c r="C13" s="7">
        <f t="shared" si="0"/>
        <v>9.7640382317801672E-2</v>
      </c>
    </row>
    <row r="14" spans="1:8" x14ac:dyDescent="0.25">
      <c r="A14" s="2">
        <v>10</v>
      </c>
      <c r="B14" s="28">
        <v>3336</v>
      </c>
      <c r="C14" s="6">
        <f t="shared" si="0"/>
        <v>9.9641577060931893E-2</v>
      </c>
    </row>
    <row r="15" spans="1:8" x14ac:dyDescent="0.25">
      <c r="A15" s="3">
        <v>11</v>
      </c>
      <c r="B15" s="28">
        <v>3600</v>
      </c>
      <c r="C15" s="7">
        <f t="shared" si="0"/>
        <v>0.10752688172043011</v>
      </c>
    </row>
    <row r="16" spans="1:8" x14ac:dyDescent="0.25">
      <c r="A16" s="2">
        <v>12</v>
      </c>
      <c r="B16" s="28">
        <v>3001</v>
      </c>
      <c r="C16" s="6">
        <f t="shared" si="0"/>
        <v>8.963560334528077E-2</v>
      </c>
    </row>
    <row r="17" spans="1:8" x14ac:dyDescent="0.25">
      <c r="A17" s="3">
        <v>13</v>
      </c>
      <c r="B17" s="28">
        <v>2561</v>
      </c>
      <c r="C17" s="7">
        <f t="shared" si="0"/>
        <v>7.6493428912783754E-2</v>
      </c>
    </row>
    <row r="18" spans="1:8" x14ac:dyDescent="0.25">
      <c r="A18" s="2">
        <v>14</v>
      </c>
      <c r="B18" s="28">
        <v>2283</v>
      </c>
      <c r="C18" s="6">
        <f t="shared" si="0"/>
        <v>6.818996415770609E-2</v>
      </c>
    </row>
    <row r="19" spans="1:8" x14ac:dyDescent="0.25">
      <c r="A19" s="3">
        <v>15</v>
      </c>
      <c r="B19" s="28">
        <v>1574</v>
      </c>
      <c r="C19" s="7">
        <f t="shared" si="0"/>
        <v>4.7013142174432497E-2</v>
      </c>
    </row>
    <row r="20" spans="1:8" x14ac:dyDescent="0.25">
      <c r="A20" s="2">
        <v>16</v>
      </c>
      <c r="B20" s="28">
        <v>1058</v>
      </c>
      <c r="C20" s="6">
        <f t="shared" si="0"/>
        <v>3.1600955794504185E-2</v>
      </c>
    </row>
    <row r="21" spans="1:8" x14ac:dyDescent="0.25">
      <c r="A21" s="3">
        <v>17</v>
      </c>
      <c r="B21" s="28">
        <v>727</v>
      </c>
      <c r="C21" s="7">
        <f t="shared" si="0"/>
        <v>2.1714456391875747E-2</v>
      </c>
    </row>
    <row r="22" spans="1:8" x14ac:dyDescent="0.25">
      <c r="A22" s="2">
        <v>18</v>
      </c>
      <c r="B22" s="28">
        <v>439</v>
      </c>
      <c r="C22" s="6">
        <f t="shared" si="0"/>
        <v>1.3112305854241339E-2</v>
      </c>
    </row>
    <row r="23" spans="1:8" x14ac:dyDescent="0.25">
      <c r="A23" s="3">
        <v>19</v>
      </c>
      <c r="B23" s="28">
        <v>207</v>
      </c>
      <c r="C23" s="7">
        <f t="shared" si="0"/>
        <v>6.1827956989247311E-3</v>
      </c>
    </row>
    <row r="24" spans="1:8" x14ac:dyDescent="0.25">
      <c r="A24" s="2">
        <v>20</v>
      </c>
      <c r="B24" s="28">
        <v>75</v>
      </c>
      <c r="C24" s="6">
        <f t="shared" si="0"/>
        <v>2.2401433691756271E-3</v>
      </c>
    </row>
    <row r="25" spans="1:8" ht="15.75" thickBot="1" x14ac:dyDescent="0.3">
      <c r="A25" s="3">
        <v>21</v>
      </c>
      <c r="B25" s="29">
        <v>17</v>
      </c>
      <c r="C25" s="7">
        <f t="shared" si="0"/>
        <v>5.0776583034647547E-4</v>
      </c>
    </row>
    <row r="26" spans="1:8" ht="15.75" thickTop="1" x14ac:dyDescent="0.25">
      <c r="B26" s="27">
        <f>SUM(B4:B25)</f>
        <v>33480</v>
      </c>
    </row>
    <row r="28" spans="1:8" ht="24.95" customHeight="1" x14ac:dyDescent="0.25">
      <c r="A28" s="44" t="s">
        <v>25</v>
      </c>
      <c r="B28" s="44"/>
      <c r="C28" s="44"/>
      <c r="D28" s="44"/>
      <c r="E28" s="44"/>
      <c r="F28" s="44"/>
      <c r="G28" s="44"/>
      <c r="H28" s="44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ht="30" x14ac:dyDescent="0.25">
      <c r="A30" s="18" t="s">
        <v>2</v>
      </c>
      <c r="B30" s="18" t="s">
        <v>4</v>
      </c>
      <c r="C30" s="19" t="s">
        <v>29</v>
      </c>
    </row>
    <row r="31" spans="1:8" x14ac:dyDescent="0.25">
      <c r="A31" s="2">
        <v>1</v>
      </c>
      <c r="B31" s="28">
        <v>1465</v>
      </c>
      <c r="C31" s="6">
        <f t="shared" ref="C31:C36" si="1">IF(SUM($B$4:$B$25)=0,"",B31/SUM($B$4:$B$25))</f>
        <v>4.3757467144563918E-2</v>
      </c>
    </row>
    <row r="32" spans="1:8" x14ac:dyDescent="0.25">
      <c r="A32" s="3">
        <v>2</v>
      </c>
      <c r="B32" s="28">
        <v>4915</v>
      </c>
      <c r="C32" s="7">
        <f t="shared" si="1"/>
        <v>0.14680406212664276</v>
      </c>
    </row>
    <row r="33" spans="1:30" x14ac:dyDescent="0.25">
      <c r="A33" s="2">
        <v>3</v>
      </c>
      <c r="B33" s="28">
        <v>9162</v>
      </c>
      <c r="C33" s="6">
        <f t="shared" si="1"/>
        <v>0.27365591397849465</v>
      </c>
    </row>
    <row r="34" spans="1:30" x14ac:dyDescent="0.25">
      <c r="A34" s="3">
        <v>4</v>
      </c>
      <c r="B34" s="28">
        <v>9959</v>
      </c>
      <c r="C34" s="7">
        <f t="shared" si="1"/>
        <v>0.29746117084826762</v>
      </c>
    </row>
    <row r="35" spans="1:30" x14ac:dyDescent="0.25">
      <c r="A35" s="2">
        <v>5</v>
      </c>
      <c r="B35" s="28">
        <v>6141</v>
      </c>
      <c r="C35" s="6">
        <f t="shared" si="1"/>
        <v>0.18342293906810037</v>
      </c>
    </row>
    <row r="36" spans="1:30" ht="15.75" thickBot="1" x14ac:dyDescent="0.3">
      <c r="A36" s="3">
        <v>6</v>
      </c>
      <c r="B36" s="29">
        <v>1838</v>
      </c>
      <c r="C36" s="7">
        <f t="shared" si="1"/>
        <v>5.4898446833930706E-2</v>
      </c>
    </row>
    <row r="37" spans="1:30" ht="15.75" thickTop="1" x14ac:dyDescent="0.25">
      <c r="A37" s="4"/>
      <c r="B37" s="4"/>
      <c r="C37" s="5"/>
    </row>
    <row r="38" spans="1:30" ht="18.75" customHeight="1" x14ac:dyDescent="0.25">
      <c r="A38" s="19" t="s">
        <v>23</v>
      </c>
      <c r="B38" s="12">
        <f>IF(SUM(B4:B25)=0,"",(B31*A31+B32*A32+B33*A33+B34*A34+B35*A35+B36*A36)/SUM(B31:B36))</f>
        <v>3.5946833930704898</v>
      </c>
      <c r="C38" s="5"/>
    </row>
    <row r="39" spans="1:30" x14ac:dyDescent="0.25">
      <c r="A39" s="4"/>
      <c r="B39" s="4"/>
      <c r="C39" s="5"/>
    </row>
    <row r="40" spans="1:30" x14ac:dyDescent="0.25">
      <c r="A40" s="4"/>
      <c r="B40" s="4"/>
      <c r="C40" s="5"/>
    </row>
    <row r="41" spans="1:30" ht="135.75" customHeight="1" x14ac:dyDescent="0.25">
      <c r="A41" s="4"/>
      <c r="B41" s="4"/>
      <c r="C41" s="5"/>
    </row>
    <row r="42" spans="1:30" x14ac:dyDescent="0.25">
      <c r="A42" s="4"/>
      <c r="B42" s="4"/>
      <c r="C42" s="5"/>
    </row>
    <row r="43" spans="1:30" s="17" customFormat="1" ht="24.95" customHeight="1" x14ac:dyDescent="0.25">
      <c r="A43" s="44" t="s">
        <v>26</v>
      </c>
      <c r="B43" s="44"/>
      <c r="C43" s="44"/>
      <c r="D43" s="44"/>
      <c r="E43" s="44"/>
      <c r="F43" s="44"/>
      <c r="G43" s="44"/>
      <c r="H43" s="44"/>
    </row>
    <row r="44" spans="1:30" x14ac:dyDescent="0.25">
      <c r="A44" s="1"/>
      <c r="B44" s="1"/>
      <c r="C44" s="1"/>
      <c r="D44" s="1"/>
      <c r="E44" s="1"/>
      <c r="F44" s="1"/>
      <c r="G44" s="1"/>
      <c r="H44" s="1"/>
    </row>
    <row r="45" spans="1:30" ht="30" customHeight="1" x14ac:dyDescent="0.25">
      <c r="A45" s="18" t="s">
        <v>3</v>
      </c>
      <c r="B45" s="45" t="s">
        <v>0</v>
      </c>
      <c r="C45" s="45"/>
      <c r="D45" s="45"/>
      <c r="E45" s="19" t="s">
        <v>30</v>
      </c>
      <c r="F45" s="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2" t="s">
        <v>32</v>
      </c>
      <c r="B46" s="46" t="s">
        <v>36</v>
      </c>
      <c r="C46" s="47"/>
      <c r="D46" s="48"/>
      <c r="E46" s="30">
        <v>0.44130000000000003</v>
      </c>
      <c r="F46" s="17" t="str">
        <f>A46&amp;" "&amp;B46</f>
        <v>1a Grundrechenarten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16" t="s">
        <v>33</v>
      </c>
      <c r="B47" s="41" t="s">
        <v>36</v>
      </c>
      <c r="C47" s="42"/>
      <c r="D47" s="43"/>
      <c r="E47" s="30">
        <v>0.69089999999999996</v>
      </c>
      <c r="F47" s="17" t="str">
        <f t="shared" ref="F47:F67" si="2">A47&amp;" "&amp;B47</f>
        <v>1b Grundrechenarten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2" t="s">
        <v>34</v>
      </c>
      <c r="B48" s="46" t="s">
        <v>36</v>
      </c>
      <c r="C48" s="47"/>
      <c r="D48" s="48"/>
      <c r="E48" s="30">
        <v>0.34399999999999997</v>
      </c>
      <c r="F48" s="17" t="str">
        <f t="shared" si="2"/>
        <v>2a Grundrechenarten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x14ac:dyDescent="0.25">
      <c r="A49" s="16" t="s">
        <v>35</v>
      </c>
      <c r="B49" s="41" t="s">
        <v>36</v>
      </c>
      <c r="C49" s="42"/>
      <c r="D49" s="43"/>
      <c r="E49" s="30">
        <v>0.54430000000000001</v>
      </c>
      <c r="F49" s="17" t="str">
        <f t="shared" si="2"/>
        <v>2b Grundrechenarten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2">
        <v>3</v>
      </c>
      <c r="B50" s="46" t="s">
        <v>40</v>
      </c>
      <c r="C50" s="47"/>
      <c r="D50" s="48"/>
      <c r="E50" s="30">
        <v>0.73260000000000003</v>
      </c>
      <c r="F50" s="17" t="str">
        <f t="shared" si="2"/>
        <v>3 Zahlengerade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x14ac:dyDescent="0.25">
      <c r="A51" s="16">
        <v>4</v>
      </c>
      <c r="B51" s="41" t="s">
        <v>38</v>
      </c>
      <c r="C51" s="42"/>
      <c r="D51" s="43"/>
      <c r="E51" s="30">
        <v>0.41310000000000002</v>
      </c>
      <c r="F51" s="17" t="str">
        <f t="shared" si="2"/>
        <v>4 Ziffernkarten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x14ac:dyDescent="0.25">
      <c r="A52" s="2">
        <v>5</v>
      </c>
      <c r="B52" s="46" t="s">
        <v>37</v>
      </c>
      <c r="C52" s="47"/>
      <c r="D52" s="48"/>
      <c r="E52" s="30">
        <v>0.56489999999999996</v>
      </c>
      <c r="F52" s="17" t="str">
        <f t="shared" si="2"/>
        <v>5 Runden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x14ac:dyDescent="0.25">
      <c r="A53" s="16">
        <f>A52+1</f>
        <v>6</v>
      </c>
      <c r="B53" s="41" t="s">
        <v>41</v>
      </c>
      <c r="C53" s="42"/>
      <c r="D53" s="43"/>
      <c r="E53" s="30">
        <v>0.28639999999999999</v>
      </c>
      <c r="F53" s="17" t="str">
        <f t="shared" si="2"/>
        <v>6 Platzhalter</v>
      </c>
    </row>
    <row r="54" spans="1:30" x14ac:dyDescent="0.25">
      <c r="A54" s="2">
        <f t="shared" ref="A54:A64" si="3">A53+1</f>
        <v>7</v>
      </c>
      <c r="B54" s="46" t="s">
        <v>42</v>
      </c>
      <c r="C54" s="47"/>
      <c r="D54" s="48"/>
      <c r="E54" s="30">
        <v>0.49769999999999998</v>
      </c>
      <c r="F54" s="17" t="str">
        <f t="shared" si="2"/>
        <v>7 Fensterputzen</v>
      </c>
    </row>
    <row r="55" spans="1:30" x14ac:dyDescent="0.25">
      <c r="A55" s="16">
        <f t="shared" si="3"/>
        <v>8</v>
      </c>
      <c r="B55" s="41" t="s">
        <v>43</v>
      </c>
      <c r="C55" s="42"/>
      <c r="D55" s="43"/>
      <c r="E55" s="30">
        <v>0.55420000000000003</v>
      </c>
      <c r="F55" s="17" t="str">
        <f t="shared" si="2"/>
        <v>8 Bohnen</v>
      </c>
    </row>
    <row r="56" spans="1:30" x14ac:dyDescent="0.25">
      <c r="A56" s="2">
        <f t="shared" si="3"/>
        <v>9</v>
      </c>
      <c r="B56" s="46" t="s">
        <v>44</v>
      </c>
      <c r="C56" s="47"/>
      <c r="D56" s="48"/>
      <c r="E56" s="30">
        <v>0.57469999999999999</v>
      </c>
      <c r="F56" s="17" t="str">
        <f t="shared" si="2"/>
        <v>9 Term - Text</v>
      </c>
    </row>
    <row r="57" spans="1:30" x14ac:dyDescent="0.25">
      <c r="A57" s="16">
        <f t="shared" si="3"/>
        <v>10</v>
      </c>
      <c r="B57" s="41" t="s">
        <v>45</v>
      </c>
      <c r="C57" s="42"/>
      <c r="D57" s="43"/>
      <c r="E57" s="30">
        <v>0.71250000000000002</v>
      </c>
      <c r="F57" s="17" t="str">
        <f t="shared" si="2"/>
        <v>10 Abstand</v>
      </c>
    </row>
    <row r="58" spans="1:30" x14ac:dyDescent="0.25">
      <c r="A58" s="2">
        <f t="shared" si="3"/>
        <v>11</v>
      </c>
      <c r="B58" s="46" t="s">
        <v>46</v>
      </c>
      <c r="C58" s="47"/>
      <c r="D58" s="48"/>
      <c r="E58" s="30">
        <v>0.56879999999999997</v>
      </c>
      <c r="F58" s="17" t="str">
        <f t="shared" si="2"/>
        <v>11 Pyramide und Kegel</v>
      </c>
    </row>
    <row r="59" spans="1:30" x14ac:dyDescent="0.25">
      <c r="A59" s="16">
        <f t="shared" si="3"/>
        <v>12</v>
      </c>
      <c r="B59" s="41" t="s">
        <v>47</v>
      </c>
      <c r="C59" s="42"/>
      <c r="D59" s="43"/>
      <c r="E59" s="30">
        <v>0.3362</v>
      </c>
      <c r="F59" s="17" t="str">
        <f t="shared" si="2"/>
        <v>12 Quadernetz</v>
      </c>
    </row>
    <row r="60" spans="1:30" x14ac:dyDescent="0.25">
      <c r="A60" s="2">
        <f t="shared" si="3"/>
        <v>13</v>
      </c>
      <c r="B60" s="46" t="s">
        <v>39</v>
      </c>
      <c r="C60" s="47"/>
      <c r="D60" s="48"/>
      <c r="E60" s="30">
        <v>0.64500000000000002</v>
      </c>
      <c r="F60" s="17" t="str">
        <f t="shared" si="2"/>
        <v>13 Winkel zeichnen</v>
      </c>
    </row>
    <row r="61" spans="1:30" x14ac:dyDescent="0.25">
      <c r="A61" s="16">
        <f t="shared" si="3"/>
        <v>14</v>
      </c>
      <c r="B61" s="41" t="s">
        <v>48</v>
      </c>
      <c r="C61" s="42"/>
      <c r="D61" s="43"/>
      <c r="E61" s="30">
        <v>0.34639999999999999</v>
      </c>
      <c r="F61" s="17" t="str">
        <f t="shared" si="2"/>
        <v>14 Flächenberechnung</v>
      </c>
    </row>
    <row r="62" spans="1:30" x14ac:dyDescent="0.25">
      <c r="A62" s="2">
        <f t="shared" si="3"/>
        <v>15</v>
      </c>
      <c r="B62" s="46" t="s">
        <v>49</v>
      </c>
      <c r="C62" s="47"/>
      <c r="D62" s="48"/>
      <c r="E62" s="30">
        <v>0.6169</v>
      </c>
      <c r="F62" s="17" t="str">
        <f t="shared" si="2"/>
        <v xml:space="preserve">15 Kletterhalle </v>
      </c>
    </row>
    <row r="63" spans="1:30" x14ac:dyDescent="0.25">
      <c r="A63" s="16">
        <f t="shared" si="3"/>
        <v>16</v>
      </c>
      <c r="B63" s="41" t="s">
        <v>50</v>
      </c>
      <c r="C63" s="42"/>
      <c r="D63" s="43"/>
      <c r="E63" s="30">
        <v>0.4304</v>
      </c>
      <c r="F63" s="17" t="str">
        <f t="shared" si="2"/>
        <v>16 Eisbär</v>
      </c>
    </row>
    <row r="64" spans="1:30" x14ac:dyDescent="0.25">
      <c r="A64" s="2">
        <f t="shared" si="3"/>
        <v>17</v>
      </c>
      <c r="B64" s="46" t="s">
        <v>51</v>
      </c>
      <c r="C64" s="47"/>
      <c r="D64" s="48"/>
      <c r="E64" s="30">
        <v>0.29530000000000001</v>
      </c>
      <c r="F64" s="17" t="str">
        <f t="shared" si="2"/>
        <v>17 Rechteck</v>
      </c>
    </row>
    <row r="65" spans="1:6" x14ac:dyDescent="0.25">
      <c r="A65" s="22">
        <v>18</v>
      </c>
      <c r="B65" s="41" t="s">
        <v>52</v>
      </c>
      <c r="C65" s="42"/>
      <c r="D65" s="43"/>
      <c r="E65" s="30">
        <v>0.30759999999999998</v>
      </c>
      <c r="F65" s="17" t="str">
        <f t="shared" si="2"/>
        <v>18 Quadrat</v>
      </c>
    </row>
    <row r="66" spans="1:6" ht="15.75" thickBot="1" x14ac:dyDescent="0.3">
      <c r="A66" s="2">
        <v>19</v>
      </c>
      <c r="B66" s="46" t="s">
        <v>53</v>
      </c>
      <c r="C66" s="47"/>
      <c r="D66" s="48"/>
      <c r="E66" s="31">
        <v>0.26950000000000002</v>
      </c>
      <c r="F66" s="17" t="str">
        <f t="shared" si="2"/>
        <v>19 Autohersteller</v>
      </c>
    </row>
    <row r="67" spans="1:6" ht="15.75" thickTop="1" x14ac:dyDescent="0.25">
      <c r="A67" s="4"/>
      <c r="B67" s="4"/>
      <c r="C67" s="5"/>
      <c r="F67" s="17" t="str">
        <f t="shared" si="2"/>
        <v xml:space="preserve"> </v>
      </c>
    </row>
  </sheetData>
  <sheetProtection password="C8F0" sheet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53:D53"/>
    <mergeCell ref="A1:H1"/>
    <mergeCell ref="A28:H28"/>
    <mergeCell ref="A43:H43"/>
    <mergeCell ref="B45:D45"/>
    <mergeCell ref="B46:D46"/>
    <mergeCell ref="B47:D47"/>
    <mergeCell ref="B48:D48"/>
    <mergeCell ref="B49:D49"/>
    <mergeCell ref="B50:D50"/>
    <mergeCell ref="B51:D51"/>
    <mergeCell ref="B52:D52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Diagramme</vt:lpstr>
      <vt:lpstr>Ergebnis Bayern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Noll</dc:creator>
  <cp:lastModifiedBy>Hank, Barbara, Dr.</cp:lastModifiedBy>
  <cp:lastPrinted>2011-08-11T08:37:46Z</cp:lastPrinted>
  <dcterms:created xsi:type="dcterms:W3CDTF">2011-07-11T15:41:21Z</dcterms:created>
  <dcterms:modified xsi:type="dcterms:W3CDTF">2023-11-06T11:21:54Z</dcterms:modified>
</cp:coreProperties>
</file>